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obsvrfs03.obama.local\public\R07\33移住定住交流課\80☆統計\16.オープンデータ\HP公開用統計書\"/>
    </mc:Choice>
  </mc:AlternateContent>
  <xr:revisionPtr revIDLastSave="0" documentId="13_ncr:1_{5E1FFC83-061D-4143-8B2D-882149367183}" xr6:coauthVersionLast="36" xr6:coauthVersionMax="36" xr10:uidLastSave="{00000000-0000-0000-0000-000000000000}"/>
  <bookViews>
    <workbookView xWindow="0" yWindow="0" windowWidth="28800" windowHeight="11715" tabRatio="909" xr2:uid="{00000000-000D-0000-FFFF-FFFF00000000}"/>
  </bookViews>
  <sheets>
    <sheet name="表紙" sheetId="134" r:id="rId1"/>
    <sheet name="はじめに " sheetId="135" r:id="rId2"/>
    <sheet name="市章等" sheetId="136" r:id="rId3"/>
    <sheet name="利用上の注意" sheetId="137" r:id="rId4"/>
    <sheet name="総目次" sheetId="138" r:id="rId5"/>
    <sheet name="目次" sheetId="139" r:id="rId6"/>
    <sheet name="1-1" sheetId="2" r:id="rId7"/>
    <sheet name="1-2" sheetId="3" r:id="rId8"/>
    <sheet name="1-3" sheetId="4" r:id="rId9"/>
    <sheet name="2-1" sheetId="57" r:id="rId10"/>
    <sheet name="2-2" sheetId="58" r:id="rId11"/>
    <sheet name="2-3" sheetId="113" r:id="rId12"/>
    <sheet name="2-4~5" sheetId="59" r:id="rId13"/>
    <sheet name="2-6" sheetId="60" r:id="rId14"/>
    <sheet name="2-7~8" sheetId="61" r:id="rId15"/>
    <sheet name="2-9~10" sheetId="62" r:id="rId16"/>
    <sheet name="3-1" sheetId="63" r:id="rId17"/>
    <sheet name="3-2" sheetId="65" r:id="rId18"/>
    <sheet name="3-3~4" sheetId="64" r:id="rId19"/>
    <sheet name="3-5" sheetId="66" r:id="rId20"/>
    <sheet name="3-6" sheetId="67" r:id="rId21"/>
    <sheet name="3-7" sheetId="68" r:id="rId22"/>
    <sheet name="3-8" sheetId="69" r:id="rId23"/>
    <sheet name="3-9" sheetId="70" r:id="rId24"/>
    <sheet name="4-1~2" sheetId="71" r:id="rId25"/>
    <sheet name="4-3" sheetId="72" r:id="rId26"/>
    <sheet name="4-4" sheetId="73" r:id="rId27"/>
    <sheet name="5-1~2" sheetId="108" r:id="rId28"/>
    <sheet name="5-3~4" sheetId="109" r:id="rId29"/>
    <sheet name="5-5~7" sheetId="110" r:id="rId30"/>
    <sheet name="5-8~9" sheetId="111" r:id="rId31"/>
    <sheet name="5-10~11" sheetId="112" r:id="rId32"/>
    <sheet name="6-1~3" sheetId="79" r:id="rId33"/>
    <sheet name="6-4~5" sheetId="81" r:id="rId34"/>
    <sheet name="6-6" sheetId="101" r:id="rId35"/>
    <sheet name="7-1" sheetId="82" r:id="rId36"/>
    <sheet name="7-2~3" sheetId="83" r:id="rId37"/>
    <sheet name="8-1" sheetId="92" r:id="rId38"/>
    <sheet name="8-2" sheetId="93" r:id="rId39"/>
    <sheet name="8-3" sheetId="94" r:id="rId40"/>
    <sheet name="8-4~5" sheetId="95" r:id="rId41"/>
    <sheet name="9-1" sheetId="88" r:id="rId42"/>
    <sheet name="9-2" sheetId="89" r:id="rId43"/>
    <sheet name="10-1~3" sheetId="7" r:id="rId44"/>
    <sheet name="10-4~5" sheetId="8" r:id="rId45"/>
    <sheet name="10-６ " sheetId="115" r:id="rId46"/>
    <sheet name="10-7~8" sheetId="10" r:id="rId47"/>
    <sheet name="10-9" sheetId="11" r:id="rId48"/>
    <sheet name="10-10" sheetId="5" r:id="rId49"/>
    <sheet name="10-11~12" sheetId="6" r:id="rId50"/>
    <sheet name="11-1 " sheetId="116" r:id="rId51"/>
    <sheet name="11-2" sheetId="13" r:id="rId52"/>
    <sheet name="11-3" sheetId="14" r:id="rId53"/>
    <sheet name="12-1~2" sheetId="15" r:id="rId54"/>
    <sheet name="12-3~4" sheetId="16" r:id="rId55"/>
    <sheet name="13-1" sheetId="19" r:id="rId56"/>
    <sheet name="13-2~3 " sheetId="20" r:id="rId57"/>
    <sheet name="13-4" sheetId="21" r:id="rId58"/>
    <sheet name="13-5~6" sheetId="22" r:id="rId59"/>
    <sheet name="13-7~8 " sheetId="117" r:id="rId60"/>
    <sheet name="13-9～10" sheetId="42" r:id="rId61"/>
    <sheet name="13-11~12" sheetId="118" r:id="rId62"/>
    <sheet name="13-13~14" sheetId="17" r:id="rId63"/>
    <sheet name="13-15" sheetId="18" r:id="rId64"/>
    <sheet name="14-1 " sheetId="114" r:id="rId65"/>
    <sheet name="14-2~3" sheetId="27" r:id="rId66"/>
    <sheet name="14-4" sheetId="28" r:id="rId67"/>
    <sheet name="14-5~6" sheetId="29" r:id="rId68"/>
    <sheet name="14-7 " sheetId="119" r:id="rId69"/>
    <sheet name="14-8~10 " sheetId="120" r:id="rId70"/>
    <sheet name="14-11" sheetId="25" r:id="rId71"/>
    <sheet name="15-1~2" sheetId="32" r:id="rId72"/>
    <sheet name="15-3~4" sheetId="33" r:id="rId73"/>
    <sheet name="15-5" sheetId="34" r:id="rId74"/>
    <sheet name="16-1~2" sheetId="41" r:id="rId75"/>
    <sheet name="16-3~4" sheetId="43" r:id="rId76"/>
    <sheet name="16-5~6" sheetId="44" r:id="rId77"/>
    <sheet name="16-7~8" sheetId="35" r:id="rId78"/>
    <sheet name="16-9~11" sheetId="45" r:id="rId79"/>
    <sheet name="16-12~13" sheetId="36" r:id="rId80"/>
    <sheet name="16-14~15" sheetId="37" r:id="rId81"/>
    <sheet name="16-16~17" sheetId="122" r:id="rId82"/>
    <sheet name="16-18 " sheetId="123" r:id="rId83"/>
    <sheet name="16-19~20" sheetId="40" r:id="rId84"/>
    <sheet name="17-1 " sheetId="124" r:id="rId85"/>
    <sheet name="17-2" sheetId="125" r:id="rId86"/>
    <sheet name="17-3 " sheetId="126" r:id="rId87"/>
    <sheet name="17-4 " sheetId="127" r:id="rId88"/>
    <sheet name="18-1 " sheetId="128" r:id="rId89"/>
    <sheet name="18-2 " sheetId="129" r:id="rId90"/>
    <sheet name="18-3 " sheetId="130" r:id="rId91"/>
    <sheet name="18-4" sheetId="131" r:id="rId92"/>
    <sheet name="18-5~6" sheetId="132" r:id="rId93"/>
    <sheet name="18-7" sheetId="133" r:id="rId94"/>
    <sheet name="19-1" sheetId="90" r:id="rId95"/>
  </sheets>
  <externalReferences>
    <externalReference r:id="rId96"/>
  </externalReferences>
  <definedNames>
    <definedName name="Data" localSheetId="45">#REF!</definedName>
    <definedName name="Data" localSheetId="50">#REF!</definedName>
    <definedName name="Data" localSheetId="61">#REF!</definedName>
    <definedName name="Data" localSheetId="59">#REF!</definedName>
    <definedName name="Data" localSheetId="64">#REF!</definedName>
    <definedName name="Data" localSheetId="68">#REF!</definedName>
    <definedName name="Data" localSheetId="69">#REF!</definedName>
    <definedName name="Data" localSheetId="81">#REF!</definedName>
    <definedName name="Data" localSheetId="82">#REF!</definedName>
    <definedName name="Data" localSheetId="84">#REF!</definedName>
    <definedName name="Data" localSheetId="85">#REF!</definedName>
    <definedName name="Data" localSheetId="86">#REF!</definedName>
    <definedName name="Data" localSheetId="87">#REF!</definedName>
    <definedName name="Data" localSheetId="88">#REF!</definedName>
    <definedName name="Data" localSheetId="89">#REF!</definedName>
    <definedName name="Data" localSheetId="90">#REF!</definedName>
    <definedName name="Data" localSheetId="91">#REF!</definedName>
    <definedName name="Data" localSheetId="92">#REF!</definedName>
    <definedName name="Data" localSheetId="93">#REF!</definedName>
    <definedName name="Data" localSheetId="27">#REF!</definedName>
    <definedName name="Data" localSheetId="34">#REF!</definedName>
    <definedName name="Data">#REF!</definedName>
    <definedName name="DataEnd" localSheetId="45">#REF!</definedName>
    <definedName name="DataEnd" localSheetId="50">#REF!</definedName>
    <definedName name="DataEnd" localSheetId="61">#REF!</definedName>
    <definedName name="DataEnd" localSheetId="59">#REF!</definedName>
    <definedName name="DataEnd" localSheetId="64">#REF!</definedName>
    <definedName name="DataEnd" localSheetId="68">#REF!</definedName>
    <definedName name="DataEnd" localSheetId="69">#REF!</definedName>
    <definedName name="DataEnd" localSheetId="81">#REF!</definedName>
    <definedName name="DataEnd" localSheetId="82">#REF!</definedName>
    <definedName name="DataEnd" localSheetId="84">#REF!</definedName>
    <definedName name="DataEnd" localSheetId="85">#REF!</definedName>
    <definedName name="DataEnd" localSheetId="86">#REF!</definedName>
    <definedName name="DataEnd" localSheetId="87">#REF!</definedName>
    <definedName name="DataEnd" localSheetId="88">#REF!</definedName>
    <definedName name="DataEnd" localSheetId="89">#REF!</definedName>
    <definedName name="DataEnd" localSheetId="90">#REF!</definedName>
    <definedName name="DataEnd" localSheetId="91">#REF!</definedName>
    <definedName name="DataEnd" localSheetId="92">#REF!</definedName>
    <definedName name="DataEnd" localSheetId="93">#REF!</definedName>
    <definedName name="DataEnd" localSheetId="27">#REF!</definedName>
    <definedName name="DataEnd" localSheetId="34">#REF!</definedName>
    <definedName name="DataEnd">#REF!</definedName>
    <definedName name="Hyousoku" localSheetId="45">#REF!</definedName>
    <definedName name="Hyousoku" localSheetId="50">#REF!</definedName>
    <definedName name="Hyousoku" localSheetId="61">#REF!</definedName>
    <definedName name="Hyousoku" localSheetId="59">#REF!</definedName>
    <definedName name="Hyousoku" localSheetId="64">#REF!</definedName>
    <definedName name="Hyousoku" localSheetId="69">#REF!</definedName>
    <definedName name="Hyousoku" localSheetId="81">#REF!</definedName>
    <definedName name="Hyousoku" localSheetId="82">#REF!</definedName>
    <definedName name="Hyousoku" localSheetId="84">#REF!</definedName>
    <definedName name="Hyousoku" localSheetId="85">#REF!</definedName>
    <definedName name="Hyousoku" localSheetId="90">#REF!</definedName>
    <definedName name="Hyousoku" localSheetId="91">#REF!</definedName>
    <definedName name="Hyousoku" localSheetId="92">#REF!</definedName>
    <definedName name="Hyousoku" localSheetId="93">#REF!</definedName>
    <definedName name="Hyousoku" localSheetId="27">#REF!</definedName>
    <definedName name="Hyousoku" localSheetId="34">#REF!</definedName>
    <definedName name="Hyousoku">#REF!</definedName>
    <definedName name="HyousokuArea" localSheetId="90">#REF!</definedName>
    <definedName name="HyousokuArea" localSheetId="27">#REF!</definedName>
    <definedName name="HyousokuArea" localSheetId="34">#REF!</definedName>
    <definedName name="HyousokuArea">#REF!</definedName>
    <definedName name="HyousokuEnd" localSheetId="90">#REF!</definedName>
    <definedName name="HyousokuEnd" localSheetId="27">#REF!</definedName>
    <definedName name="HyousokuEnd" localSheetId="34">#REF!</definedName>
    <definedName name="HyousokuEnd">#REF!</definedName>
    <definedName name="Hyoutou" localSheetId="90">#REF!</definedName>
    <definedName name="Hyoutou" localSheetId="27">#REF!</definedName>
    <definedName name="Hyoutou" localSheetId="34">#REF!</definedName>
    <definedName name="Hyoutou">#REF!</definedName>
    <definedName name="_xlnm.Print_Area" localSheetId="48">'10-10'!$A$1:$J$44</definedName>
    <definedName name="_xlnm.Print_Area" localSheetId="49">'10-11~12'!$A$1:$I$44</definedName>
    <definedName name="_xlnm.Print_Area" localSheetId="44">'10-4~5'!$A$1:$G$43</definedName>
    <definedName name="_xlnm.Print_Area" localSheetId="45">'10-６ '!$A$1:$I$45</definedName>
    <definedName name="_xlnm.Print_Area" localSheetId="46">'10-7~8'!$A$1:$I$32</definedName>
    <definedName name="_xlnm.Print_Area" localSheetId="52">'11-3'!$A$1:$J$50</definedName>
    <definedName name="_xlnm.Print_Area" localSheetId="54">'12-3~4'!$A$1:$J$24</definedName>
    <definedName name="_xlnm.Print_Area" localSheetId="55">'13-1'!$A$1:$F$42</definedName>
    <definedName name="_xlnm.Print_Area" localSheetId="61">'13-11~12'!$A$1:$I$44</definedName>
    <definedName name="_xlnm.Print_Area" localSheetId="62">'13-13~14'!$A$1:$K$50</definedName>
    <definedName name="_xlnm.Print_Area" localSheetId="58">'13-5~6'!$A$1:$J$49</definedName>
    <definedName name="_xlnm.Print_Area" localSheetId="59">'13-7~8 '!$A$1:$G$44</definedName>
    <definedName name="_xlnm.Print_Area" localSheetId="64">'14-1 '!$A$1:$G$40</definedName>
    <definedName name="_xlnm.Print_Area" localSheetId="65">'14-2~3'!$A$1:$J$58</definedName>
    <definedName name="_xlnm.Print_Area" localSheetId="68">'14-7 '!$A$1:$I$49</definedName>
    <definedName name="_xlnm.Print_Area" localSheetId="69">'14-8~10 '!$A$1:$J$42</definedName>
    <definedName name="_xlnm.Print_Area" localSheetId="71">'15-1~2'!$A$1:$H$49</definedName>
    <definedName name="_xlnm.Print_Area" localSheetId="72">'15-3~4'!$A$1:$G$45</definedName>
    <definedName name="_xlnm.Print_Area" localSheetId="74">'16-1~2'!$A$1:$K$44</definedName>
    <definedName name="_xlnm.Print_Area" localSheetId="80">'16-14~15'!$A$1:$M$39</definedName>
    <definedName name="_xlnm.Print_Area" localSheetId="81">'16-16~17'!$A$1:$D$41</definedName>
    <definedName name="_xlnm.Print_Area" localSheetId="82">'16-18 '!$A$1:$G$33</definedName>
    <definedName name="_xlnm.Print_Area" localSheetId="75">'16-3~4'!$A$1:$N$43</definedName>
    <definedName name="_xlnm.Print_Area" localSheetId="76">'16-5~6'!$A$1:$J$43</definedName>
    <definedName name="_xlnm.Print_Area" localSheetId="77">'16-7~8'!$A$1:$J$41</definedName>
    <definedName name="_xlnm.Print_Area" localSheetId="78">'16-9~11'!$A$1:$J$50</definedName>
    <definedName name="_xlnm.Print_Area" localSheetId="84">'17-1 '!$A$1:$H$272</definedName>
    <definedName name="_xlnm.Print_Area" localSheetId="85">'17-2'!$A$1:$G$41</definedName>
    <definedName name="_xlnm.Print_Area" localSheetId="86">'17-3 '!$A$1:$I$42</definedName>
    <definedName name="_xlnm.Print_Area" localSheetId="88">'18-1 '!$A$1:$E$41</definedName>
    <definedName name="_xlnm.Print_Area" localSheetId="90">'18-3 '!$A$1:$C$13</definedName>
    <definedName name="_xlnm.Print_Area" localSheetId="92">'18-5~6'!$A$1:$F$43</definedName>
    <definedName name="_xlnm.Print_Area" localSheetId="93">'18-7'!$A$1:$I$37</definedName>
    <definedName name="_xlnm.Print_Area" localSheetId="94">'19-1'!$A$1:$C$655</definedName>
    <definedName name="_xlnm.Print_Area" localSheetId="11">'2-3'!$A$1:$M$58</definedName>
    <definedName name="_xlnm.Print_Area" localSheetId="12">'2-4~5'!$A$1:$J$48</definedName>
    <definedName name="_xlnm.Print_Area" localSheetId="13">'2-6'!$A$1:$L$59</definedName>
    <definedName name="_xlnm.Print_Area" localSheetId="14">'2-7~8'!$A$1:$J$54</definedName>
    <definedName name="_xlnm.Print_Area" localSheetId="15">'2-9~10'!$A$1:$J$43</definedName>
    <definedName name="_xlnm.Print_Area" localSheetId="16">'3-1'!$A$1:$I$41</definedName>
    <definedName name="_xlnm.Print_Area" localSheetId="18">'3-3~4'!$A$1:$M$46</definedName>
    <definedName name="_xlnm.Print_Area" localSheetId="19">'3-5'!$A$1:$M$33</definedName>
    <definedName name="_xlnm.Print_Area" localSheetId="20">'3-6'!$A$1:$J$72</definedName>
    <definedName name="_xlnm.Print_Area" localSheetId="24">'4-1~2'!$A$1:$K$41</definedName>
    <definedName name="_xlnm.Print_Area" localSheetId="26">'4-4'!$A$1:$I$26</definedName>
    <definedName name="_xlnm.Print_Area" localSheetId="27">'5-1~2'!$A$1:$P$32</definedName>
    <definedName name="_xlnm.Print_Area" localSheetId="28">'5-3~4'!$A$1:$H$37</definedName>
    <definedName name="_xlnm.Print_Area" localSheetId="29">'5-5~7'!$A$1:$M$38</definedName>
    <definedName name="_xlnm.Print_Area" localSheetId="30">'5-8~9'!$A$1:$M$39</definedName>
    <definedName name="_xlnm.Print_Area" localSheetId="32">'6-1~3'!$A$1:$F$41</definedName>
    <definedName name="_xlnm.Print_Area" localSheetId="33">'6-4~5'!$A$1:$G$41</definedName>
    <definedName name="_xlnm.Print_Area" localSheetId="34">'6-6'!$A$1:$G$29</definedName>
    <definedName name="_xlnm.Print_Area" localSheetId="35">'7-1'!$A$1:$K$27</definedName>
    <definedName name="_xlnm.Print_Area" localSheetId="36">'7-2~3'!$A$1:$J$34</definedName>
    <definedName name="_xlnm.Print_Area" localSheetId="37">'8-1'!$A$1:$H$50</definedName>
    <definedName name="_xlnm.Print_Area" localSheetId="38">'8-2'!$A$1:$R$47</definedName>
    <definedName name="_xlnm.Print_Area" localSheetId="39">'8-3'!$A$1:$J$48</definedName>
    <definedName name="_xlnm.Print_Area" localSheetId="40">'8-4~5'!$A$1:$M$47</definedName>
    <definedName name="_xlnm.Print_Area" localSheetId="42">'9-2'!$A$1:$J$40</definedName>
    <definedName name="_xlnm.Print_Area" localSheetId="1">'はじめに '!$A$1:$H$49</definedName>
    <definedName name="_xlnm.Print_Area" localSheetId="5">目次!$A$1:$F$105</definedName>
    <definedName name="_xlnm.Print_Area" localSheetId="3">利用上の注意!$A$1:$J$46</definedName>
    <definedName name="_xlnm.Print_Titles" localSheetId="84">'17-1 '!$3:$3</definedName>
    <definedName name="_xlnm.Print_Titles" localSheetId="94">'19-1'!$3:$3</definedName>
    <definedName name="Rangai0" localSheetId="45">#REF!</definedName>
    <definedName name="Rangai0" localSheetId="50">#REF!</definedName>
    <definedName name="Rangai0" localSheetId="61">#REF!</definedName>
    <definedName name="Rangai0" localSheetId="59">#REF!</definedName>
    <definedName name="Rangai0" localSheetId="64">#REF!</definedName>
    <definedName name="Rangai0" localSheetId="68">#REF!</definedName>
    <definedName name="Rangai0" localSheetId="69">#REF!</definedName>
    <definedName name="Rangai0" localSheetId="81">#REF!</definedName>
    <definedName name="Rangai0" localSheetId="82">#REF!</definedName>
    <definedName name="Rangai0" localSheetId="84">#REF!</definedName>
    <definedName name="Rangai0" localSheetId="85">#REF!</definedName>
    <definedName name="Rangai0" localSheetId="86">#REF!</definedName>
    <definedName name="Rangai0" localSheetId="87">#REF!</definedName>
    <definedName name="Rangai0" localSheetId="88">#REF!</definedName>
    <definedName name="Rangai0" localSheetId="89">#REF!</definedName>
    <definedName name="Rangai0" localSheetId="90">#REF!</definedName>
    <definedName name="Rangai0" localSheetId="91">#REF!</definedName>
    <definedName name="Rangai0" localSheetId="92">#REF!</definedName>
    <definedName name="Rangai0" localSheetId="93">#REF!</definedName>
    <definedName name="Rangai0" localSheetId="27">#REF!</definedName>
    <definedName name="Rangai0" localSheetId="34">#REF!</definedName>
    <definedName name="Rangai0">#REF!</definedName>
    <definedName name="Title" localSheetId="45">#REF!</definedName>
    <definedName name="Title" localSheetId="61">#REF!</definedName>
    <definedName name="Title" localSheetId="59">#REF!</definedName>
    <definedName name="Title" localSheetId="64">#REF!</definedName>
    <definedName name="Title" localSheetId="68">#REF!</definedName>
    <definedName name="Title" localSheetId="69">#REF!</definedName>
    <definedName name="Title" localSheetId="81">#REF!</definedName>
    <definedName name="Title" localSheetId="82">#REF!</definedName>
    <definedName name="Title" localSheetId="84">#REF!</definedName>
    <definedName name="Title" localSheetId="85">#REF!</definedName>
    <definedName name="Title" localSheetId="86">#REF!</definedName>
    <definedName name="Title" localSheetId="87">#REF!</definedName>
    <definedName name="Title" localSheetId="88">#REF!</definedName>
    <definedName name="Title" localSheetId="89">#REF!</definedName>
    <definedName name="Title" localSheetId="90">#REF!</definedName>
    <definedName name="Title" localSheetId="92">#REF!</definedName>
    <definedName name="Title" localSheetId="93">#REF!</definedName>
    <definedName name="Title" localSheetId="27">#REF!</definedName>
    <definedName name="Title" localSheetId="34">#REF!</definedName>
    <definedName name="Title">#REF!</definedName>
    <definedName name="TitleEnglish" localSheetId="45">#REF!</definedName>
    <definedName name="TitleEnglish" localSheetId="61">#REF!</definedName>
    <definedName name="TitleEnglish" localSheetId="59">#REF!</definedName>
    <definedName name="TitleEnglish" localSheetId="64">#REF!</definedName>
    <definedName name="TitleEnglish" localSheetId="69">#REF!</definedName>
    <definedName name="TitleEnglish" localSheetId="81">#REF!</definedName>
    <definedName name="TitleEnglish" localSheetId="82">#REF!</definedName>
    <definedName name="TitleEnglish" localSheetId="84">#REF!</definedName>
    <definedName name="TitleEnglish" localSheetId="85">#REF!</definedName>
    <definedName name="TitleEnglish" localSheetId="90">#REF!</definedName>
    <definedName name="TitleEnglish" localSheetId="92">#REF!</definedName>
    <definedName name="TitleEnglish" localSheetId="93">#REF!</definedName>
    <definedName name="TitleEnglish" localSheetId="27">#REF!</definedName>
    <definedName name="TitleEnglish" localSheetId="34">#REF!</definedName>
    <definedName name="TitleEnglish">#REF!</definedName>
    <definedName name="文化財" localSheetId="84">'17-1 '!$C:$C</definedName>
    <definedName name="文化財" localSheetId="90">#REF!</definedName>
    <definedName name="文化財" localSheetId="27">#REF!</definedName>
    <definedName name="文化財" localSheetId="34">#REF!</definedName>
    <definedName name="文化財">#REF!</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6" i="37" l="1"/>
  <c r="F10" i="88" l="1"/>
  <c r="O30" i="83" l="1"/>
  <c r="N30" i="83"/>
  <c r="W38" i="37" l="1"/>
  <c r="W37" i="37"/>
  <c r="M16" i="37"/>
  <c r="L16" i="37"/>
  <c r="G4" i="25" l="1"/>
  <c r="F4" i="25"/>
  <c r="E4" i="25"/>
  <c r="D4" i="25" l="1"/>
  <c r="C4" i="25"/>
  <c r="K14" i="42" l="1"/>
  <c r="K13" i="42" l="1"/>
  <c r="K12" i="42" l="1"/>
  <c r="M18" i="16" l="1"/>
  <c r="H13" i="16"/>
  <c r="E13" i="16"/>
  <c r="B13" i="16"/>
  <c r="F21" i="88" l="1"/>
  <c r="F20" i="88"/>
  <c r="F19" i="88"/>
  <c r="F18" i="88"/>
  <c r="F17" i="88"/>
  <c r="F16" i="88"/>
  <c r="F15" i="88"/>
  <c r="F14" i="88"/>
  <c r="F13" i="88"/>
  <c r="F12" i="88"/>
  <c r="F11" i="88"/>
  <c r="AC36" i="133" l="1"/>
  <c r="AB36" i="133"/>
  <c r="Y36" i="133"/>
  <c r="X36" i="133"/>
  <c r="I36" i="133"/>
  <c r="H36" i="133"/>
  <c r="E36" i="133"/>
  <c r="D36" i="133"/>
  <c r="AC35" i="133"/>
  <c r="AB35" i="133"/>
  <c r="Y35" i="133"/>
  <c r="X35" i="133"/>
  <c r="I35" i="133"/>
  <c r="H35" i="133"/>
  <c r="E35" i="133"/>
  <c r="D35" i="133"/>
  <c r="AC34" i="133"/>
  <c r="AB34" i="133"/>
  <c r="Y34" i="133"/>
  <c r="X34" i="133"/>
  <c r="I34" i="133"/>
  <c r="H34" i="133"/>
  <c r="E34" i="133"/>
  <c r="D34" i="133"/>
  <c r="AC28" i="133"/>
  <c r="AB28" i="133"/>
  <c r="Y28" i="133"/>
  <c r="X28" i="133"/>
  <c r="I28" i="133"/>
  <c r="H28" i="133"/>
  <c r="E28" i="133"/>
  <c r="D28" i="133"/>
  <c r="AC26" i="133"/>
  <c r="AB26" i="133"/>
  <c r="Y26" i="133"/>
  <c r="X26" i="133"/>
  <c r="I26" i="133"/>
  <c r="H26" i="133"/>
  <c r="E26" i="133"/>
  <c r="D26" i="133"/>
  <c r="AA25" i="133"/>
  <c r="AB25" i="133" s="1"/>
  <c r="W25" i="133"/>
  <c r="Y25" i="133" s="1"/>
  <c r="V25" i="133"/>
  <c r="X25" i="133" s="1"/>
  <c r="I25" i="133"/>
  <c r="H25" i="133"/>
  <c r="E25" i="133"/>
  <c r="D25" i="133"/>
  <c r="AC24" i="133"/>
  <c r="AB24" i="133"/>
  <c r="Y24" i="133"/>
  <c r="X24" i="133"/>
  <c r="I24" i="133"/>
  <c r="H24" i="133"/>
  <c r="E24" i="133"/>
  <c r="D24" i="133"/>
  <c r="AC22" i="133"/>
  <c r="AB22" i="133"/>
  <c r="Y22" i="133"/>
  <c r="X22" i="133"/>
  <c r="I22" i="133"/>
  <c r="H22" i="133"/>
  <c r="E22" i="133"/>
  <c r="D22" i="133"/>
  <c r="AC21" i="133"/>
  <c r="AB21" i="133"/>
  <c r="Y21" i="133"/>
  <c r="X21" i="133"/>
  <c r="I21" i="133"/>
  <c r="H21" i="133"/>
  <c r="E21" i="133"/>
  <c r="D21" i="133"/>
  <c r="AC20" i="133"/>
  <c r="AB20" i="133"/>
  <c r="Y20" i="133"/>
  <c r="X20" i="133"/>
  <c r="I20" i="133"/>
  <c r="H20" i="133"/>
  <c r="E20" i="133"/>
  <c r="D20" i="133"/>
  <c r="AC19" i="133"/>
  <c r="AB19" i="133"/>
  <c r="Y19" i="133"/>
  <c r="X19" i="133"/>
  <c r="I19" i="133"/>
  <c r="H19" i="133"/>
  <c r="E19" i="133"/>
  <c r="D19" i="133"/>
  <c r="AC18" i="133"/>
  <c r="AB18" i="133"/>
  <c r="Y18" i="133"/>
  <c r="X18" i="133"/>
  <c r="I18" i="133"/>
  <c r="H18" i="133"/>
  <c r="E18" i="133"/>
  <c r="D18" i="133"/>
  <c r="AB16" i="133"/>
  <c r="AA16" i="133"/>
  <c r="AC16" i="133" s="1"/>
  <c r="W16" i="133"/>
  <c r="X16" i="133" s="1"/>
  <c r="V16" i="133"/>
  <c r="I16" i="133"/>
  <c r="H16" i="133"/>
  <c r="E16" i="133"/>
  <c r="D16" i="133"/>
  <c r="AA15" i="133"/>
  <c r="AB15" i="133" s="1"/>
  <c r="W15" i="133"/>
  <c r="Y15" i="133" s="1"/>
  <c r="V15" i="133"/>
  <c r="V14" i="133" s="1"/>
  <c r="I15" i="133"/>
  <c r="H15" i="133"/>
  <c r="E15" i="133"/>
  <c r="D15" i="133"/>
  <c r="AB14" i="133"/>
  <c r="AA14" i="133"/>
  <c r="AC14" i="133" s="1"/>
  <c r="W14" i="133"/>
  <c r="I14" i="133"/>
  <c r="H14" i="133"/>
  <c r="E14" i="133"/>
  <c r="D14" i="133"/>
  <c r="AA13" i="133"/>
  <c r="AB13" i="133" s="1"/>
  <c r="W13" i="133"/>
  <c r="Y13" i="133" s="1"/>
  <c r="V13" i="133"/>
  <c r="X13" i="133" s="1"/>
  <c r="I13" i="133"/>
  <c r="H13" i="133"/>
  <c r="E13" i="133"/>
  <c r="D13" i="133"/>
  <c r="AB12" i="133"/>
  <c r="AA12" i="133"/>
  <c r="AC12" i="133" s="1"/>
  <c r="W12" i="133"/>
  <c r="X12" i="133" s="1"/>
  <c r="V12" i="133"/>
  <c r="I12" i="133"/>
  <c r="H12" i="133"/>
  <c r="E12" i="133"/>
  <c r="D12" i="133"/>
  <c r="AA11" i="133"/>
  <c r="AB11" i="133" s="1"/>
  <c r="V11" i="133"/>
  <c r="I11" i="133"/>
  <c r="H11" i="133"/>
  <c r="E11" i="133"/>
  <c r="D11" i="133"/>
  <c r="AC10" i="133"/>
  <c r="AB10" i="133"/>
  <c r="Y10" i="133"/>
  <c r="X10" i="133"/>
  <c r="I10" i="133"/>
  <c r="H10" i="133"/>
  <c r="E10" i="133"/>
  <c r="D10" i="133"/>
  <c r="Z8" i="133"/>
  <c r="V8" i="133"/>
  <c r="G8" i="133"/>
  <c r="I8" i="133" s="1"/>
  <c r="F8" i="133"/>
  <c r="H8" i="133" s="1"/>
  <c r="C8" i="133"/>
  <c r="E8" i="133" s="1"/>
  <c r="B8" i="133"/>
  <c r="D8" i="133" s="1"/>
  <c r="Z7" i="133"/>
  <c r="V7" i="133"/>
  <c r="G7" i="133"/>
  <c r="I7" i="133" s="1"/>
  <c r="F7" i="133"/>
  <c r="H7" i="133" s="1"/>
  <c r="C7" i="133"/>
  <c r="E7" i="133" s="1"/>
  <c r="B7" i="133"/>
  <c r="D7" i="133" s="1"/>
  <c r="AC6" i="133"/>
  <c r="AB6" i="133"/>
  <c r="Y6" i="133"/>
  <c r="X6" i="133"/>
  <c r="I6" i="133"/>
  <c r="H6" i="133"/>
  <c r="E6" i="133"/>
  <c r="D6" i="133"/>
  <c r="X14" i="133" l="1"/>
  <c r="Y12" i="133"/>
  <c r="AC13" i="133"/>
  <c r="Y14" i="133"/>
  <c r="X15" i="133"/>
  <c r="AC15" i="133"/>
  <c r="Y16" i="133"/>
  <c r="AC25" i="133"/>
  <c r="W7" i="133"/>
  <c r="AA7" i="133"/>
  <c r="W8" i="133"/>
  <c r="AA8" i="133"/>
  <c r="W11" i="133"/>
  <c r="F30" i="132"/>
  <c r="E30" i="132"/>
  <c r="D30" i="132"/>
  <c r="C30" i="132"/>
  <c r="D17" i="132"/>
  <c r="C17" i="132"/>
  <c r="F3" i="132"/>
  <c r="E3" i="132"/>
  <c r="D3" i="132"/>
  <c r="C3" i="132"/>
  <c r="Y11" i="133" l="1"/>
  <c r="X11" i="133"/>
  <c r="Y8" i="133"/>
  <c r="X8" i="133"/>
  <c r="Y7" i="133"/>
  <c r="X7" i="133"/>
  <c r="AC11" i="133"/>
  <c r="AC8" i="133"/>
  <c r="AB8" i="133"/>
  <c r="AC7" i="133"/>
  <c r="AB7" i="133"/>
  <c r="F40" i="129"/>
  <c r="C40" i="129"/>
  <c r="F38" i="129"/>
  <c r="I38" i="129" s="1"/>
  <c r="C38" i="129"/>
  <c r="F37" i="129"/>
  <c r="I37" i="129" s="1"/>
  <c r="C37" i="129"/>
  <c r="F36" i="129"/>
  <c r="I36" i="129" s="1"/>
  <c r="C36" i="129"/>
  <c r="I34" i="129"/>
  <c r="F33" i="129"/>
  <c r="C33" i="129"/>
  <c r="F32" i="129"/>
  <c r="I32" i="129" s="1"/>
  <c r="C32" i="129"/>
  <c r="F31" i="129"/>
  <c r="I31" i="129" s="1"/>
  <c r="C31" i="129"/>
  <c r="F30" i="129"/>
  <c r="C30" i="129"/>
  <c r="I30" i="129" s="1"/>
  <c r="F29" i="129"/>
  <c r="I29" i="129" s="1"/>
  <c r="C29" i="129"/>
  <c r="F25" i="129"/>
  <c r="C25" i="129"/>
  <c r="I25" i="129" s="1"/>
  <c r="F24" i="129"/>
  <c r="I24" i="129" s="1"/>
  <c r="C24" i="129"/>
  <c r="F23" i="129"/>
  <c r="C23" i="129"/>
  <c r="I23" i="129" s="1"/>
  <c r="I20" i="129"/>
  <c r="F18" i="129"/>
  <c r="C18" i="129"/>
  <c r="I18" i="129" s="1"/>
  <c r="F17" i="129"/>
  <c r="I17" i="129" s="1"/>
  <c r="C17" i="129"/>
  <c r="F16" i="129"/>
  <c r="C16" i="129"/>
  <c r="I16" i="129" s="1"/>
  <c r="F11" i="129"/>
  <c r="I11" i="129" s="1"/>
  <c r="C11" i="129"/>
  <c r="I9" i="129"/>
  <c r="C89" i="127"/>
  <c r="C88" i="127"/>
  <c r="C87" i="127"/>
  <c r="C86" i="127"/>
  <c r="C81" i="127"/>
  <c r="C80" i="127"/>
  <c r="C79" i="127"/>
  <c r="C78" i="127"/>
  <c r="C73" i="127"/>
  <c r="C72" i="127"/>
  <c r="C71" i="127"/>
  <c r="C70" i="127"/>
  <c r="C65" i="127"/>
  <c r="C64" i="127"/>
  <c r="C63" i="127"/>
  <c r="C62" i="127"/>
  <c r="C57" i="127"/>
  <c r="C56" i="127"/>
  <c r="C49" i="127"/>
  <c r="C48" i="127"/>
  <c r="C47" i="127"/>
  <c r="C46" i="127"/>
  <c r="C41" i="127"/>
  <c r="C40" i="127"/>
  <c r="C39" i="127"/>
  <c r="C38" i="127"/>
  <c r="C33" i="127"/>
  <c r="C32" i="127"/>
  <c r="C31" i="127"/>
  <c r="C30" i="127"/>
  <c r="C25" i="127"/>
  <c r="C24" i="127"/>
  <c r="C23" i="127"/>
  <c r="C22" i="127"/>
  <c r="C16" i="127"/>
  <c r="C15" i="127"/>
  <c r="C14" i="127"/>
  <c r="C13" i="127"/>
  <c r="H8" i="127"/>
  <c r="G8" i="127"/>
  <c r="F8" i="127"/>
  <c r="E8" i="127"/>
  <c r="D8" i="127"/>
  <c r="C8" i="127" s="1"/>
  <c r="H7" i="127"/>
  <c r="G7" i="127"/>
  <c r="F7" i="127"/>
  <c r="E7" i="127"/>
  <c r="D7" i="127"/>
  <c r="C7" i="127"/>
  <c r="H6" i="127"/>
  <c r="G6" i="127"/>
  <c r="F6" i="127"/>
  <c r="E6" i="127"/>
  <c r="D6" i="127"/>
  <c r="C6" i="127" s="1"/>
  <c r="H5" i="127"/>
  <c r="G5" i="127"/>
  <c r="F5" i="127"/>
  <c r="E5" i="127"/>
  <c r="D5" i="127"/>
  <c r="C5" i="127" s="1"/>
  <c r="I46" i="119"/>
  <c r="H46" i="119"/>
  <c r="G46" i="119"/>
  <c r="F46" i="119"/>
  <c r="I33" i="119"/>
  <c r="H33" i="119"/>
  <c r="G33" i="119"/>
  <c r="F33" i="119"/>
  <c r="I30" i="119"/>
  <c r="H30" i="119"/>
  <c r="G30" i="119"/>
  <c r="F30" i="119"/>
  <c r="I26" i="119"/>
  <c r="I34" i="119" s="1"/>
  <c r="H26" i="119"/>
  <c r="H34" i="119" s="1"/>
  <c r="G26" i="119"/>
  <c r="G34" i="119" s="1"/>
  <c r="F26" i="119"/>
  <c r="F34" i="119" s="1"/>
  <c r="I18" i="119"/>
  <c r="H18" i="119"/>
  <c r="G18" i="119"/>
  <c r="F18" i="119"/>
  <c r="I12" i="119"/>
  <c r="I19" i="119" s="1"/>
  <c r="H12" i="119"/>
  <c r="H19" i="119" s="1"/>
  <c r="G12" i="119"/>
  <c r="G19" i="119" s="1"/>
  <c r="F12" i="119"/>
  <c r="F19" i="119" s="1"/>
  <c r="I9" i="119"/>
  <c r="H9" i="119"/>
  <c r="G9" i="119"/>
  <c r="F9" i="119"/>
  <c r="I5" i="119"/>
  <c r="I10" i="119" s="1"/>
  <c r="I35" i="119" s="1"/>
  <c r="H5" i="119"/>
  <c r="H10" i="119" s="1"/>
  <c r="H35" i="119" s="1"/>
  <c r="G5" i="119"/>
  <c r="G10" i="119" s="1"/>
  <c r="G35" i="119" s="1"/>
  <c r="F5" i="119"/>
  <c r="F10" i="119" s="1"/>
  <c r="F35" i="119" s="1"/>
  <c r="K24" i="17"/>
  <c r="K23" i="17"/>
  <c r="K22" i="17"/>
  <c r="I30" i="118"/>
  <c r="H30" i="118"/>
  <c r="G30" i="118"/>
  <c r="F30" i="118"/>
  <c r="E30" i="118"/>
  <c r="D30" i="118"/>
  <c r="C30" i="118"/>
  <c r="B30" i="118"/>
  <c r="K26" i="115" l="1"/>
  <c r="K25" i="115"/>
  <c r="K24" i="115"/>
  <c r="K23" i="115"/>
  <c r="N39" i="81" l="1"/>
  <c r="K39" i="81"/>
  <c r="E8" i="68" l="1"/>
  <c r="H56" i="57" l="1"/>
  <c r="F56" i="57"/>
  <c r="H55" i="57"/>
  <c r="F55" i="57"/>
  <c r="S26" i="65" l="1"/>
  <c r="H25" i="65"/>
  <c r="H24" i="65"/>
  <c r="K21" i="17" l="1"/>
  <c r="L4" i="113" l="1"/>
  <c r="L5" i="113"/>
  <c r="L6" i="113"/>
  <c r="L7" i="113"/>
  <c r="L8" i="113"/>
  <c r="L9" i="113"/>
  <c r="L10" i="113"/>
  <c r="L11" i="113"/>
  <c r="L12" i="113"/>
  <c r="L13" i="113"/>
  <c r="L14" i="113"/>
  <c r="L15" i="113"/>
  <c r="B34" i="60" l="1"/>
  <c r="H44" i="68" l="1"/>
  <c r="H37" i="68"/>
  <c r="H33" i="68"/>
  <c r="H31" i="68"/>
  <c r="H29" i="68"/>
  <c r="E44" i="68"/>
  <c r="E37" i="68"/>
  <c r="E33" i="68"/>
  <c r="E31" i="68"/>
  <c r="E29" i="68"/>
  <c r="F18" i="92" l="1"/>
  <c r="F17" i="92"/>
  <c r="P10" i="108" l="1"/>
  <c r="O10" i="108"/>
  <c r="K10" i="108"/>
  <c r="J10" i="108"/>
  <c r="F10" i="108"/>
  <c r="E10" i="108"/>
  <c r="W35" i="37" l="1"/>
  <c r="M15" i="37"/>
  <c r="L15" i="37"/>
  <c r="K11" i="42"/>
  <c r="K17" i="41"/>
  <c r="K16" i="41"/>
  <c r="C34" i="60" l="1"/>
  <c r="D34" i="60"/>
  <c r="E34" i="60"/>
  <c r="F34" i="60"/>
  <c r="G34" i="60"/>
  <c r="H34" i="60"/>
  <c r="I34" i="60"/>
  <c r="J34" i="60"/>
  <c r="K34" i="60"/>
  <c r="L34" i="60"/>
  <c r="F44" i="59"/>
  <c r="G44" i="59"/>
  <c r="F23" i="58" l="1"/>
  <c r="F24" i="58"/>
  <c r="F25" i="58"/>
  <c r="F26" i="58"/>
  <c r="F27" i="58"/>
  <c r="F28" i="58"/>
  <c r="F29" i="58"/>
  <c r="F30" i="58"/>
  <c r="F31" i="58"/>
  <c r="F32" i="58"/>
  <c r="F33" i="58"/>
  <c r="F22" i="58"/>
  <c r="H6" i="63"/>
  <c r="C39" i="63"/>
  <c r="C38" i="63"/>
  <c r="C37" i="63"/>
  <c r="C33" i="63"/>
  <c r="C31" i="63"/>
  <c r="C30" i="63"/>
  <c r="C29" i="63"/>
  <c r="C28" i="63"/>
  <c r="C27" i="63"/>
  <c r="C24" i="63"/>
  <c r="C20" i="63"/>
  <c r="C19" i="63"/>
  <c r="C17" i="63"/>
  <c r="C16" i="63"/>
  <c r="C14" i="63"/>
  <c r="C13" i="63"/>
  <c r="E12" i="63"/>
  <c r="C12" i="63"/>
  <c r="C10" i="63"/>
  <c r="C9" i="63"/>
  <c r="C8" i="63"/>
  <c r="C7" i="63"/>
  <c r="F6" i="63"/>
  <c r="G39" i="63" s="1"/>
  <c r="D6" i="63"/>
  <c r="E38" i="63" s="1"/>
  <c r="J28" i="62"/>
  <c r="G28" i="62"/>
  <c r="B29" i="62"/>
  <c r="H28" i="62"/>
  <c r="I28" i="62"/>
  <c r="E28" i="62"/>
  <c r="B28" i="62" s="1"/>
  <c r="F28" i="62"/>
  <c r="C28" i="62" s="1"/>
  <c r="G45" i="59"/>
  <c r="C45" i="59"/>
  <c r="B41" i="59"/>
  <c r="E40" i="59"/>
  <c r="B40" i="59"/>
  <c r="E39" i="59"/>
  <c r="B39" i="59"/>
  <c r="B38" i="59"/>
  <c r="B37" i="59"/>
  <c r="B36" i="59"/>
  <c r="B35" i="59"/>
  <c r="B34" i="59"/>
  <c r="B33" i="59"/>
  <c r="B32" i="59"/>
  <c r="B31" i="59"/>
  <c r="B30" i="59"/>
  <c r="E29" i="59"/>
  <c r="E45" i="59" s="1"/>
  <c r="B29" i="59"/>
  <c r="B28" i="59"/>
  <c r="B27" i="59"/>
  <c r="B26" i="59"/>
  <c r="B25" i="59"/>
  <c r="E24" i="59"/>
  <c r="B24" i="59"/>
  <c r="E23" i="59"/>
  <c r="B23" i="59"/>
  <c r="E22" i="59"/>
  <c r="E44" i="59" s="1"/>
  <c r="B22" i="59"/>
  <c r="B21" i="59" s="1"/>
  <c r="G21" i="59"/>
  <c r="F21" i="59"/>
  <c r="D21" i="59"/>
  <c r="C21" i="59"/>
  <c r="F13" i="59"/>
  <c r="F16" i="58"/>
  <c r="B16" i="58"/>
  <c r="G16" i="58" s="1"/>
  <c r="F15" i="58"/>
  <c r="B15" i="58"/>
  <c r="G15" i="58" s="1"/>
  <c r="F14" i="58"/>
  <c r="B14" i="58"/>
  <c r="G14" i="58" s="1"/>
  <c r="F13" i="58"/>
  <c r="B13" i="58"/>
  <c r="G13" i="58" s="1"/>
  <c r="F12" i="58"/>
  <c r="B12" i="58"/>
  <c r="G12" i="58" s="1"/>
  <c r="F11" i="58"/>
  <c r="B11" i="58"/>
  <c r="G11" i="58" s="1"/>
  <c r="F10" i="58"/>
  <c r="B10" i="58"/>
  <c r="G10" i="58" s="1"/>
  <c r="F9" i="58"/>
  <c r="B9" i="58"/>
  <c r="G9" i="58" s="1"/>
  <c r="F8" i="58"/>
  <c r="B8" i="58"/>
  <c r="G8" i="58" s="1"/>
  <c r="F7" i="58"/>
  <c r="B7" i="58"/>
  <c r="G7" i="58" s="1"/>
  <c r="F6" i="58"/>
  <c r="B6" i="58"/>
  <c r="G6" i="58" s="1"/>
  <c r="F5" i="58"/>
  <c r="B5" i="58"/>
  <c r="B4" i="58" s="1"/>
  <c r="E4" i="58"/>
  <c r="D4" i="58"/>
  <c r="C4" i="58"/>
  <c r="F58" i="57"/>
  <c r="H58" i="57"/>
  <c r="H54" i="57"/>
  <c r="F54" i="57"/>
  <c r="H53" i="57"/>
  <c r="F53" i="57"/>
  <c r="E21" i="59" l="1"/>
  <c r="D28" i="62"/>
  <c r="E29" i="63"/>
  <c r="F4" i="58"/>
  <c r="G4" i="58"/>
  <c r="B46" i="59"/>
  <c r="E46" i="59"/>
  <c r="G8" i="63"/>
  <c r="G19" i="63"/>
  <c r="G26" i="63"/>
  <c r="G38" i="63"/>
  <c r="E7" i="63"/>
  <c r="G13" i="63"/>
  <c r="E18" i="63"/>
  <c r="E22" i="63"/>
  <c r="G30" i="63"/>
  <c r="E37" i="63"/>
  <c r="E6" i="63"/>
  <c r="G7" i="63"/>
  <c r="E11" i="63"/>
  <c r="G12" i="63"/>
  <c r="E16" i="63"/>
  <c r="G18" i="63"/>
  <c r="G22" i="63"/>
  <c r="E25" i="63"/>
  <c r="E28" i="63"/>
  <c r="G29" i="63"/>
  <c r="E33" i="63"/>
  <c r="G37" i="63"/>
  <c r="G6" i="63"/>
  <c r="E9" i="63"/>
  <c r="G11" i="63"/>
  <c r="E14" i="63"/>
  <c r="G16" i="63"/>
  <c r="E20" i="63"/>
  <c r="E23" i="63"/>
  <c r="G25" i="63"/>
  <c r="E27" i="63"/>
  <c r="G28" i="63"/>
  <c r="E32" i="63"/>
  <c r="G33" i="63"/>
  <c r="E39" i="63"/>
  <c r="E8" i="63"/>
  <c r="G9" i="63"/>
  <c r="E13" i="63"/>
  <c r="G14" i="63"/>
  <c r="E19" i="63"/>
  <c r="G20" i="63"/>
  <c r="G23" i="63"/>
  <c r="E26" i="63"/>
  <c r="G27" i="63"/>
  <c r="E30" i="63"/>
  <c r="G32" i="63"/>
  <c r="G5" i="58"/>
  <c r="F6" i="92"/>
  <c r="F7" i="92"/>
  <c r="F8" i="92"/>
  <c r="F9" i="92"/>
  <c r="F10" i="92"/>
  <c r="F11" i="92"/>
  <c r="F12" i="92"/>
  <c r="F13" i="92"/>
  <c r="F14" i="92"/>
  <c r="F15" i="92"/>
  <c r="F16" i="92"/>
  <c r="AG39" i="108" l="1"/>
  <c r="AG38" i="108"/>
  <c r="O11" i="108"/>
  <c r="K11" i="108"/>
  <c r="J11" i="108"/>
  <c r="F11" i="108"/>
  <c r="E11" i="108"/>
  <c r="P9" i="108"/>
  <c r="O9" i="108"/>
  <c r="K9" i="108"/>
  <c r="J9" i="108"/>
  <c r="F9" i="108"/>
  <c r="E9" i="108"/>
  <c r="P8" i="108"/>
  <c r="O8" i="108"/>
  <c r="K8" i="108"/>
  <c r="J8" i="108"/>
  <c r="F8" i="108"/>
  <c r="E8" i="108"/>
  <c r="P7" i="108"/>
  <c r="O7" i="108"/>
  <c r="K7" i="108"/>
  <c r="J7" i="108"/>
  <c r="F7" i="108"/>
  <c r="E7" i="108"/>
  <c r="K6" i="41" l="1"/>
  <c r="K7" i="41"/>
  <c r="C24" i="65"/>
  <c r="M6" i="14" l="1"/>
  <c r="K10" i="42" l="1"/>
  <c r="K9" i="42"/>
  <c r="K8" i="42"/>
  <c r="K7" i="42"/>
  <c r="G6" i="42"/>
  <c r="D6" i="42"/>
  <c r="G5" i="42"/>
  <c r="D5" i="42"/>
  <c r="W34" i="37"/>
  <c r="W33" i="37"/>
  <c r="W32" i="37"/>
  <c r="W31" i="37"/>
  <c r="W30" i="37"/>
  <c r="W29" i="37"/>
  <c r="W28" i="37"/>
  <c r="W27" i="37"/>
  <c r="W26" i="37"/>
  <c r="W25" i="37"/>
  <c r="K6" i="42" l="1"/>
  <c r="K5" i="42"/>
  <c r="C21" i="58"/>
  <c r="D21" i="58"/>
  <c r="E21" i="58"/>
  <c r="B22" i="58"/>
  <c r="G22" i="58" s="1"/>
  <c r="B23" i="58"/>
  <c r="G23" i="58" s="1"/>
  <c r="B24" i="58"/>
  <c r="G24" i="58" s="1"/>
  <c r="B25" i="58"/>
  <c r="G25" i="58" s="1"/>
  <c r="B26" i="58"/>
  <c r="G26" i="58" s="1"/>
  <c r="B27" i="58"/>
  <c r="G27" i="58" s="1"/>
  <c r="B28" i="58"/>
  <c r="G28" i="58" s="1"/>
  <c r="B29" i="58"/>
  <c r="G29" i="58" s="1"/>
  <c r="B30" i="58"/>
  <c r="G30" i="58" s="1"/>
  <c r="B31" i="58"/>
  <c r="G31" i="58" s="1"/>
  <c r="B32" i="58"/>
  <c r="G32" i="58" s="1"/>
  <c r="B33" i="58"/>
  <c r="G33" i="58" s="1"/>
  <c r="F14" i="59"/>
  <c r="F12" i="59"/>
  <c r="F11" i="59"/>
  <c r="F10" i="59"/>
  <c r="F9" i="59"/>
  <c r="F8" i="59"/>
  <c r="F7" i="59"/>
  <c r="F5" i="59"/>
  <c r="F4" i="59"/>
  <c r="B21" i="58" l="1"/>
  <c r="G21" i="58" s="1"/>
  <c r="F21" i="58"/>
  <c r="U30" i="83" l="1"/>
  <c r="T30" i="83"/>
  <c r="S30" i="83"/>
  <c r="R30" i="83"/>
  <c r="Q30" i="83"/>
  <c r="P30" i="83"/>
  <c r="T27" i="83"/>
  <c r="S27" i="83"/>
  <c r="R27" i="83"/>
  <c r="Q27" i="83"/>
  <c r="P27" i="83"/>
  <c r="O27" i="83"/>
  <c r="N27" i="83"/>
  <c r="U24" i="83"/>
  <c r="T24" i="83"/>
  <c r="S24" i="83"/>
  <c r="R24" i="83"/>
  <c r="Q24" i="83"/>
  <c r="P24" i="83"/>
  <c r="O24" i="83"/>
  <c r="N24" i="83"/>
  <c r="H23" i="68" l="1"/>
  <c r="E23" i="68"/>
  <c r="H22" i="68"/>
  <c r="E22" i="68"/>
  <c r="H21" i="68"/>
  <c r="E21" i="68"/>
  <c r="H20" i="68"/>
  <c r="E20" i="68"/>
  <c r="H19" i="68"/>
  <c r="E19" i="68"/>
  <c r="H18" i="68"/>
  <c r="E18" i="68"/>
  <c r="H17" i="68"/>
  <c r="E17" i="68"/>
  <c r="H16" i="68"/>
  <c r="E16" i="68"/>
  <c r="H15" i="68"/>
  <c r="E15" i="68"/>
  <c r="H14" i="68"/>
  <c r="E14" i="68"/>
  <c r="H13" i="68"/>
  <c r="E13" i="68"/>
  <c r="H12" i="68"/>
  <c r="E12" i="68"/>
  <c r="H11" i="68"/>
  <c r="E11" i="68"/>
  <c r="H10" i="68"/>
  <c r="E10" i="68"/>
  <c r="H9" i="68"/>
  <c r="E9" i="68"/>
  <c r="H8" i="68"/>
  <c r="H6" i="68"/>
  <c r="E6" i="68"/>
  <c r="J23" i="66" l="1"/>
  <c r="C23" i="66"/>
  <c r="J22" i="66"/>
  <c r="C22" i="66"/>
  <c r="J21" i="66"/>
  <c r="C21" i="66"/>
  <c r="V26" i="65" l="1"/>
  <c r="U26" i="65"/>
  <c r="T26" i="65"/>
  <c r="R26" i="65"/>
  <c r="Q26" i="65"/>
  <c r="P26" i="65"/>
  <c r="O26" i="65"/>
  <c r="N26" i="65"/>
  <c r="M26" i="65"/>
  <c r="L26" i="65"/>
  <c r="K26" i="65"/>
  <c r="J26" i="65"/>
  <c r="G26" i="65"/>
  <c r="F26" i="65"/>
  <c r="D26" i="65"/>
  <c r="C26" i="65"/>
  <c r="B26" i="65" s="1"/>
  <c r="V25" i="65"/>
  <c r="U25" i="65"/>
  <c r="T25" i="65"/>
  <c r="S25" i="65"/>
  <c r="R25" i="65"/>
  <c r="Q25" i="65"/>
  <c r="P25" i="65"/>
  <c r="O25" i="65"/>
  <c r="N25" i="65"/>
  <c r="M25" i="65"/>
  <c r="L25" i="65"/>
  <c r="K25" i="65"/>
  <c r="J25" i="65"/>
  <c r="I25" i="65"/>
  <c r="G25" i="65"/>
  <c r="F25" i="65"/>
  <c r="D25" i="65"/>
  <c r="C25" i="65"/>
  <c r="B25" i="65" s="1"/>
  <c r="V24" i="65"/>
  <c r="U24" i="65"/>
  <c r="T24" i="65"/>
  <c r="S24" i="65"/>
  <c r="R24" i="65"/>
  <c r="Q24" i="65"/>
  <c r="P24" i="65"/>
  <c r="O24" i="65"/>
  <c r="N24" i="65"/>
  <c r="M24" i="65"/>
  <c r="L24" i="65"/>
  <c r="K24" i="65"/>
  <c r="J24" i="65"/>
  <c r="I24" i="65"/>
  <c r="G24" i="65"/>
  <c r="F24" i="65"/>
  <c r="D24" i="65"/>
  <c r="B19" i="65"/>
  <c r="B18" i="65"/>
  <c r="B17" i="65"/>
  <c r="B16" i="65"/>
  <c r="B15" i="65"/>
  <c r="B14" i="65"/>
  <c r="B13" i="65"/>
  <c r="B12" i="65"/>
  <c r="B11" i="65"/>
  <c r="B10" i="65"/>
  <c r="B9" i="65"/>
  <c r="B8" i="65"/>
  <c r="B7" i="65"/>
  <c r="B6" i="65"/>
  <c r="B5" i="65"/>
  <c r="B4" i="65"/>
  <c r="B24" i="65" l="1"/>
  <c r="I33" i="63"/>
  <c r="I14" i="63" l="1"/>
  <c r="I18" i="63"/>
  <c r="I20" i="63"/>
  <c r="I7" i="63"/>
  <c r="I6" i="63"/>
  <c r="I22" i="63"/>
  <c r="I23" i="63"/>
  <c r="I8" i="63"/>
  <c r="I27" i="63"/>
  <c r="I29" i="63"/>
  <c r="I32" i="63"/>
  <c r="I37" i="63"/>
  <c r="I39" i="63"/>
  <c r="I9" i="63"/>
  <c r="I12" i="63"/>
  <c r="I13" i="63"/>
  <c r="I19" i="63"/>
  <c r="I26" i="63"/>
  <c r="I30" i="63"/>
  <c r="I38" i="63"/>
  <c r="I16" i="63"/>
  <c r="I25" i="63"/>
  <c r="I28" i="63"/>
  <c r="G46" i="59" l="1"/>
  <c r="F46" i="59"/>
  <c r="D46" i="59"/>
  <c r="C46" i="59"/>
  <c r="F45" i="59"/>
  <c r="D45" i="59"/>
  <c r="D44" i="59"/>
  <c r="C44" i="59"/>
  <c r="H41" i="59"/>
  <c r="H40" i="59"/>
  <c r="H39" i="59"/>
  <c r="H38" i="59"/>
  <c r="H37" i="59"/>
  <c r="H36" i="59"/>
  <c r="H35" i="59"/>
  <c r="H34" i="59"/>
  <c r="H33" i="59"/>
  <c r="H32" i="59"/>
  <c r="H31" i="59"/>
  <c r="H30" i="59"/>
  <c r="H29" i="59"/>
  <c r="H28" i="59"/>
  <c r="H27" i="59"/>
  <c r="H26" i="59"/>
  <c r="H25" i="59"/>
  <c r="H24" i="59"/>
  <c r="H23" i="59"/>
  <c r="H22" i="59"/>
  <c r="J21" i="59"/>
  <c r="I21" i="59"/>
  <c r="H21" i="59" l="1"/>
  <c r="B44" i="59"/>
  <c r="B45" i="59"/>
  <c r="H57" i="57" l="1"/>
  <c r="F57" i="57"/>
  <c r="H52" i="57"/>
  <c r="F52" i="57"/>
  <c r="C51" i="57"/>
  <c r="H51" i="57" s="1"/>
  <c r="F50" i="57"/>
  <c r="C50" i="57"/>
  <c r="H50" i="57" s="1"/>
  <c r="H49" i="57"/>
  <c r="C49" i="57"/>
  <c r="F49" i="57" s="1"/>
  <c r="C48" i="57"/>
  <c r="F48" i="57" s="1"/>
  <c r="H47" i="57"/>
  <c r="F47" i="57"/>
  <c r="H46" i="57"/>
  <c r="F46" i="57"/>
  <c r="H45" i="57"/>
  <c r="F45" i="57"/>
  <c r="H44" i="57"/>
  <c r="F44" i="57"/>
  <c r="C18" i="57"/>
  <c r="H18" i="57" s="1"/>
  <c r="F17" i="57"/>
  <c r="C17" i="57"/>
  <c r="H17" i="57" s="1"/>
  <c r="H16" i="57"/>
  <c r="C16" i="57"/>
  <c r="H15" i="57"/>
  <c r="C15" i="57"/>
  <c r="H14" i="57"/>
  <c r="C14" i="57"/>
  <c r="H13" i="57"/>
  <c r="C13" i="57"/>
  <c r="C12" i="57"/>
  <c r="C11" i="57"/>
  <c r="C10" i="57"/>
  <c r="C9" i="57"/>
  <c r="C8" i="57"/>
  <c r="C7" i="57"/>
  <c r="C6" i="57"/>
  <c r="H48" i="57" l="1"/>
  <c r="F18" i="57"/>
  <c r="F51" i="57"/>
  <c r="I36" i="42" l="1"/>
  <c r="F36" i="42"/>
  <c r="C36" i="42"/>
  <c r="I35" i="42"/>
  <c r="F35" i="42"/>
  <c r="C35" i="42"/>
  <c r="I22" i="42"/>
  <c r="F22" i="42"/>
  <c r="C22" i="42"/>
  <c r="I21" i="42"/>
  <c r="F21" i="42"/>
  <c r="C21" i="42"/>
  <c r="B22" i="42" l="1"/>
  <c r="B21" i="42"/>
  <c r="K15" i="41"/>
  <c r="K14" i="41"/>
  <c r="K13" i="41"/>
  <c r="K12" i="41"/>
  <c r="K11" i="41"/>
  <c r="K10" i="41"/>
  <c r="K9" i="41"/>
  <c r="K8" i="41"/>
  <c r="M14" i="37" l="1"/>
  <c r="L14" i="37"/>
  <c r="M13" i="37"/>
  <c r="L13" i="37"/>
  <c r="M12" i="37"/>
  <c r="L12" i="37"/>
  <c r="M11" i="37"/>
  <c r="L11" i="37"/>
  <c r="M10" i="37"/>
  <c r="L10" i="37"/>
  <c r="M9" i="37"/>
  <c r="L9" i="37"/>
  <c r="M8" i="37"/>
  <c r="L8" i="37"/>
  <c r="M7" i="37"/>
  <c r="L7" i="37"/>
  <c r="M6" i="37"/>
  <c r="L6" i="37"/>
  <c r="M5" i="37"/>
  <c r="L5" i="37"/>
  <c r="AB17" i="14" l="1"/>
  <c r="Z17" i="14"/>
  <c r="X17" i="14"/>
  <c r="T17" i="14"/>
  <c r="R17" i="14"/>
  <c r="P17" i="14"/>
  <c r="N17" i="14"/>
  <c r="M16" i="14"/>
  <c r="L16" i="14"/>
  <c r="AB7" i="14"/>
  <c r="Z7" i="14"/>
  <c r="X7" i="14"/>
  <c r="T7" i="14"/>
  <c r="R7" i="14"/>
  <c r="P7" i="14"/>
  <c r="N7" i="14"/>
  <c r="L6" i="14"/>
  <c r="M7" i="14" l="1"/>
  <c r="M17" i="14"/>
  <c r="B32" i="3"/>
  <c r="B31" i="3"/>
  <c r="B30" i="3"/>
  <c r="B29" i="3"/>
  <c r="B28" i="3"/>
  <c r="B27" i="3"/>
  <c r="B2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和田 恭典</author>
  </authors>
  <commentList>
    <comment ref="B23" authorId="0" shapeId="0" xr:uid="{C9014182-7D2B-44EF-92F8-A69E47BCC0B7}">
      <text>
        <r>
          <rPr>
            <b/>
            <sz val="9"/>
            <color indexed="81"/>
            <rFont val="MS P ゴシック"/>
            <family val="3"/>
            <charset val="128"/>
          </rPr>
          <t>和田 恭典:</t>
        </r>
        <r>
          <rPr>
            <sz val="9"/>
            <color indexed="81"/>
            <rFont val="MS P ゴシック"/>
            <family val="3"/>
            <charset val="128"/>
          </rPr>
          <t xml:space="preserve">
もらった表では4551となっているが、縦横計が5000ずつずれているため、この数字に5000を足す</t>
        </r>
      </text>
    </comment>
  </commentList>
</comments>
</file>

<file path=xl/sharedStrings.xml><?xml version="1.0" encoding="utf-8"?>
<sst xmlns="http://schemas.openxmlformats.org/spreadsheetml/2006/main" count="11466" uniqueCount="4389">
  <si>
    <t>1　土地・気象</t>
    <rPh sb="2" eb="4">
      <t>トチ</t>
    </rPh>
    <rPh sb="5" eb="7">
      <t>キショウ</t>
    </rPh>
    <phoneticPr fontId="13"/>
  </si>
  <si>
    <t>1-1　位置および地勢</t>
    <rPh sb="4" eb="6">
      <t>イチ</t>
    </rPh>
    <rPh sb="9" eb="11">
      <t>チセイ</t>
    </rPh>
    <phoneticPr fontId="13"/>
  </si>
  <si>
    <t xml:space="preserve">　小浜市は福井県の南西部に位置し、南は東西に走る京都北部一帯に連なる山岳で、一部滋賀県と境を接し、北は内外海半島、大島半島で囲まれた小浜湾に面している。
　付近一帯の海岸は国定公園の指定を受け、各所に明媚な風光をかもしだしており、遠く南の山岳地帯に源を発する北川、南川の両河川は、海岸に細長く走る肥沃な平野を貫流して、下流にかんがいをもたらし小浜湾に注いでいる。
</t>
    <phoneticPr fontId="8"/>
  </si>
  <si>
    <t>福井県小浜市</t>
    <phoneticPr fontId="8"/>
  </si>
  <si>
    <t>東経　135°44′56″</t>
    <phoneticPr fontId="8"/>
  </si>
  <si>
    <t>北緯　 35°29′33″</t>
    <phoneticPr fontId="8"/>
  </si>
  <si>
    <t>（資料：国土地理院）</t>
    <phoneticPr fontId="8"/>
  </si>
  <si>
    <t>各年1月1日現在　</t>
    <phoneticPr fontId="13"/>
  </si>
  <si>
    <t>年次</t>
    <phoneticPr fontId="13"/>
  </si>
  <si>
    <t>総数</t>
    <phoneticPr fontId="13"/>
  </si>
  <si>
    <t>田</t>
    <phoneticPr fontId="13"/>
  </si>
  <si>
    <t>畑</t>
    <phoneticPr fontId="13"/>
  </si>
  <si>
    <t>宅地</t>
    <phoneticPr fontId="13"/>
  </si>
  <si>
    <t>山林</t>
    <phoneticPr fontId="13"/>
  </si>
  <si>
    <t>原野</t>
    <phoneticPr fontId="13"/>
  </si>
  <si>
    <t>雑種地･他</t>
    <phoneticPr fontId="13"/>
  </si>
  <si>
    <t>ha</t>
    <phoneticPr fontId="13"/>
  </si>
  <si>
    <t>ha</t>
    <phoneticPr fontId="13"/>
  </si>
  <si>
    <t>ha</t>
    <phoneticPr fontId="13"/>
  </si>
  <si>
    <t>昭和62年</t>
  </si>
  <si>
    <t>昭和63年</t>
  </si>
  <si>
    <t>昭和64年</t>
  </si>
  <si>
    <t>平成 2年</t>
    <phoneticPr fontId="13"/>
  </si>
  <si>
    <t>平成 3年</t>
  </si>
  <si>
    <t>平成 4年</t>
  </si>
  <si>
    <t>平成 5年</t>
  </si>
  <si>
    <t>平成 6年</t>
  </si>
  <si>
    <t>平成 7年</t>
  </si>
  <si>
    <t>平成 8年</t>
  </si>
  <si>
    <t>平成 9年</t>
    <rPh sb="0" eb="2">
      <t>ヘイセイ</t>
    </rPh>
    <rPh sb="4" eb="5">
      <t>ネン</t>
    </rPh>
    <phoneticPr fontId="13"/>
  </si>
  <si>
    <t>平成10年</t>
    <rPh sb="0" eb="2">
      <t>ヘイセイ</t>
    </rPh>
    <rPh sb="4" eb="5">
      <t>ネン</t>
    </rPh>
    <phoneticPr fontId="13"/>
  </si>
  <si>
    <t>平成11年</t>
    <rPh sb="0" eb="2">
      <t>ヘイセイ</t>
    </rPh>
    <rPh sb="4" eb="5">
      <t>ネン</t>
    </rPh>
    <phoneticPr fontId="13"/>
  </si>
  <si>
    <t>平成12年</t>
    <rPh sb="0" eb="2">
      <t>ヘイセイ</t>
    </rPh>
    <rPh sb="4" eb="5">
      <t>ネン</t>
    </rPh>
    <phoneticPr fontId="13"/>
  </si>
  <si>
    <t>平成13年</t>
    <rPh sb="0" eb="2">
      <t>ヘイセイ</t>
    </rPh>
    <rPh sb="4" eb="5">
      <t>ネン</t>
    </rPh>
    <phoneticPr fontId="13"/>
  </si>
  <si>
    <t>平成14年</t>
    <rPh sb="0" eb="2">
      <t>ヘイセイ</t>
    </rPh>
    <rPh sb="4" eb="5">
      <t>ネン</t>
    </rPh>
    <phoneticPr fontId="13"/>
  </si>
  <si>
    <t>平成15年</t>
    <rPh sb="0" eb="2">
      <t>ヘイセイ</t>
    </rPh>
    <rPh sb="4" eb="5">
      <t>ネン</t>
    </rPh>
    <phoneticPr fontId="13"/>
  </si>
  <si>
    <t>平成16年</t>
    <rPh sb="0" eb="2">
      <t>ヘイセイ</t>
    </rPh>
    <rPh sb="4" eb="5">
      <t>ネン</t>
    </rPh>
    <phoneticPr fontId="13"/>
  </si>
  <si>
    <t>平成17年</t>
    <rPh sb="0" eb="2">
      <t>ヘイセイ</t>
    </rPh>
    <rPh sb="4" eb="5">
      <t>ネン</t>
    </rPh>
    <phoneticPr fontId="13"/>
  </si>
  <si>
    <t>平成18年</t>
    <rPh sb="0" eb="2">
      <t>ヘイセイ</t>
    </rPh>
    <rPh sb="4" eb="5">
      <t>ネン</t>
    </rPh>
    <phoneticPr fontId="13"/>
  </si>
  <si>
    <t>平成19年</t>
    <rPh sb="0" eb="2">
      <t>ヘイセイ</t>
    </rPh>
    <rPh sb="4" eb="5">
      <t>ネン</t>
    </rPh>
    <phoneticPr fontId="13"/>
  </si>
  <si>
    <t>平成20年</t>
    <rPh sb="0" eb="2">
      <t>ヘイセイ</t>
    </rPh>
    <rPh sb="4" eb="5">
      <t>ネン</t>
    </rPh>
    <phoneticPr fontId="13"/>
  </si>
  <si>
    <t>平成21年</t>
    <rPh sb="0" eb="2">
      <t>ヘイセイ</t>
    </rPh>
    <rPh sb="4" eb="5">
      <t>ネン</t>
    </rPh>
    <phoneticPr fontId="13"/>
  </si>
  <si>
    <t>平成22年</t>
    <rPh sb="0" eb="2">
      <t>ヘイセイ</t>
    </rPh>
    <rPh sb="4" eb="5">
      <t>ネン</t>
    </rPh>
    <phoneticPr fontId="13"/>
  </si>
  <si>
    <t>平成23年</t>
    <rPh sb="0" eb="2">
      <t>ヘイセイ</t>
    </rPh>
    <rPh sb="4" eb="5">
      <t>ネン</t>
    </rPh>
    <phoneticPr fontId="13"/>
  </si>
  <si>
    <t>平成24年</t>
    <rPh sb="0" eb="2">
      <t>ヘイセイ</t>
    </rPh>
    <rPh sb="4" eb="5">
      <t>ネン</t>
    </rPh>
    <phoneticPr fontId="13"/>
  </si>
  <si>
    <t>平成25年</t>
    <rPh sb="0" eb="2">
      <t>ヘイセイ</t>
    </rPh>
    <rPh sb="4" eb="5">
      <t>ネン</t>
    </rPh>
    <phoneticPr fontId="13"/>
  </si>
  <si>
    <t>平成26年</t>
    <rPh sb="0" eb="2">
      <t>ヘイセイ</t>
    </rPh>
    <rPh sb="4" eb="5">
      <t>ネン</t>
    </rPh>
    <phoneticPr fontId="13"/>
  </si>
  <si>
    <t>平成27年</t>
    <rPh sb="0" eb="2">
      <t>ヘイセイ</t>
    </rPh>
    <rPh sb="4" eb="5">
      <t>ネン</t>
    </rPh>
    <phoneticPr fontId="13"/>
  </si>
  <si>
    <t>平成28年</t>
    <rPh sb="0" eb="2">
      <t>ヘイセイ</t>
    </rPh>
    <rPh sb="4" eb="5">
      <t>ネン</t>
    </rPh>
    <phoneticPr fontId="13"/>
  </si>
  <si>
    <t>平成29年</t>
  </si>
  <si>
    <t>平成30年</t>
    <rPh sb="0" eb="2">
      <t>ヘイセイ</t>
    </rPh>
    <rPh sb="4" eb="5">
      <t>ネン</t>
    </rPh>
    <phoneticPr fontId="19"/>
  </si>
  <si>
    <t>※非課税地を含む</t>
    <phoneticPr fontId="13"/>
  </si>
  <si>
    <t>※道路・河川を除く</t>
    <rPh sb="1" eb="3">
      <t>ドウロ</t>
    </rPh>
    <phoneticPr fontId="13"/>
  </si>
  <si>
    <t>1-3　気象状況</t>
    <rPh sb="4" eb="6">
      <t>キショウ</t>
    </rPh>
    <rPh sb="6" eb="8">
      <t>ジョウキョウ</t>
    </rPh>
    <phoneticPr fontId="13"/>
  </si>
  <si>
    <t>　気     温</t>
    <phoneticPr fontId="13"/>
  </si>
  <si>
    <t>日照時間</t>
    <phoneticPr fontId="13"/>
  </si>
  <si>
    <t>風向・風速</t>
    <rPh sb="0" eb="2">
      <t>フウコウ</t>
    </rPh>
    <rPh sb="3" eb="5">
      <t>フウソク</t>
    </rPh>
    <phoneticPr fontId="13"/>
  </si>
  <si>
    <t>平均</t>
    <phoneticPr fontId="13"/>
  </si>
  <si>
    <t>最高</t>
    <phoneticPr fontId="13"/>
  </si>
  <si>
    <t>最低</t>
    <phoneticPr fontId="13"/>
  </si>
  <si>
    <t>降水総量</t>
  </si>
  <si>
    <t>降水日数</t>
  </si>
  <si>
    <t>平均風速</t>
    <rPh sb="0" eb="2">
      <t>ヘイキン</t>
    </rPh>
    <rPh sb="2" eb="4">
      <t>フウソク</t>
    </rPh>
    <phoneticPr fontId="13"/>
  </si>
  <si>
    <t>最大風速</t>
    <rPh sb="0" eb="2">
      <t>サイダイ</t>
    </rPh>
    <rPh sb="2" eb="4">
      <t>フウソク</t>
    </rPh>
    <phoneticPr fontId="13"/>
  </si>
  <si>
    <t>最大時風向</t>
    <rPh sb="0" eb="2">
      <t>サイダイ</t>
    </rPh>
    <rPh sb="2" eb="3">
      <t>ジ</t>
    </rPh>
    <rPh sb="3" eb="5">
      <t>フウコウ</t>
    </rPh>
    <phoneticPr fontId="13"/>
  </si>
  <si>
    <t>℃</t>
    <phoneticPr fontId="13"/>
  </si>
  <si>
    <t>℃</t>
    <phoneticPr fontId="13"/>
  </si>
  <si>
    <t>mm</t>
    <phoneticPr fontId="13"/>
  </si>
  <si>
    <t xml:space="preserve"> 　日</t>
    <rPh sb="2" eb="3">
      <t>ヒ</t>
    </rPh>
    <phoneticPr fontId="13"/>
  </si>
  <si>
    <t xml:space="preserve"> h</t>
    <phoneticPr fontId="13"/>
  </si>
  <si>
    <t xml:space="preserve"> m/s</t>
    <phoneticPr fontId="13"/>
  </si>
  <si>
    <t>　 m/s</t>
    <phoneticPr fontId="13"/>
  </si>
  <si>
    <t>北北西</t>
    <rPh sb="0" eb="3">
      <t>ホクホクセイ</t>
    </rPh>
    <phoneticPr fontId="13"/>
  </si>
  <si>
    <t>西北西</t>
    <rPh sb="0" eb="3">
      <t>セイホクセイ</t>
    </rPh>
    <phoneticPr fontId="13"/>
  </si>
  <si>
    <t>西北西</t>
  </si>
  <si>
    <t>南東</t>
    <rPh sb="0" eb="2">
      <t>ナントウ</t>
    </rPh>
    <phoneticPr fontId="13"/>
  </si>
  <si>
    <t>南東</t>
  </si>
  <si>
    <t>北</t>
    <rPh sb="0" eb="1">
      <t>キタ</t>
    </rPh>
    <phoneticPr fontId="13"/>
  </si>
  <si>
    <t>令和元年</t>
    <rPh sb="0" eb="2">
      <t>レイワ</t>
    </rPh>
    <rPh sb="2" eb="3">
      <t>ガン</t>
    </rPh>
    <rPh sb="3" eb="4">
      <t>ネン</t>
    </rPh>
    <phoneticPr fontId="19"/>
  </si>
  <si>
    <t>北</t>
    <rPh sb="0" eb="1">
      <t>キタ</t>
    </rPh>
    <phoneticPr fontId="19"/>
  </si>
  <si>
    <t>-2.1*</t>
    <phoneticPr fontId="19"/>
  </si>
  <si>
    <t>2月</t>
    <rPh sb="1" eb="2">
      <t>ガツ</t>
    </rPh>
    <phoneticPr fontId="13"/>
  </si>
  <si>
    <t>3月</t>
    <rPh sb="1" eb="2">
      <t>ガツ</t>
    </rPh>
    <phoneticPr fontId="13"/>
  </si>
  <si>
    <t>4月</t>
    <phoneticPr fontId="13"/>
  </si>
  <si>
    <t>5月</t>
    <phoneticPr fontId="13"/>
  </si>
  <si>
    <t>6月</t>
    <phoneticPr fontId="13"/>
  </si>
  <si>
    <t>7月</t>
    <phoneticPr fontId="13"/>
  </si>
  <si>
    <t>8月</t>
    <phoneticPr fontId="13"/>
  </si>
  <si>
    <t>9月</t>
    <phoneticPr fontId="13"/>
  </si>
  <si>
    <t>10月</t>
    <phoneticPr fontId="13"/>
  </si>
  <si>
    <t>11月</t>
    <phoneticPr fontId="13"/>
  </si>
  <si>
    <t>12月</t>
    <phoneticPr fontId="13"/>
  </si>
  <si>
    <t>資料：福井地方気象台</t>
    <rPh sb="0" eb="2">
      <t>シリョウ</t>
    </rPh>
    <rPh sb="3" eb="5">
      <t>フクイ</t>
    </rPh>
    <rPh sb="5" eb="7">
      <t>チホウ</t>
    </rPh>
    <rPh sb="7" eb="10">
      <t>キショウダイ</t>
    </rPh>
    <phoneticPr fontId="13"/>
  </si>
  <si>
    <t>※　観測点は、小浜地域気象観測所(小浜市遠敷1-101)</t>
    <phoneticPr fontId="13"/>
  </si>
  <si>
    <t>※　*は、統計を行う対象資料が許容範囲で欠けているが、正常値と同等に扱う値（準正常値）</t>
    <rPh sb="5" eb="7">
      <t>トウケイ</t>
    </rPh>
    <rPh sb="8" eb="9">
      <t>オコナ</t>
    </rPh>
    <rPh sb="10" eb="12">
      <t>タイショウ</t>
    </rPh>
    <rPh sb="12" eb="14">
      <t>シリョウ</t>
    </rPh>
    <rPh sb="15" eb="17">
      <t>キョヨウ</t>
    </rPh>
    <rPh sb="17" eb="19">
      <t>ハンイ</t>
    </rPh>
    <rPh sb="20" eb="21">
      <t>カ</t>
    </rPh>
    <rPh sb="27" eb="30">
      <t>セイジョウチ</t>
    </rPh>
    <rPh sb="31" eb="33">
      <t>ドウトウ</t>
    </rPh>
    <rPh sb="34" eb="35">
      <t>アツカ</t>
    </rPh>
    <rPh sb="36" eb="37">
      <t>アタイ</t>
    </rPh>
    <rPh sb="38" eb="39">
      <t>ジュン</t>
    </rPh>
    <rPh sb="39" eb="42">
      <t>セイジョウチ</t>
    </rPh>
    <phoneticPr fontId="13"/>
  </si>
  <si>
    <t>※　平成30年7月10日は欠測、または観測を行っていない</t>
    <phoneticPr fontId="13"/>
  </si>
  <si>
    <t>※　平成31年1月4日から平成31年1月7日は欠測、または観測を行っていない</t>
    <rPh sb="2" eb="4">
      <t>ヘイセイ</t>
    </rPh>
    <phoneticPr fontId="13"/>
  </si>
  <si>
    <t>※　降水日数は、降水量が0mmより多い日の日数を集計している</t>
    <phoneticPr fontId="13"/>
  </si>
  <si>
    <t>住宅の種類</t>
    <rPh sb="0" eb="2">
      <t>ジュウタク</t>
    </rPh>
    <rPh sb="3" eb="5">
      <t>シュルイ</t>
    </rPh>
    <phoneticPr fontId="13"/>
  </si>
  <si>
    <t>総数</t>
    <rPh sb="0" eb="2">
      <t>ソウスウ</t>
    </rPh>
    <phoneticPr fontId="13"/>
  </si>
  <si>
    <t>高齢者のための設備がある</t>
    <rPh sb="0" eb="1">
      <t>タカ</t>
    </rPh>
    <rPh sb="1" eb="2">
      <t>ヨワイ</t>
    </rPh>
    <rPh sb="2" eb="3">
      <t>シャ</t>
    </rPh>
    <rPh sb="7" eb="8">
      <t>セツ</t>
    </rPh>
    <rPh sb="8" eb="9">
      <t>ビ</t>
    </rPh>
    <phoneticPr fontId="13"/>
  </si>
  <si>
    <t>計</t>
    <rPh sb="0" eb="1">
      <t>ケイ</t>
    </rPh>
    <phoneticPr fontId="13"/>
  </si>
  <si>
    <t>手すりがある</t>
    <rPh sb="0" eb="1">
      <t>テ</t>
    </rPh>
    <phoneticPr fontId="13"/>
  </si>
  <si>
    <t>玄関</t>
    <rPh sb="0" eb="2">
      <t>ゲンカン</t>
    </rPh>
    <phoneticPr fontId="13"/>
  </si>
  <si>
    <t>トイレ</t>
    <phoneticPr fontId="13"/>
  </si>
  <si>
    <t>浴室</t>
    <rPh sb="0" eb="2">
      <t>ヨクシツ</t>
    </rPh>
    <phoneticPr fontId="13"/>
  </si>
  <si>
    <t>脱衣所</t>
    <rPh sb="0" eb="2">
      <t>ダツイ</t>
    </rPh>
    <rPh sb="2" eb="3">
      <t>ジョ</t>
    </rPh>
    <phoneticPr fontId="13"/>
  </si>
  <si>
    <t>廊下</t>
    <rPh sb="0" eb="2">
      <t>ロウカ</t>
    </rPh>
    <phoneticPr fontId="13"/>
  </si>
  <si>
    <t>専用住宅</t>
    <rPh sb="0" eb="2">
      <t>センヨウ</t>
    </rPh>
    <rPh sb="2" eb="4">
      <t>ジュウタク</t>
    </rPh>
    <phoneticPr fontId="13"/>
  </si>
  <si>
    <t>一戸建</t>
    <rPh sb="0" eb="2">
      <t>イッコ</t>
    </rPh>
    <rPh sb="2" eb="3">
      <t>タ</t>
    </rPh>
    <phoneticPr fontId="13"/>
  </si>
  <si>
    <t>長屋建</t>
    <rPh sb="0" eb="2">
      <t>ナガヤ</t>
    </rPh>
    <rPh sb="2" eb="3">
      <t>タ</t>
    </rPh>
    <phoneticPr fontId="13"/>
  </si>
  <si>
    <t>-</t>
  </si>
  <si>
    <t>共同住宅</t>
    <rPh sb="0" eb="2">
      <t>キョウドウ</t>
    </rPh>
    <rPh sb="2" eb="4">
      <t>ジュウタク</t>
    </rPh>
    <phoneticPr fontId="13"/>
  </si>
  <si>
    <t>その他</t>
    <rPh sb="2" eb="3">
      <t>タ</t>
    </rPh>
    <phoneticPr fontId="13"/>
  </si>
  <si>
    <t>持ち家</t>
    <rPh sb="0" eb="1">
      <t>モ</t>
    </rPh>
    <rPh sb="2" eb="3">
      <t>イエ</t>
    </rPh>
    <phoneticPr fontId="13"/>
  </si>
  <si>
    <t>借家</t>
    <rPh sb="0" eb="2">
      <t>シャクヤ</t>
    </rPh>
    <phoneticPr fontId="13"/>
  </si>
  <si>
    <t>店舗その他の併用住宅</t>
    <rPh sb="0" eb="2">
      <t>テンポ</t>
    </rPh>
    <rPh sb="4" eb="5">
      <t>タ</t>
    </rPh>
    <rPh sb="6" eb="8">
      <t>ヘイヨウ</t>
    </rPh>
    <rPh sb="8" eb="10">
      <t>ジュウタク</t>
    </rPh>
    <phoneticPr fontId="13"/>
  </si>
  <si>
    <t>手すりがある</t>
    <rPh sb="0" eb="1">
      <t>テ</t>
    </rPh>
    <phoneticPr fontId="19"/>
  </si>
  <si>
    <t>またぎやすい浴槽</t>
    <rPh sb="6" eb="8">
      <t>ヨクソウ</t>
    </rPh>
    <phoneticPr fontId="13"/>
  </si>
  <si>
    <t>段差のない屋内</t>
    <rPh sb="0" eb="2">
      <t>ダンサ</t>
    </rPh>
    <rPh sb="5" eb="7">
      <t>オクナイ</t>
    </rPh>
    <phoneticPr fontId="13"/>
  </si>
  <si>
    <t>道路から玄関まで車いすで通行可能</t>
    <rPh sb="0" eb="2">
      <t>ドウロ</t>
    </rPh>
    <rPh sb="4" eb="6">
      <t>ゲンカン</t>
    </rPh>
    <rPh sb="8" eb="9">
      <t>クルマ</t>
    </rPh>
    <rPh sb="12" eb="14">
      <t>ツウコウ</t>
    </rPh>
    <rPh sb="14" eb="16">
      <t>カノウ</t>
    </rPh>
    <phoneticPr fontId="13"/>
  </si>
  <si>
    <t>階段</t>
    <rPh sb="0" eb="2">
      <t>カイダン</t>
    </rPh>
    <phoneticPr fontId="13"/>
  </si>
  <si>
    <t>居住室</t>
    <rPh sb="0" eb="2">
      <t>キョジュウ</t>
    </rPh>
    <rPh sb="2" eb="3">
      <t>シツ</t>
    </rPh>
    <phoneticPr fontId="13"/>
  </si>
  <si>
    <t>資料:住宅・土地統計調査</t>
    <rPh sb="0" eb="2">
      <t>シリョウ</t>
    </rPh>
    <rPh sb="3" eb="5">
      <t>ジュウタク</t>
    </rPh>
    <rPh sb="6" eb="8">
      <t>トチ</t>
    </rPh>
    <rPh sb="8" eb="10">
      <t>トウケイ</t>
    </rPh>
    <rPh sb="10" eb="12">
      <t>チョウサ</t>
    </rPh>
    <phoneticPr fontId="13"/>
  </si>
  <si>
    <t>建て方</t>
    <phoneticPr fontId="13"/>
  </si>
  <si>
    <t>建物の構造</t>
    <phoneticPr fontId="19"/>
  </si>
  <si>
    <t>壁の新
設･補強</t>
    <rPh sb="0" eb="1">
      <t>カベ</t>
    </rPh>
    <rPh sb="2" eb="3">
      <t>シン</t>
    </rPh>
    <rPh sb="4" eb="5">
      <t>セツ</t>
    </rPh>
    <rPh sb="6" eb="8">
      <t>ホキョウ</t>
    </rPh>
    <phoneticPr fontId="13"/>
  </si>
  <si>
    <t>筋かい
の設置</t>
    <rPh sb="0" eb="1">
      <t>スジ</t>
    </rPh>
    <rPh sb="5" eb="7">
      <t>セッチ</t>
    </rPh>
    <phoneticPr fontId="13"/>
  </si>
  <si>
    <t>基礎
の補強</t>
    <rPh sb="0" eb="2">
      <t>キソ</t>
    </rPh>
    <rPh sb="4" eb="6">
      <t>ホキョウ</t>
    </rPh>
    <phoneticPr fontId="13"/>
  </si>
  <si>
    <t>金具に
よる補強</t>
    <rPh sb="0" eb="2">
      <t>カナグ</t>
    </rPh>
    <rPh sb="6" eb="8">
      <t>ホキョウ</t>
    </rPh>
    <phoneticPr fontId="13"/>
  </si>
  <si>
    <t>木造</t>
    <rPh sb="0" eb="1">
      <t>キ</t>
    </rPh>
    <rPh sb="1" eb="2">
      <t>ヅクリ</t>
    </rPh>
    <phoneticPr fontId="13"/>
  </si>
  <si>
    <t>非木造</t>
    <rPh sb="0" eb="1">
      <t>ヒ</t>
    </rPh>
    <rPh sb="1" eb="3">
      <t>モクゾウ</t>
    </rPh>
    <phoneticPr fontId="13"/>
  </si>
  <si>
    <t>10　住宅・建築</t>
    <rPh sb="3" eb="5">
      <t>ジュウタク</t>
    </rPh>
    <rPh sb="6" eb="8">
      <t>ケンチク</t>
    </rPh>
    <phoneticPr fontId="13"/>
  </si>
  <si>
    <t>各年10月1日現在　</t>
    <rPh sb="0" eb="2">
      <t>カクネン</t>
    </rPh>
    <rPh sb="4" eb="5">
      <t>ガツ</t>
    </rPh>
    <rPh sb="6" eb="9">
      <t>ニチゲンザイ</t>
    </rPh>
    <phoneticPr fontId="13"/>
  </si>
  <si>
    <t>世帯数</t>
    <rPh sb="0" eb="3">
      <t>セタイスウ</t>
    </rPh>
    <phoneticPr fontId="13"/>
  </si>
  <si>
    <t>世帯人員</t>
    <rPh sb="0" eb="2">
      <t>セタイ</t>
    </rPh>
    <rPh sb="2" eb="4">
      <t>ジンイン</t>
    </rPh>
    <phoneticPr fontId="13"/>
  </si>
  <si>
    <t>１世帯人員</t>
    <rPh sb="1" eb="3">
      <t>セタイ</t>
    </rPh>
    <rPh sb="3" eb="5">
      <t>ジンイン</t>
    </rPh>
    <phoneticPr fontId="13"/>
  </si>
  <si>
    <t>住宅に住む一般世帯</t>
    <rPh sb="0" eb="2">
      <t>ジュウタク</t>
    </rPh>
    <rPh sb="3" eb="4">
      <t>ス</t>
    </rPh>
    <rPh sb="5" eb="7">
      <t>イッパン</t>
    </rPh>
    <rPh sb="7" eb="9">
      <t>セタイ</t>
    </rPh>
    <phoneticPr fontId="13"/>
  </si>
  <si>
    <t>主世帯</t>
    <rPh sb="0" eb="1">
      <t>シュ</t>
    </rPh>
    <rPh sb="1" eb="3">
      <t>セタイ</t>
    </rPh>
    <phoneticPr fontId="8"/>
  </si>
  <si>
    <t>公営･都市機構･公社の借家</t>
    <phoneticPr fontId="13"/>
  </si>
  <si>
    <t>民営の借家</t>
    <rPh sb="0" eb="2">
      <t>ミンエイ</t>
    </rPh>
    <rPh sb="3" eb="5">
      <t>シャクヤ</t>
    </rPh>
    <phoneticPr fontId="13"/>
  </si>
  <si>
    <t>給与住宅</t>
    <rPh sb="0" eb="2">
      <t>キュウヨ</t>
    </rPh>
    <rPh sb="2" eb="4">
      <t>ジュウタク</t>
    </rPh>
    <phoneticPr fontId="13"/>
  </si>
  <si>
    <t>間借り</t>
    <phoneticPr fontId="8"/>
  </si>
  <si>
    <t>資料：国勢調査</t>
    <rPh sb="0" eb="2">
      <t>シリョウ</t>
    </rPh>
    <rPh sb="3" eb="5">
      <t>コクセイ</t>
    </rPh>
    <rPh sb="5" eb="7">
      <t>チョウサ</t>
    </rPh>
    <phoneticPr fontId="13"/>
  </si>
  <si>
    <t>区分</t>
    <rPh sb="0" eb="2">
      <t>クブン</t>
    </rPh>
    <phoneticPr fontId="13"/>
  </si>
  <si>
    <t>-</t>
    <phoneticPr fontId="13"/>
  </si>
  <si>
    <t>年度</t>
    <rPh sb="0" eb="2">
      <t>ネンド</t>
    </rPh>
    <phoneticPr fontId="13"/>
  </si>
  <si>
    <t>木造</t>
    <rPh sb="0" eb="2">
      <t>モクゾウ</t>
    </rPh>
    <phoneticPr fontId="13"/>
  </si>
  <si>
    <t>準耐火構造　　　　　平屋建</t>
    <rPh sb="0" eb="1">
      <t>ジュン</t>
    </rPh>
    <rPh sb="1" eb="3">
      <t>タイカ</t>
    </rPh>
    <rPh sb="3" eb="5">
      <t>コウゾウ</t>
    </rPh>
    <rPh sb="10" eb="12">
      <t>ヒラヤ</t>
    </rPh>
    <rPh sb="12" eb="13">
      <t>ダ</t>
    </rPh>
    <phoneticPr fontId="13"/>
  </si>
  <si>
    <t>準耐火構造　　　　二階建</t>
    <rPh sb="0" eb="1">
      <t>ジュン</t>
    </rPh>
    <rPh sb="1" eb="3">
      <t>タイカ</t>
    </rPh>
    <rPh sb="3" eb="5">
      <t>コウゾウ</t>
    </rPh>
    <rPh sb="9" eb="11">
      <t>ニカイ</t>
    </rPh>
    <rPh sb="11" eb="12">
      <t>ダ</t>
    </rPh>
    <phoneticPr fontId="13"/>
  </si>
  <si>
    <t>低層耐　　　　　　火構造</t>
    <rPh sb="0" eb="2">
      <t>テイソウ</t>
    </rPh>
    <rPh sb="2" eb="3">
      <t>タイ</t>
    </rPh>
    <rPh sb="9" eb="10">
      <t>ヒ</t>
    </rPh>
    <rPh sb="10" eb="12">
      <t>コウゾウ</t>
    </rPh>
    <phoneticPr fontId="13"/>
  </si>
  <si>
    <t>中層耐　　　　　　火構造</t>
    <rPh sb="0" eb="2">
      <t>チュウソウ</t>
    </rPh>
    <rPh sb="2" eb="3">
      <t>タイ</t>
    </rPh>
    <rPh sb="9" eb="10">
      <t>ヒ</t>
    </rPh>
    <rPh sb="10" eb="12">
      <t>コウゾウ</t>
    </rPh>
    <phoneticPr fontId="13"/>
  </si>
  <si>
    <t>戸</t>
    <rPh sb="0" eb="1">
      <t>コ</t>
    </rPh>
    <phoneticPr fontId="13"/>
  </si>
  <si>
    <t>事業主体</t>
    <rPh sb="0" eb="2">
      <t>ジギョウ</t>
    </rPh>
    <rPh sb="2" eb="4">
      <t>シュタイ</t>
    </rPh>
    <phoneticPr fontId="13"/>
  </si>
  <si>
    <t>総数</t>
    <rPh sb="0" eb="2">
      <t>ソウスウ</t>
    </rPh>
    <phoneticPr fontId="11"/>
  </si>
  <si>
    <t>木造</t>
    <rPh sb="0" eb="2">
      <t>モクゾウ</t>
    </rPh>
    <phoneticPr fontId="11"/>
  </si>
  <si>
    <t>準耐火構造平屋建</t>
    <rPh sb="0" eb="1">
      <t>ジュン</t>
    </rPh>
    <rPh sb="1" eb="3">
      <t>タイカ</t>
    </rPh>
    <rPh sb="3" eb="5">
      <t>コウゾウ</t>
    </rPh>
    <rPh sb="5" eb="7">
      <t>ヒラヤ</t>
    </rPh>
    <rPh sb="7" eb="8">
      <t>ダ</t>
    </rPh>
    <phoneticPr fontId="13"/>
  </si>
  <si>
    <t>準耐火構造二階建</t>
    <rPh sb="0" eb="1">
      <t>ジュン</t>
    </rPh>
    <rPh sb="1" eb="3">
      <t>タイカ</t>
    </rPh>
    <rPh sb="3" eb="5">
      <t>コウゾウ</t>
    </rPh>
    <rPh sb="5" eb="7">
      <t>ニカイ</t>
    </rPh>
    <rPh sb="7" eb="8">
      <t>ダ</t>
    </rPh>
    <phoneticPr fontId="13"/>
  </si>
  <si>
    <t>低層耐火構造</t>
    <rPh sb="0" eb="2">
      <t>テイソウ</t>
    </rPh>
    <rPh sb="2" eb="3">
      <t>タイ</t>
    </rPh>
    <rPh sb="3" eb="4">
      <t>ヒ</t>
    </rPh>
    <rPh sb="4" eb="6">
      <t>コウゾウ</t>
    </rPh>
    <phoneticPr fontId="13"/>
  </si>
  <si>
    <t>中層耐火構造</t>
    <rPh sb="0" eb="2">
      <t>チュウソウ</t>
    </rPh>
    <rPh sb="2" eb="3">
      <t>タイ</t>
    </rPh>
    <rPh sb="3" eb="4">
      <t>ヒ</t>
    </rPh>
    <rPh sb="4" eb="6">
      <t>コウゾウ</t>
    </rPh>
    <phoneticPr fontId="13"/>
  </si>
  <si>
    <t>高層耐火構造</t>
    <rPh sb="0" eb="2">
      <t>コウソウ</t>
    </rPh>
    <rPh sb="2" eb="3">
      <t>タイ</t>
    </rPh>
    <rPh sb="3" eb="4">
      <t>ヒ</t>
    </rPh>
    <rPh sb="4" eb="6">
      <t>コウゾウ</t>
    </rPh>
    <phoneticPr fontId="13"/>
  </si>
  <si>
    <t>福井市</t>
    <rPh sb="0" eb="3">
      <t>フクイシ</t>
    </rPh>
    <phoneticPr fontId="13"/>
  </si>
  <si>
    <t>敦賀市</t>
    <rPh sb="0" eb="3">
      <t>ツルガシ</t>
    </rPh>
    <phoneticPr fontId="13"/>
  </si>
  <si>
    <t>小浜市</t>
    <rPh sb="0" eb="3">
      <t>オバマシ</t>
    </rPh>
    <phoneticPr fontId="13"/>
  </si>
  <si>
    <t>大野市</t>
    <rPh sb="0" eb="2">
      <t>オオノ</t>
    </rPh>
    <rPh sb="2" eb="3">
      <t>シ</t>
    </rPh>
    <phoneticPr fontId="13"/>
  </si>
  <si>
    <t>勝山市</t>
    <rPh sb="0" eb="3">
      <t>カツヤマシ</t>
    </rPh>
    <phoneticPr fontId="13"/>
  </si>
  <si>
    <t>鯖江市</t>
    <rPh sb="0" eb="3">
      <t>サバエシ</t>
    </rPh>
    <phoneticPr fontId="13"/>
  </si>
  <si>
    <t>あわら市</t>
    <rPh sb="3" eb="4">
      <t>シ</t>
    </rPh>
    <phoneticPr fontId="13"/>
  </si>
  <si>
    <t>越前市</t>
    <rPh sb="0" eb="2">
      <t>エチゼン</t>
    </rPh>
    <rPh sb="2" eb="3">
      <t>シ</t>
    </rPh>
    <phoneticPr fontId="13"/>
  </si>
  <si>
    <t>坂井市</t>
    <rPh sb="0" eb="2">
      <t>サカイ</t>
    </rPh>
    <rPh sb="2" eb="3">
      <t>シ</t>
    </rPh>
    <phoneticPr fontId="13"/>
  </si>
  <si>
    <t>各年1月1日現在　</t>
  </si>
  <si>
    <t>総数</t>
  </si>
  <si>
    <t>木造</t>
  </si>
  <si>
    <t>専用住宅</t>
  </si>
  <si>
    <t>併用住宅</t>
  </si>
  <si>
    <t>その他</t>
  </si>
  <si>
    <t>棟数</t>
  </si>
  <si>
    <t>床面積</t>
  </si>
  <si>
    <t>㎡</t>
  </si>
  <si>
    <t>平成18年</t>
    <rPh sb="0" eb="2">
      <t>ヘイセイ</t>
    </rPh>
    <rPh sb="4" eb="5">
      <t>ネン</t>
    </rPh>
    <phoneticPr fontId="8"/>
  </si>
  <si>
    <t>令和2年</t>
    <rPh sb="0" eb="2">
      <t>レイワ</t>
    </rPh>
    <rPh sb="3" eb="4">
      <t>ネン</t>
    </rPh>
    <phoneticPr fontId="19"/>
  </si>
  <si>
    <t>資料：小浜市税務課　固定資産概要調書</t>
    <phoneticPr fontId="13"/>
  </si>
  <si>
    <t>構造</t>
    <rPh sb="0" eb="2">
      <t>コウゾウ</t>
    </rPh>
    <phoneticPr fontId="13"/>
  </si>
  <si>
    <t>鉄筋･鉄骨コンクリート</t>
    <rPh sb="0" eb="2">
      <t>テッキン</t>
    </rPh>
    <rPh sb="3" eb="5">
      <t>テッコツ</t>
    </rPh>
    <phoneticPr fontId="13"/>
  </si>
  <si>
    <t>鉄骨造</t>
    <rPh sb="0" eb="2">
      <t>テッコツ</t>
    </rPh>
    <rPh sb="2" eb="3">
      <t>ツク</t>
    </rPh>
    <phoneticPr fontId="13"/>
  </si>
  <si>
    <t>計</t>
    <rPh sb="0" eb="1">
      <t>ケイ</t>
    </rPh>
    <phoneticPr fontId="19"/>
  </si>
  <si>
    <t>1階建</t>
    <rPh sb="1" eb="2">
      <t>カイ</t>
    </rPh>
    <rPh sb="2" eb="3">
      <t>タ</t>
    </rPh>
    <phoneticPr fontId="13"/>
  </si>
  <si>
    <t>2階建以上</t>
    <rPh sb="1" eb="2">
      <t>カイ</t>
    </rPh>
    <rPh sb="2" eb="3">
      <t>タ</t>
    </rPh>
    <rPh sb="3" eb="5">
      <t>イジョウ</t>
    </rPh>
    <phoneticPr fontId="13"/>
  </si>
  <si>
    <t>-</t>
    <phoneticPr fontId="19"/>
  </si>
  <si>
    <t>-</t>
    <phoneticPr fontId="19"/>
  </si>
  <si>
    <t>2階建</t>
    <rPh sb="1" eb="2">
      <t>カイ</t>
    </rPh>
    <rPh sb="2" eb="3">
      <t>タ</t>
    </rPh>
    <phoneticPr fontId="13"/>
  </si>
  <si>
    <t>3∼5階建</t>
    <rPh sb="3" eb="5">
      <t>カイダ</t>
    </rPh>
    <phoneticPr fontId="13"/>
  </si>
  <si>
    <t>6∼10階建</t>
    <rPh sb="4" eb="6">
      <t>カイダ</t>
    </rPh>
    <phoneticPr fontId="13"/>
  </si>
  <si>
    <t>11階建以上</t>
    <rPh sb="2" eb="3">
      <t>カイ</t>
    </rPh>
    <rPh sb="3" eb="4">
      <t>タ</t>
    </rPh>
    <rPh sb="4" eb="6">
      <t>イジョウ</t>
    </rPh>
    <phoneticPr fontId="13"/>
  </si>
  <si>
    <t>その他</t>
    <rPh sb="2" eb="3">
      <t>タ</t>
    </rPh>
    <phoneticPr fontId="19"/>
  </si>
  <si>
    <t>-</t>
    <phoneticPr fontId="19"/>
  </si>
  <si>
    <t>構　　　造</t>
    <rPh sb="0" eb="1">
      <t>カマエ</t>
    </rPh>
    <rPh sb="4" eb="5">
      <t>ゾウ</t>
    </rPh>
    <phoneticPr fontId="13"/>
  </si>
  <si>
    <t>総数</t>
    <phoneticPr fontId="19"/>
  </si>
  <si>
    <t>二次的住宅</t>
    <phoneticPr fontId="19"/>
  </si>
  <si>
    <t>その他の住宅</t>
  </si>
  <si>
    <t>一戸建</t>
  </si>
  <si>
    <t>非木造</t>
  </si>
  <si>
    <t>長屋建・共同住宅・その他</t>
  </si>
  <si>
    <t>腐朽・破損あり</t>
  </si>
  <si>
    <t>腐朽・破損なし</t>
  </si>
  <si>
    <t>資料：住宅・土地統計調査</t>
    <rPh sb="0" eb="2">
      <t>シリョウ</t>
    </rPh>
    <rPh sb="3" eb="5">
      <t>ジュウタク</t>
    </rPh>
    <rPh sb="6" eb="8">
      <t>トチ</t>
    </rPh>
    <rPh sb="8" eb="10">
      <t>トウケイ</t>
    </rPh>
    <rPh sb="10" eb="12">
      <t>チョウサ</t>
    </rPh>
    <phoneticPr fontId="8"/>
  </si>
  <si>
    <t>住宅の所有の関係</t>
    <rPh sb="0" eb="2">
      <t>ジュウタク</t>
    </rPh>
    <rPh sb="3" eb="5">
      <t>ショユウ</t>
    </rPh>
    <rPh sb="6" eb="8">
      <t>カンケイ</t>
    </rPh>
    <phoneticPr fontId="13"/>
  </si>
  <si>
    <t>別世帯となっている子がいる</t>
    <rPh sb="0" eb="1">
      <t>ベツ</t>
    </rPh>
    <rPh sb="1" eb="3">
      <t>セタイ</t>
    </rPh>
    <rPh sb="9" eb="10">
      <t>コ</t>
    </rPh>
    <phoneticPr fontId="13"/>
  </si>
  <si>
    <t>別世帯の子はいない</t>
    <rPh sb="0" eb="1">
      <t>ベツ</t>
    </rPh>
    <rPh sb="1" eb="3">
      <t>セタイ</t>
    </rPh>
    <rPh sb="4" eb="5">
      <t>コ</t>
    </rPh>
    <phoneticPr fontId="13"/>
  </si>
  <si>
    <t>一緒に住んでいる</t>
    <rPh sb="0" eb="2">
      <t>イッショ</t>
    </rPh>
    <rPh sb="3" eb="4">
      <t>ス</t>
    </rPh>
    <phoneticPr fontId="13"/>
  </si>
  <si>
    <t>徒歩5分程度の場所に住んでいる</t>
    <rPh sb="0" eb="2">
      <t>トホ</t>
    </rPh>
    <rPh sb="3" eb="4">
      <t>フン</t>
    </rPh>
    <rPh sb="4" eb="6">
      <t>テイド</t>
    </rPh>
    <rPh sb="7" eb="9">
      <t>バショ</t>
    </rPh>
    <rPh sb="10" eb="11">
      <t>ス</t>
    </rPh>
    <phoneticPr fontId="13"/>
  </si>
  <si>
    <t>片道15分未満の場所に住んでいる</t>
    <rPh sb="0" eb="2">
      <t>カタミチ</t>
    </rPh>
    <rPh sb="4" eb="5">
      <t>フン</t>
    </rPh>
    <rPh sb="5" eb="7">
      <t>ミマン</t>
    </rPh>
    <rPh sb="8" eb="10">
      <t>バショ</t>
    </rPh>
    <rPh sb="11" eb="12">
      <t>ス</t>
    </rPh>
    <phoneticPr fontId="13"/>
  </si>
  <si>
    <t>片道1時間未満の場所に住んでいる</t>
    <rPh sb="0" eb="2">
      <t>カタミチ</t>
    </rPh>
    <rPh sb="3" eb="5">
      <t>ジカン</t>
    </rPh>
    <rPh sb="5" eb="7">
      <t>ミマン</t>
    </rPh>
    <rPh sb="8" eb="10">
      <t>バショ</t>
    </rPh>
    <rPh sb="11" eb="12">
      <t>ス</t>
    </rPh>
    <phoneticPr fontId="13"/>
  </si>
  <si>
    <t>片道1時間以上の場所に住んでいる</t>
    <rPh sb="0" eb="2">
      <t>カタミチ</t>
    </rPh>
    <rPh sb="3" eb="5">
      <t>ジカン</t>
    </rPh>
    <rPh sb="5" eb="7">
      <t>イジョウ</t>
    </rPh>
    <rPh sb="8" eb="10">
      <t>バショ</t>
    </rPh>
    <rPh sb="11" eb="12">
      <t>ス</t>
    </rPh>
    <phoneticPr fontId="13"/>
  </si>
  <si>
    <t>総数</t>
    <rPh sb="0" eb="2">
      <t>ソウスウ</t>
    </rPh>
    <phoneticPr fontId="19"/>
  </si>
  <si>
    <t>借　家</t>
    <rPh sb="0" eb="1">
      <t>シャク</t>
    </rPh>
    <rPh sb="2" eb="3">
      <t>イエ</t>
    </rPh>
    <phoneticPr fontId="13"/>
  </si>
  <si>
    <t>　公営･都市再生機構･公社の借家</t>
    <rPh sb="1" eb="3">
      <t>コウエイ</t>
    </rPh>
    <rPh sb="4" eb="6">
      <t>トシ</t>
    </rPh>
    <rPh sb="6" eb="8">
      <t>サイセイ</t>
    </rPh>
    <rPh sb="8" eb="10">
      <t>キコウ</t>
    </rPh>
    <rPh sb="11" eb="13">
      <t>コウシャ</t>
    </rPh>
    <rPh sb="14" eb="16">
      <t>シャクヤ</t>
    </rPh>
    <phoneticPr fontId="13"/>
  </si>
  <si>
    <t>　民営借家</t>
    <rPh sb="1" eb="3">
      <t>ミンエイ</t>
    </rPh>
    <rPh sb="3" eb="5">
      <t>シャクヤ</t>
    </rPh>
    <phoneticPr fontId="13"/>
  </si>
  <si>
    <t>　給与住宅</t>
    <rPh sb="1" eb="3">
      <t>キュウヨ</t>
    </rPh>
    <rPh sb="3" eb="5">
      <t>ジュウタク</t>
    </rPh>
    <phoneticPr fontId="13"/>
  </si>
  <si>
    <t>※　「一緒に住んでいる」は、同じ建物または同じ敷地内に住んでいる場合も含む</t>
    <rPh sb="3" eb="5">
      <t>イッショ</t>
    </rPh>
    <rPh sb="6" eb="7">
      <t>ス</t>
    </rPh>
    <phoneticPr fontId="8"/>
  </si>
  <si>
    <t>11　運輸・通信</t>
    <rPh sb="3" eb="5">
      <t>ウンユ</t>
    </rPh>
    <rPh sb="6" eb="8">
      <t>ツウシン</t>
    </rPh>
    <phoneticPr fontId="13"/>
  </si>
  <si>
    <t>軽自動車</t>
    <rPh sb="0" eb="1">
      <t>ケイ</t>
    </rPh>
    <rPh sb="1" eb="4">
      <t>ジドウシャ</t>
    </rPh>
    <phoneticPr fontId="13"/>
  </si>
  <si>
    <t>台</t>
    <rPh sb="0" eb="1">
      <t>ダイ</t>
    </rPh>
    <phoneticPr fontId="13"/>
  </si>
  <si>
    <t>各年4月1日現在　</t>
    <rPh sb="0" eb="2">
      <t>カクネン</t>
    </rPh>
    <rPh sb="3" eb="4">
      <t>ガツ</t>
    </rPh>
    <rPh sb="5" eb="6">
      <t>ニチ</t>
    </rPh>
    <rPh sb="6" eb="8">
      <t>ゲンザイ</t>
    </rPh>
    <phoneticPr fontId="13"/>
  </si>
  <si>
    <t>90CC以下</t>
    <rPh sb="4" eb="6">
      <t>イカ</t>
    </rPh>
    <phoneticPr fontId="13"/>
  </si>
  <si>
    <t>125CC以下</t>
    <rPh sb="5" eb="7">
      <t>イカ</t>
    </rPh>
    <phoneticPr fontId="13"/>
  </si>
  <si>
    <t>課税</t>
    <rPh sb="0" eb="2">
      <t>カゼイ</t>
    </rPh>
    <phoneticPr fontId="13"/>
  </si>
  <si>
    <t>非課税減免</t>
    <rPh sb="0" eb="3">
      <t>ヒカゼイ</t>
    </rPh>
    <rPh sb="3" eb="5">
      <t>ゲンメン</t>
    </rPh>
    <phoneticPr fontId="13"/>
  </si>
  <si>
    <t>非課税減免</t>
    <rPh sb="0" eb="1">
      <t>ヒ</t>
    </rPh>
    <rPh sb="1" eb="3">
      <t>カゼイ</t>
    </rPh>
    <rPh sb="3" eb="5">
      <t>ゲンメン</t>
    </rPh>
    <phoneticPr fontId="13"/>
  </si>
  <si>
    <t>資料：小浜市税務課</t>
    <rPh sb="0" eb="2">
      <t>シリョウ</t>
    </rPh>
    <rPh sb="3" eb="6">
      <t>オバマシ</t>
    </rPh>
    <rPh sb="6" eb="8">
      <t>ゼイム</t>
    </rPh>
    <rPh sb="8" eb="9">
      <t>カ</t>
    </rPh>
    <phoneticPr fontId="13"/>
  </si>
  <si>
    <t>小浜駅</t>
    <rPh sb="0" eb="2">
      <t>オバマ</t>
    </rPh>
    <rPh sb="2" eb="3">
      <t>エキ</t>
    </rPh>
    <phoneticPr fontId="13"/>
  </si>
  <si>
    <t>東小浜駅</t>
    <rPh sb="0" eb="1">
      <t>ヒガシ</t>
    </rPh>
    <rPh sb="1" eb="3">
      <t>オバマ</t>
    </rPh>
    <rPh sb="3" eb="4">
      <t>エキ</t>
    </rPh>
    <phoneticPr fontId="13"/>
  </si>
  <si>
    <t>勢浜駅</t>
    <rPh sb="0" eb="1">
      <t>イキオ</t>
    </rPh>
    <rPh sb="1" eb="2">
      <t>ハマ</t>
    </rPh>
    <rPh sb="2" eb="3">
      <t>エキ</t>
    </rPh>
    <phoneticPr fontId="13"/>
  </si>
  <si>
    <t>乗車人員</t>
    <rPh sb="0" eb="2">
      <t>ジョウシャ</t>
    </rPh>
    <rPh sb="2" eb="4">
      <t>ジンイン</t>
    </rPh>
    <phoneticPr fontId="13"/>
  </si>
  <si>
    <t>定期外</t>
    <rPh sb="0" eb="2">
      <t>テイキ</t>
    </rPh>
    <rPh sb="2" eb="3">
      <t>ガイ</t>
    </rPh>
    <phoneticPr fontId="13"/>
  </si>
  <si>
    <t>定期</t>
    <rPh sb="0" eb="2">
      <t>テイキ</t>
    </rPh>
    <phoneticPr fontId="13"/>
  </si>
  <si>
    <t>人</t>
    <rPh sb="0" eb="1">
      <t>ヒト</t>
    </rPh>
    <phoneticPr fontId="13"/>
  </si>
  <si>
    <t>平成15年度</t>
    <rPh sb="0" eb="2">
      <t>ヘイセイ</t>
    </rPh>
    <rPh sb="4" eb="6">
      <t>ネンド</t>
    </rPh>
    <phoneticPr fontId="19"/>
  </si>
  <si>
    <t>加斗駅</t>
    <rPh sb="0" eb="2">
      <t>カト</t>
    </rPh>
    <rPh sb="2" eb="3">
      <t>エキ</t>
    </rPh>
    <phoneticPr fontId="13"/>
  </si>
  <si>
    <t>新平野駅</t>
    <rPh sb="0" eb="1">
      <t>シン</t>
    </rPh>
    <rPh sb="1" eb="3">
      <t>ヒラノ</t>
    </rPh>
    <rPh sb="3" eb="4">
      <t>エキ</t>
    </rPh>
    <phoneticPr fontId="13"/>
  </si>
  <si>
    <t>登録車</t>
    <rPh sb="0" eb="1">
      <t>ノボル</t>
    </rPh>
    <rPh sb="1" eb="2">
      <t>ロク</t>
    </rPh>
    <rPh sb="2" eb="3">
      <t>グルマ</t>
    </rPh>
    <phoneticPr fontId="13"/>
  </si>
  <si>
    <t>貨物</t>
    <rPh sb="0" eb="1">
      <t>カ</t>
    </rPh>
    <rPh sb="1" eb="2">
      <t>ブツ</t>
    </rPh>
    <phoneticPr fontId="13"/>
  </si>
  <si>
    <t>乗合</t>
    <rPh sb="0" eb="2">
      <t>ノリアイ</t>
    </rPh>
    <phoneticPr fontId="13"/>
  </si>
  <si>
    <t>乗用</t>
    <rPh sb="0" eb="1">
      <t>ジョウ</t>
    </rPh>
    <rPh sb="1" eb="2">
      <t>ヨウ</t>
    </rPh>
    <phoneticPr fontId="13"/>
  </si>
  <si>
    <t>特殊</t>
    <rPh sb="0" eb="2">
      <t>トクシュ</t>
    </rPh>
    <phoneticPr fontId="13"/>
  </si>
  <si>
    <t>普通</t>
    <rPh sb="0" eb="2">
      <t>フツウ</t>
    </rPh>
    <phoneticPr fontId="13"/>
  </si>
  <si>
    <t>小型</t>
    <rPh sb="0" eb="2">
      <t>コガタ</t>
    </rPh>
    <phoneticPr fontId="13"/>
  </si>
  <si>
    <t>被けん引</t>
    <rPh sb="0" eb="1">
      <t>ヒ</t>
    </rPh>
    <rPh sb="3" eb="4">
      <t>イン</t>
    </rPh>
    <phoneticPr fontId="13"/>
  </si>
  <si>
    <t>普通・小型</t>
    <rPh sb="0" eb="2">
      <t>フツウ</t>
    </rPh>
    <rPh sb="3" eb="5">
      <t>コガタ</t>
    </rPh>
    <phoneticPr fontId="13"/>
  </si>
  <si>
    <t>用途</t>
    <rPh sb="0" eb="2">
      <t>ヨウト</t>
    </rPh>
    <phoneticPr fontId="13"/>
  </si>
  <si>
    <t>小型</t>
    <phoneticPr fontId="19"/>
  </si>
  <si>
    <t>特殊用途</t>
    <rPh sb="0" eb="2">
      <t>トクシュ</t>
    </rPh>
    <rPh sb="2" eb="4">
      <t>ヨウト</t>
    </rPh>
    <phoneticPr fontId="13"/>
  </si>
  <si>
    <t>大型特殊</t>
    <rPh sb="0" eb="2">
      <t>オオガタ</t>
    </rPh>
    <rPh sb="2" eb="4">
      <t>トクシュ</t>
    </rPh>
    <phoneticPr fontId="19"/>
  </si>
  <si>
    <t>自</t>
    <rPh sb="0" eb="1">
      <t>ジ</t>
    </rPh>
    <phoneticPr fontId="19"/>
  </si>
  <si>
    <t>営</t>
    <rPh sb="0" eb="1">
      <t>エイ</t>
    </rPh>
    <phoneticPr fontId="19"/>
  </si>
  <si>
    <t>小型二輪
(200CCを
超える)</t>
    <rPh sb="0" eb="2">
      <t>コガタ</t>
    </rPh>
    <phoneticPr fontId="13"/>
  </si>
  <si>
    <t>二輪(200CC～2500CC）</t>
    <rPh sb="0" eb="2">
      <t>ニリン</t>
    </rPh>
    <phoneticPr fontId="13"/>
  </si>
  <si>
    <t>貨物</t>
    <rPh sb="0" eb="2">
      <t>カモツ</t>
    </rPh>
    <phoneticPr fontId="13"/>
  </si>
  <si>
    <t>乗用</t>
    <rPh sb="0" eb="2">
      <t>ジョウヨウ</t>
    </rPh>
    <phoneticPr fontId="13"/>
  </si>
  <si>
    <t>特殊　用途</t>
    <rPh sb="0" eb="2">
      <t>トクシュ</t>
    </rPh>
    <rPh sb="3" eb="5">
      <t>ヨウト</t>
    </rPh>
    <phoneticPr fontId="13"/>
  </si>
  <si>
    <t>小型</t>
    <phoneticPr fontId="19"/>
  </si>
  <si>
    <t>－</t>
    <phoneticPr fontId="13"/>
  </si>
  <si>
    <t>－</t>
    <phoneticPr fontId="13"/>
  </si>
  <si>
    <t>※登録車は自･営の計</t>
    <rPh sb="1" eb="3">
      <t>トウロク</t>
    </rPh>
    <rPh sb="3" eb="4">
      <t>グルマ</t>
    </rPh>
    <rPh sb="5" eb="6">
      <t>ジ</t>
    </rPh>
    <rPh sb="7" eb="8">
      <t>エイ</t>
    </rPh>
    <rPh sb="9" eb="10">
      <t>ケイ</t>
    </rPh>
    <phoneticPr fontId="13"/>
  </si>
  <si>
    <t>12　電気・上水道</t>
    <rPh sb="3" eb="5">
      <t>デンキ</t>
    </rPh>
    <rPh sb="6" eb="9">
      <t>ジョウスイドウ</t>
    </rPh>
    <phoneticPr fontId="13"/>
  </si>
  <si>
    <t>各年度3月31日現在　</t>
    <rPh sb="0" eb="1">
      <t>カク</t>
    </rPh>
    <rPh sb="1" eb="3">
      <t>ネンド</t>
    </rPh>
    <rPh sb="4" eb="5">
      <t>ツキ</t>
    </rPh>
    <rPh sb="7" eb="8">
      <t>ヒ</t>
    </rPh>
    <rPh sb="8" eb="10">
      <t>ゲンザイ</t>
    </rPh>
    <phoneticPr fontId="13"/>
  </si>
  <si>
    <t>年度</t>
    <rPh sb="0" eb="2">
      <t>ネンド</t>
    </rPh>
    <phoneticPr fontId="8"/>
  </si>
  <si>
    <t>人口</t>
    <rPh sb="0" eb="2">
      <t>ジンコウ</t>
    </rPh>
    <phoneticPr fontId="13"/>
  </si>
  <si>
    <t>上水道</t>
    <rPh sb="0" eb="3">
      <t>ジョウスイドウ</t>
    </rPh>
    <phoneticPr fontId="13"/>
  </si>
  <si>
    <t>簡易水道</t>
    <rPh sb="0" eb="2">
      <t>カンイ</t>
    </rPh>
    <rPh sb="2" eb="4">
      <t>スイドウ</t>
    </rPh>
    <phoneticPr fontId="13"/>
  </si>
  <si>
    <t>飲料水供給施設</t>
    <rPh sb="0" eb="3">
      <t>インリョウスイ</t>
    </rPh>
    <rPh sb="3" eb="5">
      <t>キョウキュウ</t>
    </rPh>
    <rPh sb="5" eb="7">
      <t>シセツ</t>
    </rPh>
    <phoneticPr fontId="13"/>
  </si>
  <si>
    <t>合計</t>
    <rPh sb="0" eb="2">
      <t>ゴウケイ</t>
    </rPh>
    <phoneticPr fontId="13"/>
  </si>
  <si>
    <t>普及率</t>
    <rPh sb="0" eb="2">
      <t>フキュウ</t>
    </rPh>
    <rPh sb="2" eb="3">
      <t>リツ</t>
    </rPh>
    <phoneticPr fontId="13"/>
  </si>
  <si>
    <t>箇所</t>
    <rPh sb="0" eb="2">
      <t>カショ</t>
    </rPh>
    <phoneticPr fontId="13"/>
  </si>
  <si>
    <t>給水人口</t>
    <rPh sb="0" eb="2">
      <t>キュウスイ</t>
    </rPh>
    <rPh sb="2" eb="4">
      <t>ジンコウ</t>
    </rPh>
    <phoneticPr fontId="13"/>
  </si>
  <si>
    <t>％</t>
    <phoneticPr fontId="13"/>
  </si>
  <si>
    <t>※人口は、住民基本台帳の人口</t>
    <rPh sb="1" eb="3">
      <t>ジンコウ</t>
    </rPh>
    <rPh sb="5" eb="7">
      <t>ジュウミン</t>
    </rPh>
    <rPh sb="7" eb="9">
      <t>キホン</t>
    </rPh>
    <rPh sb="9" eb="11">
      <t>ダイチョウ</t>
    </rPh>
    <rPh sb="12" eb="14">
      <t>ジンコウ</t>
    </rPh>
    <phoneticPr fontId="13"/>
  </si>
  <si>
    <t>各年度3月31日現在　</t>
    <phoneticPr fontId="8"/>
  </si>
  <si>
    <t>施設数</t>
    <rPh sb="0" eb="2">
      <t>シセツ</t>
    </rPh>
    <rPh sb="2" eb="3">
      <t>スウ</t>
    </rPh>
    <phoneticPr fontId="13"/>
  </si>
  <si>
    <t>現在給水人口</t>
    <rPh sb="0" eb="2">
      <t>ゲンザイ</t>
    </rPh>
    <rPh sb="2" eb="4">
      <t>キュウスイ</t>
    </rPh>
    <rPh sb="4" eb="6">
      <t>ジンコウ</t>
    </rPh>
    <phoneticPr fontId="13"/>
  </si>
  <si>
    <t>計画1人
1日最大
給水量</t>
    <rPh sb="0" eb="2">
      <t>ケイカク</t>
    </rPh>
    <rPh sb="3" eb="4">
      <t>ヒト</t>
    </rPh>
    <rPh sb="6" eb="7">
      <t>ニチ</t>
    </rPh>
    <rPh sb="7" eb="9">
      <t>サイダイ</t>
    </rPh>
    <rPh sb="10" eb="12">
      <t>キュウスイ</t>
    </rPh>
    <rPh sb="12" eb="13">
      <t>リョウ</t>
    </rPh>
    <phoneticPr fontId="13"/>
  </si>
  <si>
    <t>年間給水量</t>
    <rPh sb="0" eb="2">
      <t>ネンカン</t>
    </rPh>
    <rPh sb="2" eb="4">
      <t>キュウスイ</t>
    </rPh>
    <rPh sb="4" eb="5">
      <t>リョウ</t>
    </rPh>
    <phoneticPr fontId="13"/>
  </si>
  <si>
    <t>1日当りの給水量</t>
    <rPh sb="1" eb="3">
      <t>ヒアタ</t>
    </rPh>
    <rPh sb="5" eb="7">
      <t>キュウスイ</t>
    </rPh>
    <rPh sb="7" eb="8">
      <t>リョウ</t>
    </rPh>
    <phoneticPr fontId="13"/>
  </si>
  <si>
    <t>給水量</t>
    <rPh sb="0" eb="2">
      <t>キュウスイ</t>
    </rPh>
    <rPh sb="2" eb="3">
      <t>リョウ</t>
    </rPh>
    <phoneticPr fontId="13"/>
  </si>
  <si>
    <t>有収水量</t>
    <rPh sb="0" eb="1">
      <t>ユウ</t>
    </rPh>
    <rPh sb="1" eb="2">
      <t>オサム</t>
    </rPh>
    <rPh sb="2" eb="4">
      <t>スイリョウ</t>
    </rPh>
    <phoneticPr fontId="13"/>
  </si>
  <si>
    <t>有収率</t>
    <rPh sb="0" eb="1">
      <t>ユウ</t>
    </rPh>
    <rPh sb="1" eb="2">
      <t>オサム</t>
    </rPh>
    <rPh sb="2" eb="3">
      <t>リツ</t>
    </rPh>
    <phoneticPr fontId="13"/>
  </si>
  <si>
    <t>有収水量</t>
    <rPh sb="0" eb="1">
      <t>ユウ</t>
    </rPh>
    <rPh sb="1" eb="2">
      <t>シュウ</t>
    </rPh>
    <rPh sb="2" eb="4">
      <t>スイリョウ</t>
    </rPh>
    <phoneticPr fontId="13"/>
  </si>
  <si>
    <t>㍑</t>
    <phoneticPr fontId="13"/>
  </si>
  <si>
    <t>　千㎥</t>
    <rPh sb="1" eb="2">
      <t>セン</t>
    </rPh>
    <phoneticPr fontId="13"/>
  </si>
  <si>
    <t>％</t>
    <phoneticPr fontId="13"/>
  </si>
  <si>
    <t>12-3　電話施設数</t>
    <rPh sb="5" eb="7">
      <t>デンワ</t>
    </rPh>
    <rPh sb="7" eb="9">
      <t>シセツ</t>
    </rPh>
    <rPh sb="9" eb="10">
      <t>スウ</t>
    </rPh>
    <phoneticPr fontId="13"/>
  </si>
  <si>
    <t>各年度3月末現在　</t>
    <rPh sb="0" eb="1">
      <t>カク</t>
    </rPh>
    <rPh sb="1" eb="2">
      <t>ネン</t>
    </rPh>
    <rPh sb="2" eb="3">
      <t>ド</t>
    </rPh>
    <rPh sb="4" eb="6">
      <t>ガツマツ</t>
    </rPh>
    <rPh sb="6" eb="8">
      <t>ゲンザイ</t>
    </rPh>
    <phoneticPr fontId="13"/>
  </si>
  <si>
    <t>一般加入電話　(台）</t>
    <rPh sb="0" eb="2">
      <t>イッパン</t>
    </rPh>
    <rPh sb="2" eb="4">
      <t>カニュウ</t>
    </rPh>
    <rPh sb="4" eb="6">
      <t>デンワ</t>
    </rPh>
    <rPh sb="8" eb="9">
      <t>ダイ</t>
    </rPh>
    <phoneticPr fontId="13"/>
  </si>
  <si>
    <t>INSネット</t>
    <phoneticPr fontId="13"/>
  </si>
  <si>
    <t>公衆電話　(台)</t>
    <rPh sb="0" eb="2">
      <t>コウシュウ</t>
    </rPh>
    <rPh sb="2" eb="4">
      <t>デンワ</t>
    </rPh>
    <rPh sb="6" eb="7">
      <t>ダイ</t>
    </rPh>
    <phoneticPr fontId="13"/>
  </si>
  <si>
    <t>事務用</t>
    <rPh sb="0" eb="3">
      <t>ジムヨウ</t>
    </rPh>
    <phoneticPr fontId="13"/>
  </si>
  <si>
    <t>住宅用</t>
    <rPh sb="0" eb="2">
      <t>ジュウタク</t>
    </rPh>
    <rPh sb="2" eb="3">
      <t>ヨウ</t>
    </rPh>
    <phoneticPr fontId="13"/>
  </si>
  <si>
    <t>デジタル</t>
    <phoneticPr fontId="13"/>
  </si>
  <si>
    <t>アナログ</t>
    <phoneticPr fontId="13"/>
  </si>
  <si>
    <t>平成25年度</t>
    <rPh sb="0" eb="2">
      <t>ヘイセイ</t>
    </rPh>
    <rPh sb="4" eb="6">
      <t>ネンド</t>
    </rPh>
    <phoneticPr fontId="19"/>
  </si>
  <si>
    <t>12-4　発電量（県計）</t>
    <rPh sb="5" eb="7">
      <t>ハツデン</t>
    </rPh>
    <rPh sb="7" eb="8">
      <t>リョウ</t>
    </rPh>
    <rPh sb="9" eb="10">
      <t>ケン</t>
    </rPh>
    <rPh sb="10" eb="11">
      <t>ケイ</t>
    </rPh>
    <phoneticPr fontId="13"/>
  </si>
  <si>
    <t>水力</t>
    <rPh sb="0" eb="2">
      <t>スイリョク</t>
    </rPh>
    <phoneticPr fontId="13"/>
  </si>
  <si>
    <t>火力</t>
    <rPh sb="0" eb="2">
      <t>カリョク</t>
    </rPh>
    <phoneticPr fontId="13"/>
  </si>
  <si>
    <t>原子力</t>
    <rPh sb="0" eb="3">
      <t>ゲンシリョク</t>
    </rPh>
    <phoneticPr fontId="13"/>
  </si>
  <si>
    <t>風力</t>
    <rPh sb="0" eb="2">
      <t>フウリョク</t>
    </rPh>
    <phoneticPr fontId="13"/>
  </si>
  <si>
    <t>太陽光</t>
    <rPh sb="0" eb="3">
      <t>タイヨウコウ</t>
    </rPh>
    <phoneticPr fontId="13"/>
  </si>
  <si>
    <t>北陸電力</t>
    <rPh sb="0" eb="2">
      <t>ホクリク</t>
    </rPh>
    <rPh sb="2" eb="4">
      <t>デンリョク</t>
    </rPh>
    <phoneticPr fontId="13"/>
  </si>
  <si>
    <t>関西電力</t>
    <rPh sb="0" eb="2">
      <t>カンサイ</t>
    </rPh>
    <rPh sb="2" eb="4">
      <t>デンリョク</t>
    </rPh>
    <phoneticPr fontId="13"/>
  </si>
  <si>
    <t>自家発電</t>
    <rPh sb="0" eb="2">
      <t>ジカ</t>
    </rPh>
    <rPh sb="2" eb="4">
      <t>ハツデン</t>
    </rPh>
    <phoneticPr fontId="13"/>
  </si>
  <si>
    <t>平成23年度</t>
    <rPh sb="0" eb="2">
      <t>ヘイセイ</t>
    </rPh>
    <rPh sb="4" eb="5">
      <t>ネン</t>
    </rPh>
    <rPh sb="5" eb="6">
      <t>ド</t>
    </rPh>
    <phoneticPr fontId="13"/>
  </si>
  <si>
    <t>-</t>
    <phoneticPr fontId="13"/>
  </si>
  <si>
    <t>資料：福井県政策統計・情報課　福井県統計年鑑</t>
    <phoneticPr fontId="13"/>
  </si>
  <si>
    <t>※　平成28年度以降は、各項目について集計されていない</t>
    <rPh sb="2" eb="4">
      <t>ヘイセイ</t>
    </rPh>
    <rPh sb="6" eb="7">
      <t>ネン</t>
    </rPh>
    <rPh sb="7" eb="8">
      <t>ド</t>
    </rPh>
    <rPh sb="8" eb="10">
      <t>イコウ</t>
    </rPh>
    <rPh sb="12" eb="13">
      <t>カク</t>
    </rPh>
    <rPh sb="13" eb="15">
      <t>コウモク</t>
    </rPh>
    <rPh sb="19" eb="21">
      <t>シュウケイ</t>
    </rPh>
    <phoneticPr fontId="8"/>
  </si>
  <si>
    <t>各年9月末日現在　</t>
    <rPh sb="0" eb="1">
      <t>カク</t>
    </rPh>
    <rPh sb="1" eb="2">
      <t>ネン</t>
    </rPh>
    <rPh sb="3" eb="4">
      <t>ツキ</t>
    </rPh>
    <rPh sb="4" eb="5">
      <t>マツ</t>
    </rPh>
    <rPh sb="5" eb="6">
      <t>ヒ</t>
    </rPh>
    <rPh sb="6" eb="8">
      <t>ゲンザイ</t>
    </rPh>
    <phoneticPr fontId="13"/>
  </si>
  <si>
    <t>年次</t>
    <rPh sb="0" eb="2">
      <t>ネンジ</t>
    </rPh>
    <phoneticPr fontId="13"/>
  </si>
  <si>
    <t>要支援</t>
    <rPh sb="0" eb="3">
      <t>ヨウシエン</t>
    </rPh>
    <phoneticPr fontId="13"/>
  </si>
  <si>
    <t>要介護1</t>
    <rPh sb="0" eb="3">
      <t>ヨウカイゴ</t>
    </rPh>
    <phoneticPr fontId="13"/>
  </si>
  <si>
    <t>要介護2</t>
    <rPh sb="0" eb="3">
      <t>ヨウカイゴ</t>
    </rPh>
    <phoneticPr fontId="13"/>
  </si>
  <si>
    <t>要介護3</t>
    <rPh sb="0" eb="3">
      <t>ヨウカイゴ</t>
    </rPh>
    <phoneticPr fontId="13"/>
  </si>
  <si>
    <t>要介護4</t>
    <rPh sb="0" eb="3">
      <t>ヨウカイゴ</t>
    </rPh>
    <phoneticPr fontId="13"/>
  </si>
  <si>
    <t>要介護5</t>
    <rPh sb="0" eb="3">
      <t>ヨウカイゴ</t>
    </rPh>
    <phoneticPr fontId="13"/>
  </si>
  <si>
    <t>65歳
以上
人口</t>
    <rPh sb="2" eb="3">
      <t>サイ</t>
    </rPh>
    <rPh sb="4" eb="6">
      <t>イジョウ</t>
    </rPh>
    <rPh sb="7" eb="9">
      <t>ジンコウ</t>
    </rPh>
    <phoneticPr fontId="13"/>
  </si>
  <si>
    <t>65歳
以上
認定者
出現率</t>
    <rPh sb="2" eb="3">
      <t>サイ</t>
    </rPh>
    <rPh sb="4" eb="6">
      <t>イジョウ</t>
    </rPh>
    <rPh sb="7" eb="10">
      <t>ニンテイシャ</t>
    </rPh>
    <rPh sb="11" eb="13">
      <t>シュツゲン</t>
    </rPh>
    <rPh sb="13" eb="14">
      <t>リツ</t>
    </rPh>
    <phoneticPr fontId="13"/>
  </si>
  <si>
    <t>第2号
認定者数
（別計）</t>
    <rPh sb="0" eb="1">
      <t>ダイ</t>
    </rPh>
    <rPh sb="2" eb="3">
      <t>ゴウ</t>
    </rPh>
    <rPh sb="4" eb="5">
      <t>ニン</t>
    </rPh>
    <rPh sb="5" eb="6">
      <t>ジョウ</t>
    </rPh>
    <rPh sb="6" eb="7">
      <t>シャ</t>
    </rPh>
    <rPh sb="7" eb="8">
      <t>スウ</t>
    </rPh>
    <rPh sb="10" eb="11">
      <t>ベツ</t>
    </rPh>
    <rPh sb="11" eb="12">
      <t>ケイ</t>
    </rPh>
    <phoneticPr fontId="13"/>
  </si>
  <si>
    <t>人</t>
    <rPh sb="0" eb="1">
      <t>ニン</t>
    </rPh>
    <phoneticPr fontId="13"/>
  </si>
  <si>
    <t>％</t>
    <phoneticPr fontId="13"/>
  </si>
  <si>
    <t>平成22年</t>
    <rPh sb="0" eb="2">
      <t>ヘイセイ</t>
    </rPh>
    <rPh sb="4" eb="5">
      <t>ネン</t>
    </rPh>
    <phoneticPr fontId="8"/>
  </si>
  <si>
    <t>(30)</t>
  </si>
  <si>
    <t>(35)</t>
  </si>
  <si>
    <t>(38)</t>
  </si>
  <si>
    <t>(31)</t>
  </si>
  <si>
    <t>(25)</t>
  </si>
  <si>
    <t>(37)</t>
  </si>
  <si>
    <t>令和元年</t>
    <rPh sb="0" eb="2">
      <t>レイワ</t>
    </rPh>
    <rPh sb="2" eb="3">
      <t>ガン</t>
    </rPh>
    <rPh sb="3" eb="4">
      <t>ネン</t>
    </rPh>
    <phoneticPr fontId="8"/>
  </si>
  <si>
    <t>(34)</t>
  </si>
  <si>
    <t>資料:小浜市高齢・障がい者元気支援課</t>
    <rPh sb="0" eb="2">
      <t>シリョウ</t>
    </rPh>
    <rPh sb="3" eb="6">
      <t>オバマシ</t>
    </rPh>
    <rPh sb="6" eb="8">
      <t>コウレイ</t>
    </rPh>
    <rPh sb="9" eb="10">
      <t>ショウ</t>
    </rPh>
    <rPh sb="12" eb="13">
      <t>シャ</t>
    </rPh>
    <rPh sb="13" eb="15">
      <t>ゲンキ</t>
    </rPh>
    <rPh sb="15" eb="17">
      <t>シエン</t>
    </rPh>
    <rPh sb="17" eb="18">
      <t>カ</t>
    </rPh>
    <phoneticPr fontId="13"/>
  </si>
  <si>
    <t>稼働日数</t>
    <rPh sb="0" eb="2">
      <t>カドウ</t>
    </rPh>
    <rPh sb="2" eb="4">
      <t>ニッスウ</t>
    </rPh>
    <phoneticPr fontId="13"/>
  </si>
  <si>
    <t>人数</t>
    <rPh sb="0" eb="1">
      <t>ヒト</t>
    </rPh>
    <rPh sb="1" eb="2">
      <t>カズ</t>
    </rPh>
    <phoneticPr fontId="13"/>
  </si>
  <si>
    <t>日</t>
    <rPh sb="0" eb="1">
      <t>ヒ</t>
    </rPh>
    <phoneticPr fontId="13"/>
  </si>
  <si>
    <t>令和元年度</t>
    <rPh sb="0" eb="2">
      <t>レイワ</t>
    </rPh>
    <rPh sb="2" eb="3">
      <t>ガン</t>
    </rPh>
    <rPh sb="3" eb="5">
      <t>ネンド</t>
    </rPh>
    <phoneticPr fontId="19"/>
  </si>
  <si>
    <t>資料：小浜市市民福祉課</t>
    <rPh sb="0" eb="2">
      <t>シリョウ</t>
    </rPh>
    <rPh sb="3" eb="6">
      <t>オバマシ</t>
    </rPh>
    <rPh sb="6" eb="8">
      <t>シミン</t>
    </rPh>
    <rPh sb="8" eb="11">
      <t>フクシカ</t>
    </rPh>
    <phoneticPr fontId="13"/>
  </si>
  <si>
    <t>※　住所地は問わず小浜市で献血した人</t>
    <rPh sb="2" eb="4">
      <t>ジュウショ</t>
    </rPh>
    <rPh sb="4" eb="5">
      <t>チ</t>
    </rPh>
    <rPh sb="6" eb="7">
      <t>ト</t>
    </rPh>
    <rPh sb="9" eb="11">
      <t>オバマ</t>
    </rPh>
    <rPh sb="11" eb="12">
      <t>シ</t>
    </rPh>
    <rPh sb="13" eb="15">
      <t>ケンケツ</t>
    </rPh>
    <rPh sb="17" eb="18">
      <t>ヒト</t>
    </rPh>
    <phoneticPr fontId="13"/>
  </si>
  <si>
    <t>目標額</t>
    <rPh sb="0" eb="2">
      <t>モクヒョウ</t>
    </rPh>
    <rPh sb="2" eb="3">
      <t>ガク</t>
    </rPh>
    <phoneticPr fontId="13"/>
  </si>
  <si>
    <t>実　　績　　内　　容</t>
    <rPh sb="0" eb="1">
      <t>ミ</t>
    </rPh>
    <rPh sb="3" eb="4">
      <t>イサオ</t>
    </rPh>
    <rPh sb="6" eb="7">
      <t>ウチ</t>
    </rPh>
    <rPh sb="9" eb="10">
      <t>カタチ</t>
    </rPh>
    <phoneticPr fontId="13"/>
  </si>
  <si>
    <t>総額</t>
    <rPh sb="0" eb="2">
      <t>ソウガク</t>
    </rPh>
    <phoneticPr fontId="13"/>
  </si>
  <si>
    <t>戸別募金</t>
    <rPh sb="0" eb="2">
      <t>コベツ</t>
    </rPh>
    <rPh sb="2" eb="4">
      <t>ボキン</t>
    </rPh>
    <phoneticPr fontId="13"/>
  </si>
  <si>
    <t>街頭募金</t>
    <rPh sb="0" eb="2">
      <t>ガイトウ</t>
    </rPh>
    <rPh sb="2" eb="4">
      <t>ボキン</t>
    </rPh>
    <phoneticPr fontId="13"/>
  </si>
  <si>
    <t>法人募金</t>
    <rPh sb="0" eb="2">
      <t>ホウジン</t>
    </rPh>
    <rPh sb="2" eb="4">
      <t>ボキン</t>
    </rPh>
    <phoneticPr fontId="13"/>
  </si>
  <si>
    <t>円</t>
    <rPh sb="0" eb="1">
      <t>エン</t>
    </rPh>
    <phoneticPr fontId="13"/>
  </si>
  <si>
    <t>平成17年</t>
    <rPh sb="0" eb="2">
      <t>ヘイセイ</t>
    </rPh>
    <rPh sb="4" eb="5">
      <t>ネン</t>
    </rPh>
    <phoneticPr fontId="8"/>
  </si>
  <si>
    <t>職域募金</t>
    <rPh sb="0" eb="2">
      <t>ショクイキ</t>
    </rPh>
    <rPh sb="2" eb="4">
      <t>ボキン</t>
    </rPh>
    <phoneticPr fontId="13"/>
  </si>
  <si>
    <t>学校募金</t>
    <rPh sb="0" eb="2">
      <t>ガッコウ</t>
    </rPh>
    <rPh sb="2" eb="4">
      <t>ボキン</t>
    </rPh>
    <phoneticPr fontId="13"/>
  </si>
  <si>
    <t>個人大口募金</t>
    <rPh sb="0" eb="2">
      <t>コジン</t>
    </rPh>
    <rPh sb="2" eb="4">
      <t>オオグチ</t>
    </rPh>
    <rPh sb="4" eb="6">
      <t>ボキン</t>
    </rPh>
    <phoneticPr fontId="13"/>
  </si>
  <si>
    <t>達成率</t>
    <rPh sb="0" eb="2">
      <t>タッセイ</t>
    </rPh>
    <rPh sb="2" eb="3">
      <t>リツ</t>
    </rPh>
    <phoneticPr fontId="13"/>
  </si>
  <si>
    <t>％</t>
    <phoneticPr fontId="13"/>
  </si>
  <si>
    <t>資料:小浜市社会福祉協議会</t>
    <rPh sb="0" eb="2">
      <t>シリョウ</t>
    </rPh>
    <rPh sb="3" eb="5">
      <t>オバマ</t>
    </rPh>
    <rPh sb="5" eb="6">
      <t>シ</t>
    </rPh>
    <rPh sb="6" eb="8">
      <t>シャカイ</t>
    </rPh>
    <rPh sb="8" eb="10">
      <t>フクシ</t>
    </rPh>
    <rPh sb="10" eb="12">
      <t>キョウギ</t>
    </rPh>
    <rPh sb="12" eb="13">
      <t>カイ</t>
    </rPh>
    <phoneticPr fontId="13"/>
  </si>
  <si>
    <t>13　社会福祉</t>
    <phoneticPr fontId="13"/>
  </si>
  <si>
    <t>13-1 国民年金事業の適用・保険料収納状況</t>
    <rPh sb="5" eb="7">
      <t>コクミン</t>
    </rPh>
    <rPh sb="7" eb="9">
      <t>ネンキン</t>
    </rPh>
    <rPh sb="9" eb="11">
      <t>ジギョウ</t>
    </rPh>
    <rPh sb="12" eb="14">
      <t>テキヨウ</t>
    </rPh>
    <rPh sb="15" eb="17">
      <t>ホケン</t>
    </rPh>
    <rPh sb="17" eb="18">
      <t>リョウ</t>
    </rPh>
    <rPh sb="18" eb="20">
      <t>シュウノウ</t>
    </rPh>
    <rPh sb="20" eb="22">
      <t>ジョウキョウ</t>
    </rPh>
    <phoneticPr fontId="13"/>
  </si>
  <si>
    <t>年度</t>
    <rPh sb="0" eb="2">
      <t>ネンド</t>
    </rPh>
    <phoneticPr fontId="19"/>
  </si>
  <si>
    <t>被保険者(人)</t>
    <rPh sb="5" eb="6">
      <t>ニン</t>
    </rPh>
    <phoneticPr fontId="13"/>
  </si>
  <si>
    <t>保険料収納</t>
    <rPh sb="0" eb="2">
      <t>ホケン</t>
    </rPh>
    <rPh sb="2" eb="3">
      <t>リョウ</t>
    </rPh>
    <rPh sb="3" eb="5">
      <t>シュウノウ</t>
    </rPh>
    <phoneticPr fontId="13"/>
  </si>
  <si>
    <t>第１号</t>
    <rPh sb="0" eb="1">
      <t>ダイ</t>
    </rPh>
    <rPh sb="2" eb="3">
      <t>ゴウ</t>
    </rPh>
    <phoneticPr fontId="13"/>
  </si>
  <si>
    <t>任意</t>
    <rPh sb="0" eb="2">
      <t>ニンイ</t>
    </rPh>
    <phoneticPr fontId="13"/>
  </si>
  <si>
    <t>第3号</t>
    <rPh sb="0" eb="1">
      <t>ダイ</t>
    </rPh>
    <rPh sb="2" eb="3">
      <t>ゴウ</t>
    </rPh>
    <phoneticPr fontId="13"/>
  </si>
  <si>
    <t>人</t>
    <rPh sb="0" eb="1">
      <t>ヒト</t>
    </rPh>
    <phoneticPr fontId="19"/>
  </si>
  <si>
    <t>千円</t>
    <rPh sb="0" eb="1">
      <t>セン</t>
    </rPh>
    <rPh sb="1" eb="2">
      <t>エン</t>
    </rPh>
    <phoneticPr fontId="19"/>
  </si>
  <si>
    <t>福井県</t>
    <rPh sb="0" eb="3">
      <t>フクイケン</t>
    </rPh>
    <phoneticPr fontId="19"/>
  </si>
  <si>
    <t>平成21年度</t>
    <rPh sb="0" eb="2">
      <t>ヘイセイ</t>
    </rPh>
    <rPh sb="4" eb="6">
      <t>ネンド</t>
    </rPh>
    <phoneticPr fontId="19"/>
  </si>
  <si>
    <t>小浜市</t>
    <rPh sb="0" eb="3">
      <t>オバマシ</t>
    </rPh>
    <phoneticPr fontId="19"/>
  </si>
  <si>
    <t>大野市</t>
    <rPh sb="0" eb="3">
      <t>オオノシ</t>
    </rPh>
    <phoneticPr fontId="13"/>
  </si>
  <si>
    <t>越前市</t>
    <rPh sb="0" eb="3">
      <t>エチゼンシ</t>
    </rPh>
    <phoneticPr fontId="13"/>
  </si>
  <si>
    <t>坂井市</t>
    <rPh sb="0" eb="3">
      <t>サカイシ</t>
    </rPh>
    <phoneticPr fontId="13"/>
  </si>
  <si>
    <t>13-2　国民年金事業（基礎年金）の年金給付状況</t>
    <phoneticPr fontId="13"/>
  </si>
  <si>
    <t>年金の給付状況</t>
  </si>
  <si>
    <t>老齢基礎年金</t>
    <phoneticPr fontId="13"/>
  </si>
  <si>
    <t>障害基礎年金</t>
  </si>
  <si>
    <t>遺族基礎年金</t>
    <rPh sb="5" eb="6">
      <t>キン</t>
    </rPh>
    <phoneticPr fontId="13"/>
  </si>
  <si>
    <t>件数</t>
  </si>
  <si>
    <t>金額</t>
  </si>
  <si>
    <t>　　　　</t>
  </si>
  <si>
    <t xml:space="preserve"> 　　件</t>
  </si>
  <si>
    <t xml:space="preserve"> 　 千円</t>
    <phoneticPr fontId="13"/>
  </si>
  <si>
    <t xml:space="preserve"> 　 千円</t>
    <phoneticPr fontId="13"/>
  </si>
  <si>
    <t xml:space="preserve"> 　 千円</t>
    <phoneticPr fontId="13"/>
  </si>
  <si>
    <t>13－3　国民年金事業（老齢福祉年金）の年金給付状況</t>
    <rPh sb="12" eb="14">
      <t>ロウレイ</t>
    </rPh>
    <phoneticPr fontId="13"/>
  </si>
  <si>
    <t xml:space="preserve">  総 数　    　　</t>
    <phoneticPr fontId="13"/>
  </si>
  <si>
    <t>件数</t>
    <phoneticPr fontId="13"/>
  </si>
  <si>
    <t>金額</t>
    <phoneticPr fontId="13"/>
  </si>
  <si>
    <t xml:space="preserve"> 　　　　</t>
  </si>
  <si>
    <t xml:space="preserve"> 　 千円</t>
    <phoneticPr fontId="13"/>
  </si>
  <si>
    <t>－</t>
  </si>
  <si>
    <t>13-4　国民年金事業（旧法年金)の年金給付状況</t>
    <phoneticPr fontId="13"/>
  </si>
  <si>
    <t>老齢年金</t>
    <phoneticPr fontId="13"/>
  </si>
  <si>
    <t>障害年金</t>
    <phoneticPr fontId="13"/>
  </si>
  <si>
    <t xml:space="preserve"> 　　 　</t>
  </si>
  <si>
    <t>平成16年度</t>
    <rPh sb="0" eb="2">
      <t>ヘイセイ</t>
    </rPh>
    <rPh sb="4" eb="6">
      <t>ネンド</t>
    </rPh>
    <phoneticPr fontId="19"/>
  </si>
  <si>
    <t>年金の給付状況</t>
    <phoneticPr fontId="13"/>
  </si>
  <si>
    <t xml:space="preserve">  　 母子年金   　 　　</t>
  </si>
  <si>
    <t xml:space="preserve">　　 寡婦年金　 　 </t>
  </si>
  <si>
    <t>　   遺児年金　　  　　</t>
    <rPh sb="5" eb="6">
      <t>ジ</t>
    </rPh>
    <phoneticPr fontId="13"/>
  </si>
  <si>
    <t>件数</t>
    <phoneticPr fontId="13"/>
  </si>
  <si>
    <t>金額</t>
    <phoneticPr fontId="13"/>
  </si>
  <si>
    <t>金額</t>
    <rPh sb="1" eb="2">
      <t>ガク</t>
    </rPh>
    <phoneticPr fontId="13"/>
  </si>
  <si>
    <t>件数</t>
    <phoneticPr fontId="13"/>
  </si>
  <si>
    <t>金額</t>
    <phoneticPr fontId="13"/>
  </si>
  <si>
    <t xml:space="preserve"> 　 千円</t>
    <phoneticPr fontId="13"/>
  </si>
  <si>
    <t>視覚障害</t>
    <rPh sb="0" eb="2">
      <t>シカク</t>
    </rPh>
    <rPh sb="2" eb="4">
      <t>ショウガイ</t>
    </rPh>
    <phoneticPr fontId="13"/>
  </si>
  <si>
    <t>聴覚平衡
機能障害</t>
    <rPh sb="5" eb="7">
      <t>キノウ</t>
    </rPh>
    <rPh sb="7" eb="9">
      <t>ショウガイ</t>
    </rPh>
    <phoneticPr fontId="13"/>
  </si>
  <si>
    <t>音声言語
そしゃく</t>
    <rPh sb="2" eb="4">
      <t>ゲンゴ</t>
    </rPh>
    <phoneticPr fontId="13"/>
  </si>
  <si>
    <t>肢体不自由</t>
    <phoneticPr fontId="13"/>
  </si>
  <si>
    <t>内部障害</t>
  </si>
  <si>
    <t>各年3月31日現在　</t>
    <rPh sb="0" eb="1">
      <t>カク</t>
    </rPh>
    <rPh sb="1" eb="2">
      <t>ネン</t>
    </rPh>
    <rPh sb="3" eb="4">
      <t>ツキ</t>
    </rPh>
    <rPh sb="6" eb="7">
      <t>ヒ</t>
    </rPh>
    <rPh sb="7" eb="9">
      <t>ゲンザイ</t>
    </rPh>
    <phoneticPr fontId="13"/>
  </si>
  <si>
    <t>年</t>
    <rPh sb="0" eb="1">
      <t>ネン</t>
    </rPh>
    <phoneticPr fontId="13"/>
  </si>
  <si>
    <t>保護世帯</t>
    <rPh sb="0" eb="2">
      <t>ホゴ</t>
    </rPh>
    <rPh sb="2" eb="4">
      <t>セタイ</t>
    </rPh>
    <phoneticPr fontId="13"/>
  </si>
  <si>
    <t>保護人員</t>
    <rPh sb="0" eb="2">
      <t>ホゴ</t>
    </rPh>
    <rPh sb="2" eb="4">
      <t>ジンイン</t>
    </rPh>
    <phoneticPr fontId="13"/>
  </si>
  <si>
    <t>扶助別人員</t>
    <rPh sb="0" eb="1">
      <t>タス</t>
    </rPh>
    <rPh sb="1" eb="2">
      <t>スケ</t>
    </rPh>
    <rPh sb="2" eb="3">
      <t>ベツ</t>
    </rPh>
    <rPh sb="3" eb="4">
      <t>ヒト</t>
    </rPh>
    <rPh sb="4" eb="5">
      <t>イン</t>
    </rPh>
    <phoneticPr fontId="13"/>
  </si>
  <si>
    <t>生活</t>
    <rPh sb="0" eb="2">
      <t>セイカツ</t>
    </rPh>
    <phoneticPr fontId="13"/>
  </si>
  <si>
    <t>住宅</t>
    <rPh sb="0" eb="2">
      <t>ジュウタク</t>
    </rPh>
    <phoneticPr fontId="13"/>
  </si>
  <si>
    <t>教育</t>
    <rPh sb="0" eb="2">
      <t>キョウイク</t>
    </rPh>
    <phoneticPr fontId="13"/>
  </si>
  <si>
    <t>介護</t>
    <rPh sb="0" eb="2">
      <t>カイゴ</t>
    </rPh>
    <phoneticPr fontId="13"/>
  </si>
  <si>
    <t>医療</t>
    <rPh sb="0" eb="2">
      <t>イリョウ</t>
    </rPh>
    <phoneticPr fontId="13"/>
  </si>
  <si>
    <t>出産・生業・葬祭</t>
    <rPh sb="0" eb="2">
      <t>シュッサン</t>
    </rPh>
    <rPh sb="3" eb="5">
      <t>セイギョウ</t>
    </rPh>
    <rPh sb="6" eb="8">
      <t>ソウサイ</t>
    </rPh>
    <phoneticPr fontId="13"/>
  </si>
  <si>
    <t>世帯</t>
    <rPh sb="0" eb="2">
      <t>セタイ</t>
    </rPh>
    <phoneticPr fontId="13"/>
  </si>
  <si>
    <t>平成17年</t>
    <rPh sb="0" eb="2">
      <t>ヘイセイ</t>
    </rPh>
    <rPh sb="4" eb="5">
      <t>ネン</t>
    </rPh>
    <phoneticPr fontId="19"/>
  </si>
  <si>
    <t>※　出産・生業・葬祭扶助人員は年間延べ人員</t>
    <phoneticPr fontId="13"/>
  </si>
  <si>
    <t>各年4月1日現在　</t>
    <phoneticPr fontId="13"/>
  </si>
  <si>
    <t>　　　　　　　　</t>
  </si>
  <si>
    <t>計</t>
    <phoneticPr fontId="13"/>
  </si>
  <si>
    <t>公立</t>
    <phoneticPr fontId="13"/>
  </si>
  <si>
    <t>私立</t>
    <phoneticPr fontId="13"/>
  </si>
  <si>
    <t>ｶ所</t>
  </si>
  <si>
    <t>人</t>
  </si>
  <si>
    <t>資料:小浜市子ども未来課</t>
    <rPh sb="3" eb="6">
      <t>オバマシ</t>
    </rPh>
    <rPh sb="6" eb="7">
      <t>コ</t>
    </rPh>
    <rPh sb="9" eb="11">
      <t>ミライ</t>
    </rPh>
    <rPh sb="11" eb="12">
      <t>カ</t>
    </rPh>
    <phoneticPr fontId="13"/>
  </si>
  <si>
    <t>満0歳</t>
    <phoneticPr fontId="8"/>
  </si>
  <si>
    <t>満1歳</t>
    <phoneticPr fontId="8"/>
  </si>
  <si>
    <t>満2歳</t>
    <phoneticPr fontId="8"/>
  </si>
  <si>
    <t>満3歳</t>
    <phoneticPr fontId="8"/>
  </si>
  <si>
    <t>満4歳</t>
    <phoneticPr fontId="8"/>
  </si>
  <si>
    <t>満5歳</t>
    <phoneticPr fontId="8"/>
  </si>
  <si>
    <t>資料:小浜市子ども未来課</t>
    <rPh sb="0" eb="2">
      <t>シリョウ</t>
    </rPh>
    <rPh sb="3" eb="6">
      <t>オバマシ</t>
    </rPh>
    <rPh sb="6" eb="7">
      <t>コ</t>
    </rPh>
    <rPh sb="9" eb="11">
      <t>ミライ</t>
    </rPh>
    <rPh sb="11" eb="12">
      <t>カ</t>
    </rPh>
    <phoneticPr fontId="13"/>
  </si>
  <si>
    <t>各年4月1日現在　</t>
    <rPh sb="0" eb="1">
      <t>カク</t>
    </rPh>
    <rPh sb="1" eb="2">
      <t>ネン</t>
    </rPh>
    <rPh sb="3" eb="4">
      <t>ツキ</t>
    </rPh>
    <rPh sb="5" eb="6">
      <t>ヒ</t>
    </rPh>
    <rPh sb="6" eb="8">
      <t>ゲンザイ</t>
    </rPh>
    <phoneticPr fontId="13"/>
  </si>
  <si>
    <t>ひとり暮らし高齢者</t>
    <rPh sb="3" eb="4">
      <t>ク</t>
    </rPh>
    <rPh sb="6" eb="9">
      <t>コウレイシャ</t>
    </rPh>
    <phoneticPr fontId="13"/>
  </si>
  <si>
    <t>男</t>
    <rPh sb="0" eb="1">
      <t>オトコ</t>
    </rPh>
    <phoneticPr fontId="13"/>
  </si>
  <si>
    <t>女</t>
    <rPh sb="0" eb="1">
      <t>オンナ</t>
    </rPh>
    <phoneticPr fontId="13"/>
  </si>
  <si>
    <t>平成29年</t>
    <rPh sb="0" eb="2">
      <t>ヘイセイ</t>
    </rPh>
    <rPh sb="4" eb="5">
      <t>ネン</t>
    </rPh>
    <phoneticPr fontId="13"/>
  </si>
  <si>
    <t>平成30年</t>
    <rPh sb="0" eb="2">
      <t>ヘイセイ</t>
    </rPh>
    <rPh sb="4" eb="5">
      <t>ネン</t>
    </rPh>
    <phoneticPr fontId="13"/>
  </si>
  <si>
    <t>ひとり
暮らし
高齢者</t>
    <rPh sb="4" eb="5">
      <t>ク</t>
    </rPh>
    <rPh sb="8" eb="11">
      <t>コウレイシャ</t>
    </rPh>
    <phoneticPr fontId="13"/>
  </si>
  <si>
    <t>高齢者
世帯</t>
    <rPh sb="0" eb="3">
      <t>コウレイシャ</t>
    </rPh>
    <rPh sb="4" eb="6">
      <t>セタイ</t>
    </rPh>
    <phoneticPr fontId="13"/>
  </si>
  <si>
    <t>小浜</t>
    <rPh sb="0" eb="1">
      <t>ショウ</t>
    </rPh>
    <rPh sb="1" eb="2">
      <t>ハマ</t>
    </rPh>
    <phoneticPr fontId="13"/>
  </si>
  <si>
    <t>雲浜</t>
    <rPh sb="0" eb="1">
      <t>クモ</t>
    </rPh>
    <rPh sb="1" eb="2">
      <t>ハマ</t>
    </rPh>
    <phoneticPr fontId="13"/>
  </si>
  <si>
    <t>西津</t>
    <rPh sb="0" eb="1">
      <t>ニシ</t>
    </rPh>
    <rPh sb="1" eb="2">
      <t>ツ</t>
    </rPh>
    <phoneticPr fontId="13"/>
  </si>
  <si>
    <t>内外海</t>
    <rPh sb="0" eb="3">
      <t>ウチトミ</t>
    </rPh>
    <phoneticPr fontId="13"/>
  </si>
  <si>
    <t>国富</t>
    <rPh sb="0" eb="1">
      <t>クニ</t>
    </rPh>
    <rPh sb="1" eb="2">
      <t>トミ</t>
    </rPh>
    <phoneticPr fontId="13"/>
  </si>
  <si>
    <t>宮川</t>
    <rPh sb="0" eb="1">
      <t>ミヤ</t>
    </rPh>
    <rPh sb="1" eb="2">
      <t>カワ</t>
    </rPh>
    <phoneticPr fontId="13"/>
  </si>
  <si>
    <t>松永</t>
    <rPh sb="0" eb="1">
      <t>マツ</t>
    </rPh>
    <rPh sb="1" eb="2">
      <t>ヒサシ</t>
    </rPh>
    <phoneticPr fontId="13"/>
  </si>
  <si>
    <t>遠敷</t>
    <rPh sb="0" eb="1">
      <t>トオ</t>
    </rPh>
    <rPh sb="1" eb="2">
      <t>シキ</t>
    </rPh>
    <phoneticPr fontId="13"/>
  </si>
  <si>
    <t>今富</t>
    <rPh sb="0" eb="1">
      <t>イマ</t>
    </rPh>
    <rPh sb="1" eb="2">
      <t>トミ</t>
    </rPh>
    <phoneticPr fontId="13"/>
  </si>
  <si>
    <t>口名田</t>
    <rPh sb="0" eb="1">
      <t>クチ</t>
    </rPh>
    <rPh sb="1" eb="2">
      <t>ナ</t>
    </rPh>
    <rPh sb="2" eb="3">
      <t>タ</t>
    </rPh>
    <phoneticPr fontId="13"/>
  </si>
  <si>
    <t>中名田</t>
    <rPh sb="0" eb="1">
      <t>ナカ</t>
    </rPh>
    <rPh sb="1" eb="2">
      <t>ナ</t>
    </rPh>
    <rPh sb="2" eb="3">
      <t>タ</t>
    </rPh>
    <phoneticPr fontId="13"/>
  </si>
  <si>
    <t>加斗</t>
    <rPh sb="0" eb="1">
      <t>カ</t>
    </rPh>
    <rPh sb="1" eb="2">
      <t>ハカル</t>
    </rPh>
    <phoneticPr fontId="13"/>
  </si>
  <si>
    <t>資料:小浜市高齢・障がい者元気支援課　民生委員調べ</t>
    <rPh sb="0" eb="2">
      <t>シリョウ</t>
    </rPh>
    <rPh sb="3" eb="6">
      <t>オバマシ</t>
    </rPh>
    <rPh sb="6" eb="8">
      <t>コウレイ</t>
    </rPh>
    <rPh sb="9" eb="10">
      <t>ショウ</t>
    </rPh>
    <rPh sb="12" eb="13">
      <t>シャ</t>
    </rPh>
    <rPh sb="13" eb="15">
      <t>ゲンキ</t>
    </rPh>
    <rPh sb="15" eb="17">
      <t>シエン</t>
    </rPh>
    <rPh sb="17" eb="18">
      <t>カ</t>
    </rPh>
    <rPh sb="19" eb="21">
      <t>ミンセイ</t>
    </rPh>
    <rPh sb="21" eb="23">
      <t>イイン</t>
    </rPh>
    <rPh sb="23" eb="24">
      <t>シラ</t>
    </rPh>
    <phoneticPr fontId="13"/>
  </si>
  <si>
    <t>各年度3月31日現在　</t>
    <rPh sb="8" eb="10">
      <t>ゲンザイ</t>
    </rPh>
    <phoneticPr fontId="13"/>
  </si>
  <si>
    <t>業　　　種　　　名</t>
    <rPh sb="0" eb="1">
      <t>ギョウ</t>
    </rPh>
    <rPh sb="4" eb="5">
      <t>タネ</t>
    </rPh>
    <rPh sb="8" eb="9">
      <t>メイ</t>
    </rPh>
    <phoneticPr fontId="13"/>
  </si>
  <si>
    <t xml:space="preserve">     事　業　場　数</t>
    <rPh sb="5" eb="6">
      <t>コト</t>
    </rPh>
    <rPh sb="7" eb="8">
      <t>ギョウ</t>
    </rPh>
    <rPh sb="9" eb="10">
      <t>ジョウ</t>
    </rPh>
    <rPh sb="11" eb="12">
      <t>スウ</t>
    </rPh>
    <phoneticPr fontId="13"/>
  </si>
  <si>
    <t>平成27年度</t>
    <rPh sb="0" eb="2">
      <t>ヘイセイ</t>
    </rPh>
    <rPh sb="4" eb="5">
      <t>ネン</t>
    </rPh>
    <rPh sb="5" eb="6">
      <t>ド</t>
    </rPh>
    <phoneticPr fontId="13"/>
  </si>
  <si>
    <t>平成30年度</t>
    <rPh sb="0" eb="2">
      <t>ヘイセイ</t>
    </rPh>
    <rPh sb="4" eb="6">
      <t>ネンド</t>
    </rPh>
    <phoneticPr fontId="8"/>
  </si>
  <si>
    <t>畜産農業</t>
    <rPh sb="0" eb="1">
      <t>チク</t>
    </rPh>
    <rPh sb="1" eb="2">
      <t>サン</t>
    </rPh>
    <rPh sb="2" eb="3">
      <t>ノウ</t>
    </rPh>
    <rPh sb="3" eb="4">
      <t>ギョウ</t>
    </rPh>
    <phoneticPr fontId="13"/>
  </si>
  <si>
    <t>水産食料品製造業</t>
    <rPh sb="0" eb="2">
      <t>スイサン</t>
    </rPh>
    <rPh sb="2" eb="4">
      <t>ショクリョウ</t>
    </rPh>
    <rPh sb="4" eb="5">
      <t>ヒン</t>
    </rPh>
    <rPh sb="5" eb="7">
      <t>セイゾウ</t>
    </rPh>
    <rPh sb="7" eb="8">
      <t>ギョウ</t>
    </rPh>
    <phoneticPr fontId="13"/>
  </si>
  <si>
    <t>みそ・しょうゆ等の製造業</t>
    <rPh sb="7" eb="8">
      <t>トウ</t>
    </rPh>
    <rPh sb="9" eb="11">
      <t>セイゾウ</t>
    </rPh>
    <rPh sb="11" eb="12">
      <t>ギョウ</t>
    </rPh>
    <phoneticPr fontId="13"/>
  </si>
  <si>
    <t>パン・菓子製造業</t>
    <rPh sb="3" eb="5">
      <t>カシ</t>
    </rPh>
    <rPh sb="5" eb="8">
      <t>セイゾウギョウ</t>
    </rPh>
    <phoneticPr fontId="13"/>
  </si>
  <si>
    <t>飲料製造業</t>
    <rPh sb="0" eb="1">
      <t>イン</t>
    </rPh>
    <rPh sb="1" eb="2">
      <t>リョウ</t>
    </rPh>
    <rPh sb="2" eb="3">
      <t>セイ</t>
    </rPh>
    <rPh sb="3" eb="4">
      <t>ヅクリ</t>
    </rPh>
    <rPh sb="4" eb="5">
      <t>ギョウ</t>
    </rPh>
    <phoneticPr fontId="13"/>
  </si>
  <si>
    <t>めん類製造業</t>
    <rPh sb="2" eb="3">
      <t>ルイ</t>
    </rPh>
    <rPh sb="3" eb="5">
      <t>セイゾウ</t>
    </rPh>
    <rPh sb="5" eb="6">
      <t>ギョウ</t>
    </rPh>
    <phoneticPr fontId="13"/>
  </si>
  <si>
    <t>豆腐製造業</t>
    <rPh sb="0" eb="1">
      <t>マメ</t>
    </rPh>
    <rPh sb="1" eb="2">
      <t>グサレル</t>
    </rPh>
    <rPh sb="2" eb="3">
      <t>セイ</t>
    </rPh>
    <rPh sb="3" eb="4">
      <t>ヅクリ</t>
    </rPh>
    <rPh sb="4" eb="5">
      <t>ギョウ</t>
    </rPh>
    <phoneticPr fontId="13"/>
  </si>
  <si>
    <t>新聞業・出版業・印刷業</t>
    <rPh sb="0" eb="2">
      <t>シンブン</t>
    </rPh>
    <rPh sb="2" eb="3">
      <t>ギョウ</t>
    </rPh>
    <rPh sb="4" eb="6">
      <t>シュッパン</t>
    </rPh>
    <rPh sb="6" eb="7">
      <t>ギョウ</t>
    </rPh>
    <rPh sb="8" eb="10">
      <t>インサツ</t>
    </rPh>
    <rPh sb="10" eb="11">
      <t>ギョウ</t>
    </rPh>
    <phoneticPr fontId="13"/>
  </si>
  <si>
    <t>医薬品製造業</t>
    <rPh sb="0" eb="1">
      <t>イ</t>
    </rPh>
    <rPh sb="1" eb="2">
      <t>クスリ</t>
    </rPh>
    <rPh sb="2" eb="3">
      <t>ヒン</t>
    </rPh>
    <rPh sb="3" eb="6">
      <t>セイゾウギョウ</t>
    </rPh>
    <phoneticPr fontId="13"/>
  </si>
  <si>
    <t>生コンクリート製造業</t>
    <rPh sb="0" eb="1">
      <t>ナマ</t>
    </rPh>
    <rPh sb="7" eb="9">
      <t>セイゾウ</t>
    </rPh>
    <rPh sb="9" eb="10">
      <t>ギョウ</t>
    </rPh>
    <phoneticPr fontId="13"/>
  </si>
  <si>
    <t>砕石業</t>
    <rPh sb="0" eb="1">
      <t>クダ</t>
    </rPh>
    <rPh sb="1" eb="2">
      <t>イシ</t>
    </rPh>
    <rPh sb="2" eb="3">
      <t>ギョウ</t>
    </rPh>
    <phoneticPr fontId="13"/>
  </si>
  <si>
    <t>砂利採取業</t>
    <rPh sb="0" eb="1">
      <t>スナ</t>
    </rPh>
    <rPh sb="1" eb="2">
      <t>リ</t>
    </rPh>
    <rPh sb="2" eb="3">
      <t>サイ</t>
    </rPh>
    <rPh sb="3" eb="4">
      <t>トリ</t>
    </rPh>
    <rPh sb="4" eb="5">
      <t>ギョウ</t>
    </rPh>
    <phoneticPr fontId="13"/>
  </si>
  <si>
    <t>酸またはアルカリによる表面処理施設</t>
    <rPh sb="0" eb="1">
      <t>サン</t>
    </rPh>
    <rPh sb="11" eb="13">
      <t>ヒョウメン</t>
    </rPh>
    <rPh sb="13" eb="15">
      <t>ショリ</t>
    </rPh>
    <rPh sb="15" eb="17">
      <t>シセツ</t>
    </rPh>
    <phoneticPr fontId="13"/>
  </si>
  <si>
    <t>電気メッキ施設</t>
    <rPh sb="0" eb="1">
      <t>デン</t>
    </rPh>
    <rPh sb="1" eb="2">
      <t>キ</t>
    </rPh>
    <rPh sb="5" eb="7">
      <t>シセツ</t>
    </rPh>
    <phoneticPr fontId="13"/>
  </si>
  <si>
    <t>旅館業</t>
    <rPh sb="0" eb="1">
      <t>タビ</t>
    </rPh>
    <rPh sb="1" eb="2">
      <t>カン</t>
    </rPh>
    <rPh sb="2" eb="3">
      <t>ギョウ</t>
    </rPh>
    <phoneticPr fontId="13"/>
  </si>
  <si>
    <t>洗たく業</t>
    <rPh sb="0" eb="1">
      <t>アラ</t>
    </rPh>
    <rPh sb="3" eb="4">
      <t>ギョウ</t>
    </rPh>
    <phoneticPr fontId="13"/>
  </si>
  <si>
    <t>写真現像業・自動式フィルム現像洗浄施設</t>
    <rPh sb="0" eb="2">
      <t>シャシン</t>
    </rPh>
    <rPh sb="2" eb="4">
      <t>ゲンゾウ</t>
    </rPh>
    <rPh sb="4" eb="5">
      <t>ギョウ</t>
    </rPh>
    <rPh sb="6" eb="8">
      <t>ジドウ</t>
    </rPh>
    <rPh sb="8" eb="9">
      <t>シキ</t>
    </rPh>
    <rPh sb="13" eb="15">
      <t>ゲンゾウ</t>
    </rPh>
    <rPh sb="15" eb="17">
      <t>センジョウ</t>
    </rPh>
    <rPh sb="17" eb="19">
      <t>シセツ</t>
    </rPh>
    <phoneticPr fontId="13"/>
  </si>
  <si>
    <t>病院で病棟数が300以上であるものに設置される施設</t>
    <rPh sb="0" eb="2">
      <t>ビョウイン</t>
    </rPh>
    <rPh sb="3" eb="5">
      <t>ビョウトウ</t>
    </rPh>
    <rPh sb="5" eb="6">
      <t>スウ</t>
    </rPh>
    <rPh sb="10" eb="12">
      <t>イジョウ</t>
    </rPh>
    <rPh sb="18" eb="20">
      <t>セッチ</t>
    </rPh>
    <rPh sb="23" eb="25">
      <t>シセツ</t>
    </rPh>
    <phoneticPr fontId="13"/>
  </si>
  <si>
    <t>自動式車両洗浄施設</t>
    <rPh sb="0" eb="2">
      <t>ジドウ</t>
    </rPh>
    <rPh sb="2" eb="3">
      <t>シキ</t>
    </rPh>
    <rPh sb="3" eb="5">
      <t>シャリョウ</t>
    </rPh>
    <rPh sb="5" eb="7">
      <t>センジョウ</t>
    </rPh>
    <rPh sb="7" eb="9">
      <t>シセツ</t>
    </rPh>
    <phoneticPr fontId="13"/>
  </si>
  <si>
    <t>科学技術に関する施設</t>
    <rPh sb="0" eb="2">
      <t>カガク</t>
    </rPh>
    <rPh sb="2" eb="4">
      <t>ギジュツ</t>
    </rPh>
    <rPh sb="5" eb="6">
      <t>カン</t>
    </rPh>
    <rPh sb="8" eb="10">
      <t>シセツ</t>
    </rPh>
    <phoneticPr fontId="13"/>
  </si>
  <si>
    <t>一般廃棄物処理施設である焼却施設</t>
    <rPh sb="0" eb="2">
      <t>イッパン</t>
    </rPh>
    <rPh sb="2" eb="5">
      <t>ハイキブツ</t>
    </rPh>
    <rPh sb="5" eb="7">
      <t>ショリ</t>
    </rPh>
    <rPh sb="7" eb="9">
      <t>シセツ</t>
    </rPh>
    <rPh sb="12" eb="14">
      <t>ショウキャク</t>
    </rPh>
    <rPh sb="14" eb="16">
      <t>シセツ</t>
    </rPh>
    <phoneticPr fontId="13"/>
  </si>
  <si>
    <t>し尿処理施設</t>
    <rPh sb="1" eb="2">
      <t>ニョウ</t>
    </rPh>
    <rPh sb="2" eb="4">
      <t>ショリ</t>
    </rPh>
    <rPh sb="4" eb="6">
      <t>シセツ</t>
    </rPh>
    <phoneticPr fontId="13"/>
  </si>
  <si>
    <t>下水道終末処理施設</t>
    <rPh sb="0" eb="2">
      <t>ゲスイ</t>
    </rPh>
    <rPh sb="2" eb="3">
      <t>ドウ</t>
    </rPh>
    <rPh sb="3" eb="5">
      <t>シュウマツ</t>
    </rPh>
    <rPh sb="5" eb="7">
      <t>ショリ</t>
    </rPh>
    <rPh sb="7" eb="9">
      <t>シセツ</t>
    </rPh>
    <phoneticPr fontId="13"/>
  </si>
  <si>
    <t>共同汚水処理施設</t>
    <rPh sb="0" eb="2">
      <t>キョウドウ</t>
    </rPh>
    <rPh sb="2" eb="4">
      <t>オスイ</t>
    </rPh>
    <rPh sb="4" eb="6">
      <t>ショリ</t>
    </rPh>
    <rPh sb="6" eb="8">
      <t>シセツ</t>
    </rPh>
    <phoneticPr fontId="13"/>
  </si>
  <si>
    <t>資料：福井県環境政策課　環境白書</t>
    <rPh sb="0" eb="2">
      <t>シリョウ</t>
    </rPh>
    <rPh sb="3" eb="6">
      <t>フクイケン</t>
    </rPh>
    <rPh sb="6" eb="8">
      <t>カンキョウ</t>
    </rPh>
    <rPh sb="8" eb="10">
      <t>セイサク</t>
    </rPh>
    <rPh sb="10" eb="11">
      <t>カ</t>
    </rPh>
    <rPh sb="12" eb="14">
      <t>カンキョウ</t>
    </rPh>
    <rPh sb="14" eb="16">
      <t>ハクショ</t>
    </rPh>
    <phoneticPr fontId="13"/>
  </si>
  <si>
    <t>14　保健衛生・環境</t>
    <rPh sb="3" eb="5">
      <t>ホケン</t>
    </rPh>
    <rPh sb="5" eb="7">
      <t>エイセイ</t>
    </rPh>
    <rPh sb="8" eb="10">
      <t>カンキョウ</t>
    </rPh>
    <phoneticPr fontId="13"/>
  </si>
  <si>
    <t>14-1　国民健康保険事業（給付）</t>
    <phoneticPr fontId="13"/>
  </si>
  <si>
    <t>被保険者</t>
  </si>
  <si>
    <t>保険税</t>
    <phoneticPr fontId="19"/>
  </si>
  <si>
    <t>（一般・退職）</t>
    <phoneticPr fontId="13"/>
  </si>
  <si>
    <t>(現年度分調定額)</t>
  </si>
  <si>
    <t>世帯数</t>
  </si>
  <si>
    <t>人数</t>
  </si>
  <si>
    <t>世帯</t>
  </si>
  <si>
    <t>円</t>
  </si>
  <si>
    <t>平成22年度</t>
    <rPh sb="0" eb="2">
      <t>ヘイセイ</t>
    </rPh>
    <rPh sb="4" eb="5">
      <t>ネン</t>
    </rPh>
    <rPh sb="5" eb="6">
      <t>ド</t>
    </rPh>
    <phoneticPr fontId="8"/>
  </si>
  <si>
    <t>療養の給付等</t>
  </si>
  <si>
    <t>任意給付</t>
  </si>
  <si>
    <t>一般被保険者分</t>
  </si>
  <si>
    <t>退職者分</t>
  </si>
  <si>
    <t>出産育児
一時金</t>
    <rPh sb="0" eb="2">
      <t>シュッサン</t>
    </rPh>
    <rPh sb="2" eb="4">
      <t>イクジ</t>
    </rPh>
    <rPh sb="5" eb="8">
      <t>イチジキン</t>
    </rPh>
    <phoneticPr fontId="13"/>
  </si>
  <si>
    <t>一人あたり</t>
  </si>
  <si>
    <t>平成22年度</t>
    <rPh sb="0" eb="2">
      <t>ヘイセイ</t>
    </rPh>
    <rPh sb="4" eb="6">
      <t>ネンド</t>
    </rPh>
    <phoneticPr fontId="8"/>
  </si>
  <si>
    <t>390,000
(420,000)</t>
  </si>
  <si>
    <t>404,000
(420,000)</t>
  </si>
  <si>
    <t>資料：小浜市市民福祉課</t>
    <rPh sb="3" eb="6">
      <t>オバマシ</t>
    </rPh>
    <rPh sb="6" eb="8">
      <t>シミン</t>
    </rPh>
    <rPh sb="8" eb="11">
      <t>フクシカ</t>
    </rPh>
    <phoneticPr fontId="13"/>
  </si>
  <si>
    <t>※　出産育児一時金の（　）内は、産科医療補償制度に加入する分娩機関で分娩した場合の金額</t>
    <rPh sb="2" eb="4">
      <t>シュッサン</t>
    </rPh>
    <rPh sb="4" eb="6">
      <t>イクジ</t>
    </rPh>
    <rPh sb="6" eb="9">
      <t>イチジキン</t>
    </rPh>
    <rPh sb="13" eb="14">
      <t>ナイ</t>
    </rPh>
    <rPh sb="16" eb="18">
      <t>サンカ</t>
    </rPh>
    <rPh sb="18" eb="20">
      <t>イリョウ</t>
    </rPh>
    <rPh sb="20" eb="22">
      <t>ホショウ</t>
    </rPh>
    <rPh sb="22" eb="24">
      <t>セイド</t>
    </rPh>
    <rPh sb="25" eb="27">
      <t>カニュウ</t>
    </rPh>
    <rPh sb="29" eb="31">
      <t>ブンベン</t>
    </rPh>
    <rPh sb="31" eb="33">
      <t>キカン</t>
    </rPh>
    <rPh sb="34" eb="36">
      <t>ブンベン</t>
    </rPh>
    <rPh sb="38" eb="40">
      <t>バアイ</t>
    </rPh>
    <rPh sb="41" eb="43">
      <t>キンガク</t>
    </rPh>
    <phoneticPr fontId="13"/>
  </si>
  <si>
    <t>14-2　母の年齢別、出生数</t>
    <phoneticPr fontId="13"/>
  </si>
  <si>
    <t>総数</t>
    <phoneticPr fontId="13"/>
  </si>
  <si>
    <t>～14歳</t>
  </si>
  <si>
    <t>15～19歳</t>
  </si>
  <si>
    <t>20～24歳</t>
  </si>
  <si>
    <t>25～29歳</t>
  </si>
  <si>
    <t>30～34歳</t>
  </si>
  <si>
    <t>35～39歳</t>
    <phoneticPr fontId="13"/>
  </si>
  <si>
    <t>40～44歳</t>
    <phoneticPr fontId="13"/>
  </si>
  <si>
    <t>-</t>
    <phoneticPr fontId="19"/>
  </si>
  <si>
    <t>資料：福井県地域福祉課 衛生統計年報人口動態統計</t>
    <rPh sb="0" eb="2">
      <t>シリョウ</t>
    </rPh>
    <rPh sb="3" eb="6">
      <t>フクイケン</t>
    </rPh>
    <rPh sb="6" eb="8">
      <t>チイキ</t>
    </rPh>
    <rPh sb="8" eb="10">
      <t>フクシ</t>
    </rPh>
    <rPh sb="10" eb="11">
      <t>カ</t>
    </rPh>
    <rPh sb="12" eb="14">
      <t>エイセイ</t>
    </rPh>
    <rPh sb="14" eb="16">
      <t>トウケイ</t>
    </rPh>
    <rPh sb="16" eb="18">
      <t>ネンポウ</t>
    </rPh>
    <rPh sb="18" eb="20">
      <t>ジンコウ</t>
    </rPh>
    <rPh sb="20" eb="22">
      <t>ドウタイ</t>
    </rPh>
    <rPh sb="22" eb="24">
      <t>トウケイ</t>
    </rPh>
    <phoneticPr fontId="13"/>
  </si>
  <si>
    <t>総数</t>
    <rPh sb="0" eb="1">
      <t>フサ</t>
    </rPh>
    <rPh sb="1" eb="2">
      <t>カズ</t>
    </rPh>
    <phoneticPr fontId="13"/>
  </si>
  <si>
    <t>1Kg未満</t>
    <rPh sb="3" eb="5">
      <t>ミマン</t>
    </rPh>
    <phoneticPr fontId="13"/>
  </si>
  <si>
    <t>1.0～1.4Kg</t>
    <phoneticPr fontId="13"/>
  </si>
  <si>
    <t>-</t>
    <phoneticPr fontId="19"/>
  </si>
  <si>
    <t>-</t>
    <phoneticPr fontId="19"/>
  </si>
  <si>
    <t>1.5～1.9Kg</t>
    <phoneticPr fontId="13"/>
  </si>
  <si>
    <t>2.0～2.5Kg</t>
    <phoneticPr fontId="13"/>
  </si>
  <si>
    <t>2.5Kg（丁度）</t>
    <rPh sb="6" eb="8">
      <t>チョウド</t>
    </rPh>
    <phoneticPr fontId="13"/>
  </si>
  <si>
    <t>2.501Kg以上</t>
    <rPh sb="7" eb="9">
      <t>イジョウ</t>
    </rPh>
    <phoneticPr fontId="13"/>
  </si>
  <si>
    <t>資料：福井県地域福祉課 衛生統計年報人口動態統計</t>
    <rPh sb="0" eb="2">
      <t>シリョウ</t>
    </rPh>
    <rPh sb="12" eb="14">
      <t>エイセイ</t>
    </rPh>
    <rPh sb="14" eb="16">
      <t>トウケイ</t>
    </rPh>
    <rPh sb="16" eb="18">
      <t>ネンポウ</t>
    </rPh>
    <rPh sb="18" eb="20">
      <t>ジンコウ</t>
    </rPh>
    <rPh sb="20" eb="22">
      <t>ドウタイ</t>
    </rPh>
    <rPh sb="22" eb="24">
      <t>トウケイ</t>
    </rPh>
    <phoneticPr fontId="13"/>
  </si>
  <si>
    <t>0～4歳</t>
  </si>
  <si>
    <t>5～9歳</t>
  </si>
  <si>
    <t>10～14歳</t>
    <phoneticPr fontId="13"/>
  </si>
  <si>
    <t>15～19歳</t>
    <phoneticPr fontId="13"/>
  </si>
  <si>
    <t>20～24歳</t>
    <phoneticPr fontId="13"/>
  </si>
  <si>
    <t>25～29歳</t>
    <phoneticPr fontId="13"/>
  </si>
  <si>
    <t>30～34歳</t>
    <phoneticPr fontId="13"/>
  </si>
  <si>
    <t>35～39歳</t>
    <phoneticPr fontId="13"/>
  </si>
  <si>
    <t>40～44歳</t>
    <phoneticPr fontId="13"/>
  </si>
  <si>
    <t>45～49歳</t>
    <phoneticPr fontId="13"/>
  </si>
  <si>
    <t>50～54歳</t>
    <phoneticPr fontId="13"/>
  </si>
  <si>
    <t>55～59歳</t>
    <phoneticPr fontId="13"/>
  </si>
  <si>
    <t>60～64歳</t>
    <phoneticPr fontId="13"/>
  </si>
  <si>
    <t>65～69歳</t>
    <phoneticPr fontId="13"/>
  </si>
  <si>
    <t>70～74歳</t>
    <phoneticPr fontId="13"/>
  </si>
  <si>
    <t>75～79歳</t>
    <phoneticPr fontId="13"/>
  </si>
  <si>
    <t>80～84歳</t>
    <phoneticPr fontId="13"/>
  </si>
  <si>
    <t>85～89歳</t>
    <phoneticPr fontId="13"/>
  </si>
  <si>
    <t>90～94歳</t>
    <phoneticPr fontId="13"/>
  </si>
  <si>
    <t>95～99歳</t>
    <phoneticPr fontId="13"/>
  </si>
  <si>
    <t>100歳以上</t>
  </si>
  <si>
    <t>14-5  医療従事者数</t>
    <rPh sb="6" eb="8">
      <t>イリョウ</t>
    </rPh>
    <rPh sb="8" eb="11">
      <t>ジュウジシャ</t>
    </rPh>
    <rPh sb="11" eb="12">
      <t>スウ</t>
    </rPh>
    <phoneticPr fontId="13"/>
  </si>
  <si>
    <t>各年12月31日現在　</t>
    <phoneticPr fontId="13"/>
  </si>
  <si>
    <t>医師</t>
    <phoneticPr fontId="13"/>
  </si>
  <si>
    <t>歯科医師</t>
    <phoneticPr fontId="13"/>
  </si>
  <si>
    <t>薬剤師</t>
    <phoneticPr fontId="13"/>
  </si>
  <si>
    <t>保健師</t>
    <rPh sb="2" eb="3">
      <t>シ</t>
    </rPh>
    <phoneticPr fontId="13"/>
  </si>
  <si>
    <t>助産師</t>
    <rPh sb="2" eb="3">
      <t>シ</t>
    </rPh>
    <phoneticPr fontId="13"/>
  </si>
  <si>
    <t>平成14年　</t>
    <rPh sb="0" eb="2">
      <t>ヘイセイ</t>
    </rPh>
    <rPh sb="4" eb="5">
      <t>ネン</t>
    </rPh>
    <phoneticPr fontId="13"/>
  </si>
  <si>
    <t>14-6  婚姻件数（その年に結婚生活に入った者）</t>
    <rPh sb="6" eb="8">
      <t>コンイン</t>
    </rPh>
    <rPh sb="8" eb="10">
      <t>ケンスウ</t>
    </rPh>
    <rPh sb="13" eb="14">
      <t>トシ</t>
    </rPh>
    <rPh sb="15" eb="17">
      <t>ケッコン</t>
    </rPh>
    <rPh sb="17" eb="19">
      <t>セイカツ</t>
    </rPh>
    <rPh sb="20" eb="21">
      <t>ハイ</t>
    </rPh>
    <rPh sb="23" eb="24">
      <t>モノ</t>
    </rPh>
    <phoneticPr fontId="13"/>
  </si>
  <si>
    <t>婚姻件数</t>
    <rPh sb="0" eb="1">
      <t>コン</t>
    </rPh>
    <rPh sb="1" eb="2">
      <t>トツ</t>
    </rPh>
    <rPh sb="2" eb="3">
      <t>ケン</t>
    </rPh>
    <rPh sb="3" eb="4">
      <t>カズ</t>
    </rPh>
    <phoneticPr fontId="13"/>
  </si>
  <si>
    <t>平均婚姻年齢</t>
    <rPh sb="0" eb="2">
      <t>ヘイキン</t>
    </rPh>
    <rPh sb="2" eb="4">
      <t>コンイン</t>
    </rPh>
    <rPh sb="4" eb="6">
      <t>ネンレイ</t>
    </rPh>
    <phoneticPr fontId="13"/>
  </si>
  <si>
    <t>初婚</t>
    <rPh sb="0" eb="1">
      <t>ショ</t>
    </rPh>
    <rPh sb="1" eb="2">
      <t>コン</t>
    </rPh>
    <phoneticPr fontId="13"/>
  </si>
  <si>
    <t>再婚</t>
    <rPh sb="0" eb="1">
      <t>サイ</t>
    </rPh>
    <rPh sb="1" eb="2">
      <t>コン</t>
    </rPh>
    <phoneticPr fontId="13"/>
  </si>
  <si>
    <t>歳</t>
    <rPh sb="0" eb="1">
      <t>サイ</t>
    </rPh>
    <phoneticPr fontId="13"/>
  </si>
  <si>
    <t>資料：福井県地域福祉課 衛生統計年報人口動態統計</t>
    <rPh sb="12" eb="14">
      <t>エイセイ</t>
    </rPh>
    <rPh sb="18" eb="20">
      <t>ジンコウ</t>
    </rPh>
    <rPh sb="20" eb="22">
      <t>ドウタイ</t>
    </rPh>
    <rPh sb="22" eb="24">
      <t>トウケイ</t>
    </rPh>
    <phoneticPr fontId="13"/>
  </si>
  <si>
    <t>令和元年度</t>
    <rPh sb="0" eb="2">
      <t>レイワ</t>
    </rPh>
    <rPh sb="2" eb="4">
      <t>ガンネン</t>
    </rPh>
    <rPh sb="4" eb="5">
      <t>ド</t>
    </rPh>
    <phoneticPr fontId="8"/>
  </si>
  <si>
    <t>t</t>
    <phoneticPr fontId="8"/>
  </si>
  <si>
    <t>(925)</t>
  </si>
  <si>
    <t>(985)</t>
  </si>
  <si>
    <t>大気汚染</t>
    <rPh sb="0" eb="2">
      <t>タイキ</t>
    </rPh>
    <rPh sb="2" eb="4">
      <t>オセン</t>
    </rPh>
    <phoneticPr fontId="13"/>
  </si>
  <si>
    <t>水質汚濁</t>
    <rPh sb="0" eb="2">
      <t>スイシツ</t>
    </rPh>
    <rPh sb="2" eb="4">
      <t>オダク</t>
    </rPh>
    <phoneticPr fontId="13"/>
  </si>
  <si>
    <t>土壌汚染</t>
    <rPh sb="0" eb="2">
      <t>ドジョウ</t>
    </rPh>
    <rPh sb="2" eb="4">
      <t>オセン</t>
    </rPh>
    <phoneticPr fontId="13"/>
  </si>
  <si>
    <t>騒音</t>
    <rPh sb="0" eb="2">
      <t>ソウオン</t>
    </rPh>
    <phoneticPr fontId="13"/>
  </si>
  <si>
    <t>振動</t>
    <rPh sb="0" eb="2">
      <t>シンドウ</t>
    </rPh>
    <phoneticPr fontId="13"/>
  </si>
  <si>
    <t>地盤沈下</t>
    <rPh sb="0" eb="2">
      <t>ジバン</t>
    </rPh>
    <rPh sb="2" eb="4">
      <t>チンカ</t>
    </rPh>
    <phoneticPr fontId="13"/>
  </si>
  <si>
    <t>悪臭</t>
    <rPh sb="0" eb="2">
      <t>アクシュウ</t>
    </rPh>
    <phoneticPr fontId="13"/>
  </si>
  <si>
    <t>資料：小浜市環境衛生課　環境保全対策の概要</t>
    <rPh sb="0" eb="2">
      <t>シリョウ</t>
    </rPh>
    <rPh sb="3" eb="6">
      <t>オバマシ</t>
    </rPh>
    <rPh sb="6" eb="8">
      <t>カンキョウ</t>
    </rPh>
    <rPh sb="8" eb="10">
      <t>エイセイ</t>
    </rPh>
    <rPh sb="10" eb="11">
      <t>カ</t>
    </rPh>
    <rPh sb="12" eb="14">
      <t>カンキョウ</t>
    </rPh>
    <rPh sb="14" eb="16">
      <t>ホゼン</t>
    </rPh>
    <rPh sb="16" eb="18">
      <t>タイサク</t>
    </rPh>
    <rPh sb="19" eb="21">
      <t>ガイヨウ</t>
    </rPh>
    <phoneticPr fontId="13"/>
  </si>
  <si>
    <t>施設の種類</t>
    <rPh sb="0" eb="2">
      <t>シセツ</t>
    </rPh>
    <rPh sb="3" eb="5">
      <t>シュルイ</t>
    </rPh>
    <phoneticPr fontId="13"/>
  </si>
  <si>
    <t>工場数</t>
    <rPh sb="0" eb="2">
      <t>コウジョウ</t>
    </rPh>
    <rPh sb="2" eb="3">
      <t>スウ</t>
    </rPh>
    <phoneticPr fontId="13"/>
  </si>
  <si>
    <t>ボイラー</t>
  </si>
  <si>
    <t>乾燥炉</t>
    <rPh sb="0" eb="2">
      <t>カンソウ</t>
    </rPh>
    <rPh sb="2" eb="3">
      <t>ロ</t>
    </rPh>
    <phoneticPr fontId="13"/>
  </si>
  <si>
    <t>焼却炉</t>
    <rPh sb="0" eb="3">
      <t>ショウキャクロ</t>
    </rPh>
    <phoneticPr fontId="13"/>
  </si>
  <si>
    <t>ベルトコンベア</t>
  </si>
  <si>
    <t>破砕機</t>
    <rPh sb="0" eb="3">
      <t>ハサイキ</t>
    </rPh>
    <phoneticPr fontId="13"/>
  </si>
  <si>
    <t>ふるい</t>
  </si>
  <si>
    <t>土石の堆積場</t>
    <rPh sb="0" eb="1">
      <t>ツチ</t>
    </rPh>
    <rPh sb="1" eb="2">
      <t>イシ</t>
    </rPh>
    <rPh sb="3" eb="5">
      <t>タイセキ</t>
    </rPh>
    <rPh sb="5" eb="6">
      <t>バ</t>
    </rPh>
    <phoneticPr fontId="13"/>
  </si>
  <si>
    <t>１５　火災・事故</t>
    <rPh sb="3" eb="5">
      <t>カサイ</t>
    </rPh>
    <rPh sb="6" eb="8">
      <t>ジコ</t>
    </rPh>
    <phoneticPr fontId="13"/>
  </si>
  <si>
    <t>　　　</t>
  </si>
  <si>
    <t>火災種別</t>
    <rPh sb="2" eb="4">
      <t>シュベツ</t>
    </rPh>
    <phoneticPr fontId="19"/>
  </si>
  <si>
    <t>焼損面積および台数</t>
    <rPh sb="1" eb="2">
      <t>ソン</t>
    </rPh>
    <phoneticPr fontId="13"/>
  </si>
  <si>
    <t>損害額</t>
    <phoneticPr fontId="13"/>
  </si>
  <si>
    <t>建物</t>
    <phoneticPr fontId="13"/>
  </si>
  <si>
    <t>林野</t>
    <phoneticPr fontId="13"/>
  </si>
  <si>
    <t>船舶</t>
  </si>
  <si>
    <t>その他</t>
    <phoneticPr fontId="13"/>
  </si>
  <si>
    <t>建物
（床面積）</t>
    <rPh sb="4" eb="5">
      <t>ユカ</t>
    </rPh>
    <rPh sb="5" eb="7">
      <t>メンセキ</t>
    </rPh>
    <phoneticPr fontId="19"/>
  </si>
  <si>
    <t>件</t>
  </si>
  <si>
    <t>a</t>
    <phoneticPr fontId="13"/>
  </si>
  <si>
    <t>台</t>
  </si>
  <si>
    <t>隻</t>
  </si>
  <si>
    <t>千円</t>
    <phoneticPr fontId="13"/>
  </si>
  <si>
    <t>26(15)</t>
    <phoneticPr fontId="19"/>
  </si>
  <si>
    <t>10(7)</t>
    <phoneticPr fontId="19"/>
  </si>
  <si>
    <t>9(4)</t>
    <phoneticPr fontId="19"/>
  </si>
  <si>
    <t>7(4)</t>
    <phoneticPr fontId="19"/>
  </si>
  <si>
    <t>1,143(1,143)</t>
    <phoneticPr fontId="19"/>
  </si>
  <si>
    <t>12(6)</t>
    <phoneticPr fontId="19"/>
  </si>
  <si>
    <t>資料：若狭消防組合　消防年報</t>
    <rPh sb="0" eb="2">
      <t>シリョウ</t>
    </rPh>
    <rPh sb="3" eb="5">
      <t>ワカサ</t>
    </rPh>
    <rPh sb="5" eb="7">
      <t>ショウボウ</t>
    </rPh>
    <rPh sb="7" eb="9">
      <t>クミアイ</t>
    </rPh>
    <rPh sb="10" eb="12">
      <t>ショウボウ</t>
    </rPh>
    <rPh sb="12" eb="14">
      <t>ネンポウ</t>
    </rPh>
    <phoneticPr fontId="13"/>
  </si>
  <si>
    <t>令和元年</t>
    <rPh sb="0" eb="1">
      <t>レイ</t>
    </rPh>
    <rPh sb="1" eb="2">
      <t>カズ</t>
    </rPh>
    <rPh sb="2" eb="4">
      <t>ガンネン</t>
    </rPh>
    <phoneticPr fontId="19"/>
  </si>
  <si>
    <t>たばこ</t>
    <phoneticPr fontId="19"/>
  </si>
  <si>
    <t>コンロ</t>
    <phoneticPr fontId="19"/>
  </si>
  <si>
    <t>かまど</t>
    <phoneticPr fontId="19"/>
  </si>
  <si>
    <t>風呂かまど</t>
    <rPh sb="0" eb="2">
      <t>フロ</t>
    </rPh>
    <phoneticPr fontId="19"/>
  </si>
  <si>
    <t>炉</t>
    <rPh sb="0" eb="1">
      <t>ロ</t>
    </rPh>
    <phoneticPr fontId="19"/>
  </si>
  <si>
    <t>焼却炉</t>
    <rPh sb="0" eb="2">
      <t>ショウキャク</t>
    </rPh>
    <rPh sb="2" eb="3">
      <t>ロ</t>
    </rPh>
    <phoneticPr fontId="19"/>
  </si>
  <si>
    <t>ストーブ</t>
    <phoneticPr fontId="19"/>
  </si>
  <si>
    <t>こたつ</t>
    <phoneticPr fontId="19"/>
  </si>
  <si>
    <t>ボイラー</t>
    <phoneticPr fontId="19"/>
  </si>
  <si>
    <t>煙突・煙道</t>
    <rPh sb="0" eb="2">
      <t>エントツ</t>
    </rPh>
    <rPh sb="3" eb="5">
      <t>エンドウ</t>
    </rPh>
    <phoneticPr fontId="19"/>
  </si>
  <si>
    <t>排気管</t>
    <rPh sb="0" eb="3">
      <t>ハイキカン</t>
    </rPh>
    <phoneticPr fontId="19"/>
  </si>
  <si>
    <t>電気機器</t>
    <rPh sb="0" eb="2">
      <t>デンキ</t>
    </rPh>
    <rPh sb="2" eb="4">
      <t>キキ</t>
    </rPh>
    <phoneticPr fontId="19"/>
  </si>
  <si>
    <t>電気装置</t>
    <rPh sb="0" eb="2">
      <t>デンキ</t>
    </rPh>
    <rPh sb="2" eb="4">
      <t>ソウチ</t>
    </rPh>
    <phoneticPr fontId="19"/>
  </si>
  <si>
    <t>電灯・電話等の配線</t>
    <rPh sb="0" eb="2">
      <t>デントウ</t>
    </rPh>
    <rPh sb="3" eb="5">
      <t>デンワ</t>
    </rPh>
    <rPh sb="5" eb="6">
      <t>ナド</t>
    </rPh>
    <rPh sb="7" eb="9">
      <t>ハイセン</t>
    </rPh>
    <phoneticPr fontId="19"/>
  </si>
  <si>
    <t>内燃機関</t>
    <rPh sb="0" eb="2">
      <t>ナイネン</t>
    </rPh>
    <rPh sb="2" eb="4">
      <t>キカン</t>
    </rPh>
    <phoneticPr fontId="19"/>
  </si>
  <si>
    <t>配線器具</t>
    <rPh sb="0" eb="2">
      <t>ハイセン</t>
    </rPh>
    <rPh sb="2" eb="4">
      <t>キグ</t>
    </rPh>
    <phoneticPr fontId="19"/>
  </si>
  <si>
    <t>火遊び</t>
    <rPh sb="0" eb="2">
      <t>ヒアソ</t>
    </rPh>
    <phoneticPr fontId="19"/>
  </si>
  <si>
    <t>マッチ・ライター</t>
    <phoneticPr fontId="19"/>
  </si>
  <si>
    <t>たき火</t>
    <rPh sb="2" eb="3">
      <t>ヒ</t>
    </rPh>
    <phoneticPr fontId="19"/>
  </si>
  <si>
    <t>溶接機・溶断機</t>
    <rPh sb="0" eb="2">
      <t>ヨウセツ</t>
    </rPh>
    <rPh sb="2" eb="3">
      <t>キ</t>
    </rPh>
    <rPh sb="4" eb="5">
      <t>ヨウ</t>
    </rPh>
    <rPh sb="5" eb="7">
      <t>ダンキ</t>
    </rPh>
    <phoneticPr fontId="19"/>
  </si>
  <si>
    <t>灯火</t>
    <rPh sb="0" eb="1">
      <t>トモシビ</t>
    </rPh>
    <rPh sb="1" eb="2">
      <t>ヒ</t>
    </rPh>
    <phoneticPr fontId="19"/>
  </si>
  <si>
    <t>衝突の火花</t>
    <rPh sb="0" eb="2">
      <t>ショウトツ</t>
    </rPh>
    <rPh sb="3" eb="5">
      <t>ヒバナ</t>
    </rPh>
    <phoneticPr fontId="19"/>
  </si>
  <si>
    <t>取灰</t>
    <rPh sb="0" eb="1">
      <t>ト</t>
    </rPh>
    <rPh sb="1" eb="2">
      <t>ハイ</t>
    </rPh>
    <phoneticPr fontId="19"/>
  </si>
  <si>
    <t>火入れ</t>
    <rPh sb="0" eb="2">
      <t>ヒイ</t>
    </rPh>
    <phoneticPr fontId="19"/>
  </si>
  <si>
    <t>放火</t>
    <rPh sb="0" eb="2">
      <t>ホウカ</t>
    </rPh>
    <phoneticPr fontId="19"/>
  </si>
  <si>
    <t>放火（疑い）</t>
    <rPh sb="0" eb="2">
      <t>ホウカ</t>
    </rPh>
    <rPh sb="3" eb="4">
      <t>ウタガ</t>
    </rPh>
    <phoneticPr fontId="19"/>
  </si>
  <si>
    <t>不明、調査中</t>
    <rPh sb="0" eb="2">
      <t>フメイ</t>
    </rPh>
    <rPh sb="3" eb="6">
      <t>チョウサチュウ</t>
    </rPh>
    <phoneticPr fontId="19"/>
  </si>
  <si>
    <t>年 次</t>
    <rPh sb="0" eb="1">
      <t>ネン</t>
    </rPh>
    <rPh sb="2" eb="3">
      <t>ツギ</t>
    </rPh>
    <phoneticPr fontId="13"/>
  </si>
  <si>
    <t>人身事故</t>
    <rPh sb="0" eb="2">
      <t>ジンシン</t>
    </rPh>
    <rPh sb="2" eb="4">
      <t>ジコ</t>
    </rPh>
    <phoneticPr fontId="13"/>
  </si>
  <si>
    <t>物損事故</t>
    <rPh sb="0" eb="1">
      <t>ブツ</t>
    </rPh>
    <rPh sb="1" eb="2">
      <t>ソン</t>
    </rPh>
    <rPh sb="2" eb="4">
      <t>ジコ</t>
    </rPh>
    <phoneticPr fontId="13"/>
  </si>
  <si>
    <t>件数</t>
    <rPh sb="0" eb="2">
      <t>ケンスウ</t>
    </rPh>
    <phoneticPr fontId="13"/>
  </si>
  <si>
    <t>死者</t>
    <rPh sb="0" eb="2">
      <t>シシャ</t>
    </rPh>
    <phoneticPr fontId="13"/>
  </si>
  <si>
    <t>傷者</t>
    <rPh sb="0" eb="1">
      <t>キズ</t>
    </rPh>
    <rPh sb="1" eb="2">
      <t>モノ</t>
    </rPh>
    <phoneticPr fontId="13"/>
  </si>
  <si>
    <t>件</t>
    <rPh sb="0" eb="1">
      <t>ケン</t>
    </rPh>
    <phoneticPr fontId="13"/>
  </si>
  <si>
    <t>資料:小浜警察署　若狭の交通</t>
    <rPh sb="0" eb="2">
      <t>シリョウ</t>
    </rPh>
    <rPh sb="3" eb="5">
      <t>オバマ</t>
    </rPh>
    <rPh sb="5" eb="8">
      <t>ケイサツショ</t>
    </rPh>
    <rPh sb="9" eb="11">
      <t>ワカサ</t>
    </rPh>
    <rPh sb="12" eb="14">
      <t>コウツウ</t>
    </rPh>
    <phoneticPr fontId="13"/>
  </si>
  <si>
    <t>高齢者</t>
    <rPh sb="0" eb="3">
      <t>コウレイシャ</t>
    </rPh>
    <phoneticPr fontId="13"/>
  </si>
  <si>
    <t>こども</t>
    <phoneticPr fontId="13"/>
  </si>
  <si>
    <t>資料：小浜警察署　若狭の交通</t>
    <rPh sb="0" eb="2">
      <t>シリョウ</t>
    </rPh>
    <rPh sb="9" eb="11">
      <t>ワカサ</t>
    </rPh>
    <rPh sb="12" eb="14">
      <t>コウツウ</t>
    </rPh>
    <phoneticPr fontId="13"/>
  </si>
  <si>
    <t>死者数</t>
    <rPh sb="0" eb="2">
      <t>シシャ</t>
    </rPh>
    <rPh sb="2" eb="3">
      <t>スウ</t>
    </rPh>
    <phoneticPr fontId="13"/>
  </si>
  <si>
    <t>傷者数</t>
    <rPh sb="0" eb="1">
      <t>キズ</t>
    </rPh>
    <rPh sb="1" eb="2">
      <t>シャ</t>
    </rPh>
    <rPh sb="2" eb="3">
      <t>スウ</t>
    </rPh>
    <phoneticPr fontId="13"/>
  </si>
  <si>
    <t>総数</t>
    <rPh sb="0" eb="2">
      <t>ソウスウ</t>
    </rPh>
    <phoneticPr fontId="15"/>
  </si>
  <si>
    <t>福井市</t>
    <rPh sb="0" eb="3">
      <t>フクイシ</t>
    </rPh>
    <phoneticPr fontId="15"/>
  </si>
  <si>
    <t>敦賀市</t>
    <rPh sb="0" eb="3">
      <t>ツルガシ</t>
    </rPh>
    <phoneticPr fontId="15"/>
  </si>
  <si>
    <t>小浜市</t>
    <rPh sb="0" eb="3">
      <t>オバマシ</t>
    </rPh>
    <phoneticPr fontId="15"/>
  </si>
  <si>
    <t>大野市</t>
    <rPh sb="0" eb="3">
      <t>オオノシ</t>
    </rPh>
    <phoneticPr fontId="15"/>
  </si>
  <si>
    <t>勝山市</t>
    <rPh sb="0" eb="3">
      <t>カツヤマシ</t>
    </rPh>
    <phoneticPr fontId="15"/>
  </si>
  <si>
    <t>鯖江市</t>
    <rPh sb="1" eb="3">
      <t>コウイチ</t>
    </rPh>
    <phoneticPr fontId="15"/>
  </si>
  <si>
    <t>あわら市</t>
    <rPh sb="3" eb="4">
      <t>シ</t>
    </rPh>
    <phoneticPr fontId="15"/>
  </si>
  <si>
    <t>越前市</t>
    <rPh sb="0" eb="2">
      <t>エチゼン</t>
    </rPh>
    <rPh sb="2" eb="3">
      <t>シ</t>
    </rPh>
    <phoneticPr fontId="15"/>
  </si>
  <si>
    <t>坂井市</t>
    <rPh sb="0" eb="2">
      <t>サカイ</t>
    </rPh>
    <rPh sb="2" eb="3">
      <t>シ</t>
    </rPh>
    <phoneticPr fontId="15"/>
  </si>
  <si>
    <t>永平寺町</t>
    <rPh sb="0" eb="4">
      <t>エイヘイジチョウ</t>
    </rPh>
    <phoneticPr fontId="15"/>
  </si>
  <si>
    <t>池田町</t>
    <rPh sb="0" eb="3">
      <t>イケダチョウ</t>
    </rPh>
    <phoneticPr fontId="15"/>
  </si>
  <si>
    <t>南越前町</t>
    <rPh sb="0" eb="1">
      <t>ミナミ</t>
    </rPh>
    <rPh sb="1" eb="4">
      <t>エチゼンチョウ</t>
    </rPh>
    <phoneticPr fontId="15"/>
  </si>
  <si>
    <t>越前町</t>
    <rPh sb="0" eb="3">
      <t>エチゼンチョウ</t>
    </rPh>
    <phoneticPr fontId="15"/>
  </si>
  <si>
    <t>美浜町</t>
    <rPh sb="0" eb="3">
      <t>ミハマチョウ</t>
    </rPh>
    <phoneticPr fontId="15"/>
  </si>
  <si>
    <t>高浜町</t>
    <rPh sb="0" eb="3">
      <t>タカハマチョウ</t>
    </rPh>
    <phoneticPr fontId="15"/>
  </si>
  <si>
    <t>おおい町</t>
    <rPh sb="3" eb="4">
      <t>チョウ</t>
    </rPh>
    <phoneticPr fontId="15"/>
  </si>
  <si>
    <t>若狭町</t>
    <rPh sb="0" eb="2">
      <t>ワカサ</t>
    </rPh>
    <rPh sb="2" eb="3">
      <t>チョウ</t>
    </rPh>
    <phoneticPr fontId="15"/>
  </si>
  <si>
    <t>高速道路</t>
    <rPh sb="0" eb="2">
      <t>コウソク</t>
    </rPh>
    <rPh sb="2" eb="4">
      <t>ドウロ</t>
    </rPh>
    <phoneticPr fontId="13"/>
  </si>
  <si>
    <t>資料：福井県政策統計・情報課　福井県統計年鑑</t>
    <rPh sb="0" eb="2">
      <t>シリョウ</t>
    </rPh>
    <rPh sb="3" eb="6">
      <t>フクイケン</t>
    </rPh>
    <rPh sb="6" eb="8">
      <t>セイサク</t>
    </rPh>
    <rPh sb="8" eb="10">
      <t>トウケイ</t>
    </rPh>
    <rPh sb="11" eb="13">
      <t>ジョウホウ</t>
    </rPh>
    <rPh sb="13" eb="14">
      <t>カ</t>
    </rPh>
    <rPh sb="15" eb="18">
      <t>フクイケン</t>
    </rPh>
    <rPh sb="18" eb="20">
      <t>トウケイ</t>
    </rPh>
    <rPh sb="20" eb="22">
      <t>ネンカン</t>
    </rPh>
    <phoneticPr fontId="13"/>
  </si>
  <si>
    <t>各年5月1日現在　</t>
    <rPh sb="0" eb="2">
      <t>カクネン</t>
    </rPh>
    <rPh sb="3" eb="4">
      <t>ツキ</t>
    </rPh>
    <rPh sb="5" eb="6">
      <t>ヒ</t>
    </rPh>
    <rPh sb="6" eb="8">
      <t>ゲンザイ</t>
    </rPh>
    <phoneticPr fontId="13"/>
  </si>
  <si>
    <t>第1次産業</t>
    <rPh sb="0" eb="1">
      <t>ダイ</t>
    </rPh>
    <rPh sb="2" eb="3">
      <t>ジ</t>
    </rPh>
    <rPh sb="3" eb="5">
      <t>サンギョウ</t>
    </rPh>
    <phoneticPr fontId="13"/>
  </si>
  <si>
    <t>第2次産業</t>
    <rPh sb="0" eb="1">
      <t>ダイ</t>
    </rPh>
    <rPh sb="2" eb="3">
      <t>ジ</t>
    </rPh>
    <rPh sb="3" eb="5">
      <t>サンギョウ</t>
    </rPh>
    <phoneticPr fontId="13"/>
  </si>
  <si>
    <t>第3次産業</t>
    <rPh sb="0" eb="3">
      <t>ダイサンジ</t>
    </rPh>
    <rPh sb="3" eb="5">
      <t>サンギョウ</t>
    </rPh>
    <phoneticPr fontId="13"/>
  </si>
  <si>
    <t>県内</t>
    <rPh sb="0" eb="2">
      <t>ケンナイ</t>
    </rPh>
    <phoneticPr fontId="13"/>
  </si>
  <si>
    <t>県外</t>
    <rPh sb="0" eb="2">
      <t>ケンガイ</t>
    </rPh>
    <phoneticPr fontId="13"/>
  </si>
  <si>
    <t>-</t>
    <phoneticPr fontId="8"/>
  </si>
  <si>
    <t>資料：福井県政策統計・情報課　学校基本調査</t>
    <rPh sb="0" eb="2">
      <t>シリョウ</t>
    </rPh>
    <rPh sb="3" eb="6">
      <t>フクイケン</t>
    </rPh>
    <rPh sb="6" eb="8">
      <t>セイサク</t>
    </rPh>
    <rPh sb="8" eb="10">
      <t>トウケイ</t>
    </rPh>
    <rPh sb="11" eb="13">
      <t>ジョウホウ</t>
    </rPh>
    <rPh sb="13" eb="14">
      <t>カ</t>
    </rPh>
    <rPh sb="15" eb="17">
      <t>ガッコウ</t>
    </rPh>
    <rPh sb="17" eb="19">
      <t>キホン</t>
    </rPh>
    <rPh sb="19" eb="21">
      <t>チョウサ</t>
    </rPh>
    <phoneticPr fontId="13"/>
  </si>
  <si>
    <t>7人以下</t>
    <rPh sb="2" eb="4">
      <t>イカ</t>
    </rPh>
    <phoneticPr fontId="6"/>
  </si>
  <si>
    <t>41人以上</t>
    <rPh sb="2" eb="3">
      <t>ニン</t>
    </rPh>
    <rPh sb="3" eb="5">
      <t>イジョウ</t>
    </rPh>
    <phoneticPr fontId="14"/>
  </si>
  <si>
    <t>平成21年度</t>
    <rPh sb="0" eb="2">
      <t>ヘイセイ</t>
    </rPh>
    <rPh sb="4" eb="5">
      <t>ネン</t>
    </rPh>
    <rPh sb="5" eb="6">
      <t>ド</t>
    </rPh>
    <phoneticPr fontId="13"/>
  </si>
  <si>
    <t>令和元年度</t>
    <rPh sb="0" eb="2">
      <t>レイワ</t>
    </rPh>
    <rPh sb="2" eb="3">
      <t>ガン</t>
    </rPh>
    <rPh sb="3" eb="4">
      <t>ネン</t>
    </rPh>
    <rPh sb="4" eb="5">
      <t>ド</t>
    </rPh>
    <phoneticPr fontId="19"/>
  </si>
  <si>
    <t>各年5月1日現在　</t>
    <phoneticPr fontId="13"/>
  </si>
  <si>
    <t>学校数</t>
    <rPh sb="0" eb="2">
      <t>ガッコウ</t>
    </rPh>
    <rPh sb="2" eb="3">
      <t>スウ</t>
    </rPh>
    <phoneticPr fontId="13"/>
  </si>
  <si>
    <t>本科</t>
    <rPh sb="0" eb="1">
      <t>ホン</t>
    </rPh>
    <rPh sb="1" eb="2">
      <t>カ</t>
    </rPh>
    <phoneticPr fontId="13"/>
  </si>
  <si>
    <t>専攻科</t>
    <rPh sb="0" eb="2">
      <t>センコウ</t>
    </rPh>
    <rPh sb="2" eb="3">
      <t>カ</t>
    </rPh>
    <phoneticPr fontId="13"/>
  </si>
  <si>
    <t>全日制</t>
    <rPh sb="0" eb="3">
      <t>ゼンニチセイ</t>
    </rPh>
    <phoneticPr fontId="13"/>
  </si>
  <si>
    <t>定時制</t>
    <rPh sb="0" eb="3">
      <t>テイジセイ</t>
    </rPh>
    <phoneticPr fontId="13"/>
  </si>
  <si>
    <t>併置</t>
    <rPh sb="0" eb="2">
      <t>ヘイチ</t>
    </rPh>
    <phoneticPr fontId="13"/>
  </si>
  <si>
    <t>1学年</t>
    <rPh sb="1" eb="3">
      <t>ガクネン</t>
    </rPh>
    <phoneticPr fontId="13"/>
  </si>
  <si>
    <t>2学年</t>
    <rPh sb="1" eb="3">
      <t>ガクネン</t>
    </rPh>
    <phoneticPr fontId="13"/>
  </si>
  <si>
    <t>3学年</t>
    <rPh sb="1" eb="3">
      <t>ガクネン</t>
    </rPh>
    <phoneticPr fontId="13"/>
  </si>
  <si>
    <t>4学年</t>
    <rPh sb="1" eb="3">
      <t>ガクネン</t>
    </rPh>
    <phoneticPr fontId="13"/>
  </si>
  <si>
    <t>教員数</t>
    <rPh sb="0" eb="2">
      <t>キョウイン</t>
    </rPh>
    <rPh sb="2" eb="3">
      <t>スウ</t>
    </rPh>
    <phoneticPr fontId="13"/>
  </si>
  <si>
    <t>職員数</t>
    <rPh sb="0" eb="3">
      <t>ショクインスウ</t>
    </rPh>
    <phoneticPr fontId="13"/>
  </si>
  <si>
    <t>本務者</t>
    <rPh sb="0" eb="2">
      <t>ホンム</t>
    </rPh>
    <rPh sb="2" eb="3">
      <t>シャ</t>
    </rPh>
    <phoneticPr fontId="13"/>
  </si>
  <si>
    <t>生徒数</t>
    <rPh sb="0" eb="3">
      <t>セイトスウ</t>
    </rPh>
    <phoneticPr fontId="13"/>
  </si>
  <si>
    <t>教員数（本務者数）</t>
    <rPh sb="0" eb="2">
      <t>キョウイン</t>
    </rPh>
    <rPh sb="2" eb="3">
      <t>スウ</t>
    </rPh>
    <rPh sb="4" eb="6">
      <t>ホンム</t>
    </rPh>
    <rPh sb="6" eb="7">
      <t>シャ</t>
    </rPh>
    <rPh sb="7" eb="8">
      <t>スウ</t>
    </rPh>
    <phoneticPr fontId="13"/>
  </si>
  <si>
    <t>教員1人当り生徒数</t>
    <rPh sb="0" eb="2">
      <t>キョウイン</t>
    </rPh>
    <rPh sb="3" eb="5">
      <t>ヒトアタ</t>
    </rPh>
    <rPh sb="4" eb="5">
      <t>アタ</t>
    </rPh>
    <rPh sb="6" eb="8">
      <t>セイト</t>
    </rPh>
    <rPh sb="8" eb="9">
      <t>スウ</t>
    </rPh>
    <phoneticPr fontId="13"/>
  </si>
  <si>
    <t>各年5月1日現在　</t>
    <phoneticPr fontId="13"/>
  </si>
  <si>
    <t>大学等進学者</t>
    <rPh sb="0" eb="2">
      <t>ダイガク</t>
    </rPh>
    <rPh sb="2" eb="3">
      <t>トウ</t>
    </rPh>
    <rPh sb="3" eb="6">
      <t>シンガクシャ</t>
    </rPh>
    <phoneticPr fontId="13"/>
  </si>
  <si>
    <t xml:space="preserve">専修学校
（専門課程）
進学者 </t>
    <rPh sb="0" eb="2">
      <t>センシュウ</t>
    </rPh>
    <rPh sb="2" eb="4">
      <t>ガッコウ</t>
    </rPh>
    <rPh sb="6" eb="8">
      <t>センモン</t>
    </rPh>
    <rPh sb="8" eb="10">
      <t>カテイ</t>
    </rPh>
    <rPh sb="12" eb="15">
      <t>シンガクシャ</t>
    </rPh>
    <phoneticPr fontId="13"/>
  </si>
  <si>
    <t>専修学校
（一般課程）等
進学者</t>
    <rPh sb="0" eb="2">
      <t>センシュウ</t>
    </rPh>
    <rPh sb="2" eb="4">
      <t>ガッコウ</t>
    </rPh>
    <rPh sb="6" eb="8">
      <t>イッパン</t>
    </rPh>
    <rPh sb="8" eb="10">
      <t>カテイ</t>
    </rPh>
    <rPh sb="11" eb="12">
      <t>トウ</t>
    </rPh>
    <rPh sb="13" eb="14">
      <t>シン</t>
    </rPh>
    <rPh sb="14" eb="16">
      <t>ガクシャ</t>
    </rPh>
    <phoneticPr fontId="13"/>
  </si>
  <si>
    <t>公共職業能力開
発施設等入学者</t>
    <rPh sb="0" eb="2">
      <t>コウキョウ</t>
    </rPh>
    <rPh sb="2" eb="4">
      <t>ショクギョウ</t>
    </rPh>
    <rPh sb="4" eb="6">
      <t>ノウリョク</t>
    </rPh>
    <rPh sb="6" eb="7">
      <t>カイ</t>
    </rPh>
    <rPh sb="8" eb="9">
      <t>ハツ</t>
    </rPh>
    <rPh sb="9" eb="11">
      <t>シセツ</t>
    </rPh>
    <rPh sb="11" eb="12">
      <t>トウ</t>
    </rPh>
    <rPh sb="12" eb="15">
      <t>ニュウガクシャ</t>
    </rPh>
    <phoneticPr fontId="13"/>
  </si>
  <si>
    <t>ABCDの内
就職している者</t>
    <rPh sb="5" eb="6">
      <t>ウチ</t>
    </rPh>
    <rPh sb="7" eb="9">
      <t>シュウショク</t>
    </rPh>
    <rPh sb="13" eb="14">
      <t>モノ</t>
    </rPh>
    <phoneticPr fontId="13"/>
  </si>
  <si>
    <t>就職者</t>
    <rPh sb="0" eb="2">
      <t>シュウショク</t>
    </rPh>
    <rPh sb="2" eb="3">
      <t>シャ</t>
    </rPh>
    <phoneticPr fontId="13"/>
  </si>
  <si>
    <t>一時的な仕事
に就いた者</t>
    <rPh sb="0" eb="2">
      <t>イチジ</t>
    </rPh>
    <rPh sb="2" eb="3">
      <t>テキ</t>
    </rPh>
    <rPh sb="4" eb="6">
      <t>シゴト</t>
    </rPh>
    <rPh sb="8" eb="9">
      <t>ツ</t>
    </rPh>
    <rPh sb="11" eb="12">
      <t>モノ</t>
    </rPh>
    <phoneticPr fontId="13"/>
  </si>
  <si>
    <t>左記以外の者</t>
    <rPh sb="0" eb="2">
      <t>サキ</t>
    </rPh>
    <rPh sb="2" eb="4">
      <t>イガイ</t>
    </rPh>
    <rPh sb="5" eb="6">
      <t>モノ</t>
    </rPh>
    <phoneticPr fontId="13"/>
  </si>
  <si>
    <t>死亡・不詳</t>
    <rPh sb="0" eb="2">
      <t>シボウ</t>
    </rPh>
    <rPh sb="3" eb="5">
      <t>フショウ</t>
    </rPh>
    <phoneticPr fontId="13"/>
  </si>
  <si>
    <t>大学進学率</t>
    <rPh sb="0" eb="2">
      <t>ダイガク</t>
    </rPh>
    <rPh sb="2" eb="4">
      <t>シンガク</t>
    </rPh>
    <rPh sb="4" eb="5">
      <t>リツ</t>
    </rPh>
    <phoneticPr fontId="13"/>
  </si>
  <si>
    <t xml:space="preserve">就職率　　               </t>
    <rPh sb="0" eb="2">
      <t>シュウショク</t>
    </rPh>
    <rPh sb="2" eb="3">
      <t>リツ</t>
    </rPh>
    <phoneticPr fontId="13"/>
  </si>
  <si>
    <t>A</t>
    <phoneticPr fontId="13"/>
  </si>
  <si>
    <t>B</t>
    <phoneticPr fontId="13"/>
  </si>
  <si>
    <t>C</t>
    <phoneticPr fontId="13"/>
  </si>
  <si>
    <t>D</t>
    <phoneticPr fontId="13"/>
  </si>
  <si>
    <t>%</t>
    <phoneticPr fontId="13"/>
  </si>
  <si>
    <t xml:space="preserve">     -</t>
  </si>
  <si>
    <t>総数</t>
    <rPh sb="0" eb="2">
      <t>ソウスウ</t>
    </rPh>
    <phoneticPr fontId="8"/>
  </si>
  <si>
    <t>一般図書</t>
  </si>
  <si>
    <t>児童図書</t>
  </si>
  <si>
    <t>冊</t>
    <rPh sb="0" eb="1">
      <t>サツ</t>
    </rPh>
    <phoneticPr fontId="13"/>
  </si>
  <si>
    <t>令和元年度</t>
    <rPh sb="0" eb="2">
      <t>レイワ</t>
    </rPh>
    <rPh sb="2" eb="3">
      <t>ガン</t>
    </rPh>
    <rPh sb="3" eb="5">
      <t>ネンド</t>
    </rPh>
    <phoneticPr fontId="8"/>
  </si>
  <si>
    <t>資料：小浜市立図書館</t>
    <rPh sb="0" eb="2">
      <t>シリョウ</t>
    </rPh>
    <rPh sb="3" eb="5">
      <t>オバマ</t>
    </rPh>
    <rPh sb="5" eb="7">
      <t>シリツ</t>
    </rPh>
    <rPh sb="7" eb="10">
      <t>トショカン</t>
    </rPh>
    <phoneticPr fontId="13"/>
  </si>
  <si>
    <t>新規登録者数</t>
    <rPh sb="0" eb="2">
      <t>シンキ</t>
    </rPh>
    <rPh sb="2" eb="4">
      <t>トウロク</t>
    </rPh>
    <rPh sb="4" eb="5">
      <t>シャ</t>
    </rPh>
    <rPh sb="5" eb="6">
      <t>スウ</t>
    </rPh>
    <phoneticPr fontId="13"/>
  </si>
  <si>
    <t>各年3月31日現在　</t>
    <phoneticPr fontId="8"/>
  </si>
  <si>
    <t>児童図書貸出し数</t>
    <rPh sb="0" eb="2">
      <t>ジドウ</t>
    </rPh>
    <rPh sb="2" eb="4">
      <t>トショ</t>
    </rPh>
    <rPh sb="4" eb="6">
      <t>カシダ</t>
    </rPh>
    <rPh sb="7" eb="8">
      <t>スウ</t>
    </rPh>
    <phoneticPr fontId="13"/>
  </si>
  <si>
    <t>一般図書貸出し数</t>
    <rPh sb="0" eb="2">
      <t>イッパン</t>
    </rPh>
    <rPh sb="2" eb="4">
      <t>トショ</t>
    </rPh>
    <rPh sb="4" eb="6">
      <t>カシダ</t>
    </rPh>
    <rPh sb="7" eb="8">
      <t>スウ</t>
    </rPh>
    <phoneticPr fontId="13"/>
  </si>
  <si>
    <t>利用者数</t>
    <rPh sb="0" eb="2">
      <t>リヨウ</t>
    </rPh>
    <rPh sb="2" eb="3">
      <t>シャ</t>
    </rPh>
    <rPh sb="3" eb="4">
      <t>スウ</t>
    </rPh>
    <phoneticPr fontId="13"/>
  </si>
  <si>
    <t>団体貸出冊数</t>
    <rPh sb="0" eb="2">
      <t>ダンタイ</t>
    </rPh>
    <rPh sb="2" eb="4">
      <t>カシダシ</t>
    </rPh>
    <rPh sb="4" eb="6">
      <t>サツスウ</t>
    </rPh>
    <phoneticPr fontId="13"/>
  </si>
  <si>
    <t>資料:小浜市立図書館</t>
    <rPh sb="0" eb="2">
      <t>シリョウ</t>
    </rPh>
    <rPh sb="3" eb="5">
      <t>オバマ</t>
    </rPh>
    <rPh sb="5" eb="7">
      <t>シリツ</t>
    </rPh>
    <rPh sb="7" eb="10">
      <t>トショカン</t>
    </rPh>
    <phoneticPr fontId="13"/>
  </si>
  <si>
    <t>施設名</t>
    <rPh sb="0" eb="2">
      <t>シセツ</t>
    </rPh>
    <rPh sb="2" eb="3">
      <t>メイ</t>
    </rPh>
    <phoneticPr fontId="13"/>
  </si>
  <si>
    <t>利用者数</t>
  </si>
  <si>
    <t>件</t>
    <phoneticPr fontId="13"/>
  </si>
  <si>
    <t>中央公民館</t>
  </si>
  <si>
    <t>資料：小浜市生涯学習スポーツ課</t>
    <rPh sb="3" eb="6">
      <t>オバマシ</t>
    </rPh>
    <rPh sb="6" eb="8">
      <t>ショウガイ</t>
    </rPh>
    <rPh sb="8" eb="10">
      <t>ガクシュウ</t>
    </rPh>
    <phoneticPr fontId="13"/>
  </si>
  <si>
    <t>令和元年度</t>
    <rPh sb="0" eb="2">
      <t>レイワ</t>
    </rPh>
    <rPh sb="2" eb="3">
      <t>ガン</t>
    </rPh>
    <rPh sb="3" eb="5">
      <t>ネンド</t>
    </rPh>
    <phoneticPr fontId="13"/>
  </si>
  <si>
    <t>文化会館</t>
    <rPh sb="0" eb="2">
      <t>ブンカ</t>
    </rPh>
    <rPh sb="2" eb="4">
      <t>カイカン</t>
    </rPh>
    <phoneticPr fontId="13"/>
  </si>
  <si>
    <t>中央グラウンド</t>
    <rPh sb="0" eb="2">
      <t>チュウオウ</t>
    </rPh>
    <phoneticPr fontId="13"/>
  </si>
  <si>
    <t>野代グラウンド</t>
    <rPh sb="0" eb="1">
      <t>ノ</t>
    </rPh>
    <rPh sb="1" eb="2">
      <t>シロ</t>
    </rPh>
    <phoneticPr fontId="13"/>
  </si>
  <si>
    <t>野球場</t>
    <rPh sb="0" eb="2">
      <t>ヤキュウ</t>
    </rPh>
    <rPh sb="2" eb="3">
      <t>バ</t>
    </rPh>
    <phoneticPr fontId="13"/>
  </si>
  <si>
    <t>弓道場</t>
    <rPh sb="0" eb="2">
      <t>キュウドウ</t>
    </rPh>
    <rPh sb="2" eb="3">
      <t>バ</t>
    </rPh>
    <phoneticPr fontId="13"/>
  </si>
  <si>
    <t>市民体育館</t>
    <rPh sb="0" eb="2">
      <t>シミン</t>
    </rPh>
    <rPh sb="2" eb="4">
      <t>タイイク</t>
    </rPh>
    <rPh sb="4" eb="5">
      <t>カン</t>
    </rPh>
    <phoneticPr fontId="13"/>
  </si>
  <si>
    <t>武道館</t>
    <rPh sb="0" eb="3">
      <t>ブドウカン</t>
    </rPh>
    <phoneticPr fontId="13"/>
  </si>
  <si>
    <t>陸上競技場</t>
    <rPh sb="0" eb="2">
      <t>リクジョウ</t>
    </rPh>
    <rPh sb="2" eb="4">
      <t>キョウギ</t>
    </rPh>
    <rPh sb="4" eb="5">
      <t>ジョウ</t>
    </rPh>
    <phoneticPr fontId="13"/>
  </si>
  <si>
    <t>多目的グラウンド</t>
    <rPh sb="0" eb="3">
      <t>タモクテキ</t>
    </rPh>
    <phoneticPr fontId="13"/>
  </si>
  <si>
    <t>テニスコート</t>
    <phoneticPr fontId="13"/>
  </si>
  <si>
    <t>ゲートボール場</t>
    <rPh sb="6" eb="7">
      <t>バ</t>
    </rPh>
    <phoneticPr fontId="13"/>
  </si>
  <si>
    <t>温水プール</t>
    <rPh sb="0" eb="2">
      <t>オンスイ</t>
    </rPh>
    <phoneticPr fontId="13"/>
  </si>
  <si>
    <t>パターマレットゴルフ場</t>
    <rPh sb="10" eb="11">
      <t>ジョウ</t>
    </rPh>
    <phoneticPr fontId="13"/>
  </si>
  <si>
    <t>屋内施設</t>
    <rPh sb="0" eb="2">
      <t>オクナイ</t>
    </rPh>
    <rPh sb="2" eb="4">
      <t>シセツ</t>
    </rPh>
    <phoneticPr fontId="13"/>
  </si>
  <si>
    <t>16　教育</t>
    <rPh sb="3" eb="4">
      <t>キョウ</t>
    </rPh>
    <rPh sb="4" eb="5">
      <t>イク</t>
    </rPh>
    <phoneticPr fontId="13"/>
  </si>
  <si>
    <t>各年5月1日現在　</t>
    <phoneticPr fontId="8"/>
  </si>
  <si>
    <t>幼稚園数（公立･私立）</t>
    <rPh sb="0" eb="3">
      <t>ヨウチエン</t>
    </rPh>
    <rPh sb="3" eb="4">
      <t>スウ</t>
    </rPh>
    <rPh sb="5" eb="7">
      <t>コウリツ</t>
    </rPh>
    <rPh sb="8" eb="10">
      <t>シリツ</t>
    </rPh>
    <phoneticPr fontId="13"/>
  </si>
  <si>
    <t>学級数</t>
    <rPh sb="0" eb="2">
      <t>ガッキュウ</t>
    </rPh>
    <rPh sb="2" eb="3">
      <t>スウ</t>
    </rPh>
    <phoneticPr fontId="13"/>
  </si>
  <si>
    <t>園児数</t>
    <rPh sb="0" eb="2">
      <t>エンジ</t>
    </rPh>
    <rPh sb="2" eb="3">
      <t>スウ</t>
    </rPh>
    <phoneticPr fontId="13"/>
  </si>
  <si>
    <t>教員数（本務者）</t>
    <rPh sb="0" eb="2">
      <t>キョウイン</t>
    </rPh>
    <rPh sb="2" eb="3">
      <t>スウ</t>
    </rPh>
    <rPh sb="4" eb="6">
      <t>ホンム</t>
    </rPh>
    <rPh sb="6" eb="7">
      <t>シャ</t>
    </rPh>
    <phoneticPr fontId="13"/>
  </si>
  <si>
    <t>職員数（本務者）</t>
    <rPh sb="0" eb="2">
      <t>ショクイン</t>
    </rPh>
    <rPh sb="2" eb="3">
      <t>スウ</t>
    </rPh>
    <rPh sb="4" eb="6">
      <t>ホンム</t>
    </rPh>
    <rPh sb="6" eb="7">
      <t>シャ</t>
    </rPh>
    <phoneticPr fontId="13"/>
  </si>
  <si>
    <t>教員（本務者）1人当り園児数</t>
    <rPh sb="0" eb="2">
      <t>キョウイン</t>
    </rPh>
    <rPh sb="3" eb="5">
      <t>ホンム</t>
    </rPh>
    <rPh sb="5" eb="6">
      <t>シャ</t>
    </rPh>
    <rPh sb="7" eb="9">
      <t>ヒトリ</t>
    </rPh>
    <rPh sb="9" eb="10">
      <t>アタ</t>
    </rPh>
    <rPh sb="11" eb="13">
      <t>エンジ</t>
    </rPh>
    <rPh sb="13" eb="14">
      <t>スウ</t>
    </rPh>
    <phoneticPr fontId="13"/>
  </si>
  <si>
    <t>園</t>
    <rPh sb="0" eb="1">
      <t>エン</t>
    </rPh>
    <phoneticPr fontId="13"/>
  </si>
  <si>
    <t>学級</t>
    <rPh sb="0" eb="2">
      <t>ガッキュウ</t>
    </rPh>
    <phoneticPr fontId="13"/>
  </si>
  <si>
    <t>-</t>
    <phoneticPr fontId="13"/>
  </si>
  <si>
    <t>令和元年度</t>
    <rPh sb="0" eb="2">
      <t>レイワ</t>
    </rPh>
    <rPh sb="2" eb="4">
      <t>ガンネン</t>
    </rPh>
    <rPh sb="4" eb="5">
      <t>ド</t>
    </rPh>
    <phoneticPr fontId="19"/>
  </si>
  <si>
    <t>各年5月1日現在　</t>
    <phoneticPr fontId="8"/>
  </si>
  <si>
    <t>年度</t>
    <rPh sb="0" eb="1">
      <t>ネン</t>
    </rPh>
    <rPh sb="1" eb="2">
      <t>ド</t>
    </rPh>
    <phoneticPr fontId="13"/>
  </si>
  <si>
    <t>こども園数（公立･私立）</t>
    <rPh sb="3" eb="4">
      <t>エン</t>
    </rPh>
    <rPh sb="4" eb="5">
      <t>スウ</t>
    </rPh>
    <rPh sb="6" eb="8">
      <t>コウリツ</t>
    </rPh>
    <rPh sb="9" eb="11">
      <t>シリツ</t>
    </rPh>
    <phoneticPr fontId="13"/>
  </si>
  <si>
    <t>教育・保育職員数（本務者）</t>
    <rPh sb="0" eb="2">
      <t>キョウイク</t>
    </rPh>
    <rPh sb="3" eb="5">
      <t>ホイク</t>
    </rPh>
    <rPh sb="5" eb="7">
      <t>ショクイン</t>
    </rPh>
    <rPh sb="7" eb="8">
      <t>スウ</t>
    </rPh>
    <rPh sb="9" eb="11">
      <t>ホンム</t>
    </rPh>
    <rPh sb="11" eb="12">
      <t>シャ</t>
    </rPh>
    <phoneticPr fontId="13"/>
  </si>
  <si>
    <t>その他の職員数（本務者）</t>
    <rPh sb="2" eb="3">
      <t>タ</t>
    </rPh>
    <rPh sb="4" eb="6">
      <t>ショクイン</t>
    </rPh>
    <rPh sb="6" eb="7">
      <t>スウ</t>
    </rPh>
    <rPh sb="8" eb="10">
      <t>ホンム</t>
    </rPh>
    <rPh sb="10" eb="11">
      <t>シャ</t>
    </rPh>
    <phoneticPr fontId="13"/>
  </si>
  <si>
    <t>3歳在園者</t>
    <rPh sb="1" eb="2">
      <t>サイ</t>
    </rPh>
    <rPh sb="2" eb="4">
      <t>ザイエン</t>
    </rPh>
    <rPh sb="4" eb="5">
      <t>シャ</t>
    </rPh>
    <phoneticPr fontId="13"/>
  </si>
  <si>
    <t>4歳在園者</t>
    <rPh sb="1" eb="2">
      <t>サイ</t>
    </rPh>
    <rPh sb="2" eb="4">
      <t>ザイエン</t>
    </rPh>
    <rPh sb="4" eb="5">
      <t>シャ</t>
    </rPh>
    <phoneticPr fontId="13"/>
  </si>
  <si>
    <t>5歳在園者</t>
    <rPh sb="1" eb="2">
      <t>サイ</t>
    </rPh>
    <rPh sb="2" eb="4">
      <t>ザイエン</t>
    </rPh>
    <rPh sb="4" eb="5">
      <t>シャ</t>
    </rPh>
    <phoneticPr fontId="13"/>
  </si>
  <si>
    <t>0歳在園者</t>
    <rPh sb="1" eb="2">
      <t>サイ</t>
    </rPh>
    <rPh sb="2" eb="4">
      <t>ザイエン</t>
    </rPh>
    <rPh sb="4" eb="5">
      <t>シャ</t>
    </rPh>
    <phoneticPr fontId="13"/>
  </si>
  <si>
    <t>満1歳在園者</t>
    <rPh sb="0" eb="1">
      <t>マン</t>
    </rPh>
    <rPh sb="2" eb="3">
      <t>サイ</t>
    </rPh>
    <rPh sb="3" eb="5">
      <t>ザイエン</t>
    </rPh>
    <rPh sb="5" eb="6">
      <t>シャ</t>
    </rPh>
    <phoneticPr fontId="13"/>
  </si>
  <si>
    <t>満2歳在園者</t>
    <rPh sb="0" eb="1">
      <t>マン</t>
    </rPh>
    <rPh sb="2" eb="3">
      <t>サイ</t>
    </rPh>
    <rPh sb="3" eb="5">
      <t>ザイエン</t>
    </rPh>
    <rPh sb="5" eb="6">
      <t>シャ</t>
    </rPh>
    <phoneticPr fontId="13"/>
  </si>
  <si>
    <t>5学年</t>
    <rPh sb="1" eb="3">
      <t>ガクネン</t>
    </rPh>
    <phoneticPr fontId="13"/>
  </si>
  <si>
    <t>6学年</t>
    <rPh sb="1" eb="3">
      <t>ガクネン</t>
    </rPh>
    <phoneticPr fontId="13"/>
  </si>
  <si>
    <t>単式学級</t>
    <rPh sb="0" eb="2">
      <t>タンシキ</t>
    </rPh>
    <rPh sb="2" eb="4">
      <t>ガッキュウ</t>
    </rPh>
    <phoneticPr fontId="13"/>
  </si>
  <si>
    <t>複式学級2個学年</t>
    <rPh sb="0" eb="2">
      <t>フクシキ</t>
    </rPh>
    <rPh sb="2" eb="4">
      <t>ガッキュウ</t>
    </rPh>
    <rPh sb="5" eb="6">
      <t>コ</t>
    </rPh>
    <rPh sb="6" eb="8">
      <t>ガクネン</t>
    </rPh>
    <phoneticPr fontId="13"/>
  </si>
  <si>
    <t>特別支援学級</t>
    <rPh sb="0" eb="2">
      <t>トクベツ</t>
    </rPh>
    <rPh sb="2" eb="4">
      <t>シエン</t>
    </rPh>
    <rPh sb="4" eb="6">
      <t>ガッキュウ</t>
    </rPh>
    <phoneticPr fontId="13"/>
  </si>
  <si>
    <t>知的障害</t>
    <rPh sb="0" eb="2">
      <t>チテキ</t>
    </rPh>
    <rPh sb="2" eb="4">
      <t>ショウガイ</t>
    </rPh>
    <phoneticPr fontId="13"/>
  </si>
  <si>
    <t>言語障害</t>
    <rPh sb="0" eb="2">
      <t>ゲンゴ</t>
    </rPh>
    <rPh sb="2" eb="4">
      <t>ショウガイ</t>
    </rPh>
    <phoneticPr fontId="13"/>
  </si>
  <si>
    <t>情緒障害</t>
    <rPh sb="0" eb="2">
      <t>ジョウチョ</t>
    </rPh>
    <rPh sb="2" eb="4">
      <t>ショウガイ</t>
    </rPh>
    <phoneticPr fontId="13"/>
  </si>
  <si>
    <t>年次</t>
    <rPh sb="0" eb="1">
      <t>ネン</t>
    </rPh>
    <rPh sb="1" eb="2">
      <t>ジ</t>
    </rPh>
    <phoneticPr fontId="13"/>
  </si>
  <si>
    <t>校長</t>
    <rPh sb="0" eb="2">
      <t>コウチョウ</t>
    </rPh>
    <phoneticPr fontId="13"/>
  </si>
  <si>
    <t>教頭</t>
    <rPh sb="0" eb="2">
      <t>キョウトウ</t>
    </rPh>
    <phoneticPr fontId="13"/>
  </si>
  <si>
    <t>教諭</t>
    <rPh sb="0" eb="2">
      <t>キョウユ</t>
    </rPh>
    <phoneticPr fontId="13"/>
  </si>
  <si>
    <t xml:space="preserve"> 助教諭 ・ 養護教諭・栄養教諭 ・ 養護助教諭・講師</t>
    <rPh sb="1" eb="2">
      <t>ジョ</t>
    </rPh>
    <rPh sb="2" eb="3">
      <t>キョウ</t>
    </rPh>
    <rPh sb="3" eb="4">
      <t>サトシ</t>
    </rPh>
    <rPh sb="7" eb="9">
      <t>ヨウゴ</t>
    </rPh>
    <rPh sb="9" eb="11">
      <t>キョウユ</t>
    </rPh>
    <rPh sb="12" eb="14">
      <t>エイヨウ</t>
    </rPh>
    <rPh sb="14" eb="16">
      <t>キョウユ</t>
    </rPh>
    <rPh sb="19" eb="21">
      <t>ヨウゴ</t>
    </rPh>
    <rPh sb="21" eb="22">
      <t>ジョ</t>
    </rPh>
    <rPh sb="22" eb="24">
      <t>キョウユ</t>
    </rPh>
    <rPh sb="25" eb="27">
      <t>コウシ</t>
    </rPh>
    <phoneticPr fontId="13"/>
  </si>
  <si>
    <t>言語障害</t>
    <rPh sb="0" eb="2">
      <t>ゲンゴ</t>
    </rPh>
    <rPh sb="2" eb="4">
      <t>ショウガイ</t>
    </rPh>
    <phoneticPr fontId="8"/>
  </si>
  <si>
    <t>人</t>
    <rPh sb="0" eb="1">
      <t>ヒト</t>
    </rPh>
    <phoneticPr fontId="8"/>
  </si>
  <si>
    <t>総数</t>
    <phoneticPr fontId="13"/>
  </si>
  <si>
    <t>助教諭・養護教諭
栄養教諭・養護助教諭・講師</t>
    <rPh sb="0" eb="1">
      <t>ジョ</t>
    </rPh>
    <rPh sb="1" eb="2">
      <t>キョウ</t>
    </rPh>
    <rPh sb="2" eb="3">
      <t>サトシ</t>
    </rPh>
    <rPh sb="4" eb="6">
      <t>ヨウゴ</t>
    </rPh>
    <rPh sb="6" eb="8">
      <t>キョウユ</t>
    </rPh>
    <rPh sb="9" eb="11">
      <t>エイヨウ</t>
    </rPh>
    <rPh sb="11" eb="13">
      <t>キョウユ</t>
    </rPh>
    <rPh sb="14" eb="16">
      <t>ヨウゴ</t>
    </rPh>
    <rPh sb="16" eb="17">
      <t>ジョ</t>
    </rPh>
    <rPh sb="17" eb="19">
      <t>キョウユ</t>
    </rPh>
    <rPh sb="20" eb="22">
      <t>コウシ</t>
    </rPh>
    <phoneticPr fontId="13"/>
  </si>
  <si>
    <t xml:space="preserve">      -</t>
  </si>
  <si>
    <t xml:space="preserve">  種 別　</t>
  </si>
  <si>
    <t>　員数　</t>
  </si>
  <si>
    <t>　 管 理 者  　</t>
  </si>
  <si>
    <t>　 時  代 　</t>
  </si>
  <si>
    <t xml:space="preserve"> 指 定 日</t>
  </si>
  <si>
    <t>地 区</t>
  </si>
  <si>
    <t xml:space="preserve"> 建造物</t>
  </si>
  <si>
    <t xml:space="preserve"> １棟</t>
  </si>
  <si>
    <t>松永</t>
    <rPh sb="0" eb="2">
      <t>マツナガ</t>
    </rPh>
    <phoneticPr fontId="13"/>
  </si>
  <si>
    <t xml:space="preserve"> 建造物 </t>
  </si>
  <si>
    <t xml:space="preserve"> １基 </t>
    <rPh sb="2" eb="3">
      <t>キ</t>
    </rPh>
    <phoneticPr fontId="13"/>
  </si>
  <si>
    <t xml:space="preserve"> １棟 </t>
  </si>
  <si>
    <t xml:space="preserve">鎌倉後期 </t>
    <rPh sb="2" eb="3">
      <t>コウ</t>
    </rPh>
    <phoneticPr fontId="13"/>
  </si>
  <si>
    <t>遠敷</t>
    <rPh sb="0" eb="2">
      <t>オニュウ</t>
    </rPh>
    <phoneticPr fontId="13"/>
  </si>
  <si>
    <t>国富</t>
    <rPh sb="0" eb="2">
      <t>クニトミ</t>
    </rPh>
    <phoneticPr fontId="13"/>
  </si>
  <si>
    <t>加斗</t>
    <rPh sb="0" eb="2">
      <t>カト</t>
    </rPh>
    <phoneticPr fontId="13"/>
  </si>
  <si>
    <t xml:space="preserve"> 建造物</t>
    <rPh sb="1" eb="4">
      <t>ケンゾウブツ</t>
    </rPh>
    <phoneticPr fontId="13"/>
  </si>
  <si>
    <t>県</t>
    <rPh sb="0" eb="1">
      <t>ケン</t>
    </rPh>
    <phoneticPr fontId="13"/>
  </si>
  <si>
    <t>若狭彦神社（上社）本殿                                       ・神門・随神門</t>
    <rPh sb="9" eb="11">
      <t>ホンデン</t>
    </rPh>
    <rPh sb="51" eb="53">
      <t>ゴウド</t>
    </rPh>
    <rPh sb="54" eb="55">
      <t>ズイ</t>
    </rPh>
    <rPh sb="55" eb="56">
      <t>カミ</t>
    </rPh>
    <rPh sb="56" eb="57">
      <t>モン</t>
    </rPh>
    <phoneticPr fontId="13"/>
  </si>
  <si>
    <t xml:space="preserve"> 3棟</t>
    <rPh sb="2" eb="3">
      <t>ムネ</t>
    </rPh>
    <phoneticPr fontId="13"/>
  </si>
  <si>
    <t>若狭彦神社</t>
    <rPh sb="0" eb="2">
      <t>ワカサ</t>
    </rPh>
    <rPh sb="2" eb="3">
      <t>ビコ</t>
    </rPh>
    <rPh sb="3" eb="5">
      <t>ジンジャ</t>
    </rPh>
    <phoneticPr fontId="13"/>
  </si>
  <si>
    <t xml:space="preserve">江戸後期 </t>
    <rPh sb="0" eb="2">
      <t>エド</t>
    </rPh>
    <rPh sb="2" eb="4">
      <t>コウキ</t>
    </rPh>
    <phoneticPr fontId="13"/>
  </si>
  <si>
    <t>若狭彦神社（下社）本殿                                                  ・神門・随神門・社叢　　　　　</t>
    <rPh sb="9" eb="10">
      <t>ホン</t>
    </rPh>
    <rPh sb="10" eb="11">
      <t>トノ</t>
    </rPh>
    <rPh sb="62" eb="64">
      <t>ゴウド</t>
    </rPh>
    <rPh sb="65" eb="66">
      <t>ズイ</t>
    </rPh>
    <rPh sb="66" eb="67">
      <t>カミ</t>
    </rPh>
    <rPh sb="67" eb="68">
      <t>モン</t>
    </rPh>
    <rPh sb="69" eb="70">
      <t>シャ</t>
    </rPh>
    <rPh sb="70" eb="71">
      <t>ソウ</t>
    </rPh>
    <phoneticPr fontId="13"/>
  </si>
  <si>
    <t xml:space="preserve"> 3棟・社叢</t>
    <rPh sb="2" eb="3">
      <t>ムネ</t>
    </rPh>
    <rPh sb="4" eb="5">
      <t>シャ</t>
    </rPh>
    <rPh sb="5" eb="6">
      <t>ソウ</t>
    </rPh>
    <phoneticPr fontId="13"/>
  </si>
  <si>
    <t>旧古河屋別邸  附庭園(護松園)　   　　　　　</t>
    <rPh sb="8" eb="9">
      <t>フ</t>
    </rPh>
    <rPh sb="9" eb="11">
      <t>テイエン</t>
    </rPh>
    <rPh sb="12" eb="13">
      <t>ゴ</t>
    </rPh>
    <rPh sb="13" eb="14">
      <t>マツ</t>
    </rPh>
    <rPh sb="14" eb="15">
      <t>ソノ</t>
    </rPh>
    <phoneticPr fontId="13"/>
  </si>
  <si>
    <t>個人</t>
    <rPh sb="0" eb="2">
      <t>コジン</t>
    </rPh>
    <phoneticPr fontId="13"/>
  </si>
  <si>
    <t>小浜</t>
    <rPh sb="0" eb="2">
      <t>オバマ</t>
    </rPh>
    <phoneticPr fontId="13"/>
  </si>
  <si>
    <t xml:space="preserve"> １基 </t>
  </si>
  <si>
    <t>多田寺本堂　   　　　　　</t>
    <rPh sb="0" eb="2">
      <t>タダ</t>
    </rPh>
    <rPh sb="2" eb="3">
      <t>ジ</t>
    </rPh>
    <rPh sb="3" eb="5">
      <t>ホンドウ</t>
    </rPh>
    <phoneticPr fontId="13"/>
  </si>
  <si>
    <t xml:space="preserve">多田寺   </t>
    <rPh sb="0" eb="2">
      <t>タダ</t>
    </rPh>
    <rPh sb="2" eb="3">
      <t>ジ</t>
    </rPh>
    <phoneticPr fontId="13"/>
  </si>
  <si>
    <t>江戸(1806)</t>
  </si>
  <si>
    <t>長源寺山門　   　　　　　</t>
    <rPh sb="0" eb="3">
      <t>チョウゲンジ</t>
    </rPh>
    <rPh sb="3" eb="5">
      <t>サンモン</t>
    </rPh>
    <phoneticPr fontId="13"/>
  </si>
  <si>
    <t xml:space="preserve">長源寺   </t>
    <rPh sb="0" eb="3">
      <t>チョウゲンジ</t>
    </rPh>
    <phoneticPr fontId="13"/>
  </si>
  <si>
    <t>江戸(1687)伝</t>
    <rPh sb="8" eb="9">
      <t>デン</t>
    </rPh>
    <phoneticPr fontId="13"/>
  </si>
  <si>
    <t>建造物</t>
    <rPh sb="0" eb="3">
      <t>ケンゾウブツ</t>
    </rPh>
    <phoneticPr fontId="13"/>
  </si>
  <si>
    <t>市</t>
    <rPh sb="0" eb="1">
      <t>シ</t>
    </rPh>
    <phoneticPr fontId="13"/>
  </si>
  <si>
    <t>明通寺山門</t>
    <rPh sb="0" eb="1">
      <t>ミョウ</t>
    </rPh>
    <rPh sb="1" eb="2">
      <t>ツウ</t>
    </rPh>
    <rPh sb="2" eb="3">
      <t>テラ</t>
    </rPh>
    <rPh sb="3" eb="5">
      <t>サンモン</t>
    </rPh>
    <phoneticPr fontId="13"/>
  </si>
  <si>
    <t>１棟</t>
    <rPh sb="1" eb="2">
      <t>ムネ</t>
    </rPh>
    <phoneticPr fontId="13"/>
  </si>
  <si>
    <t>明通寺</t>
    <rPh sb="0" eb="1">
      <t>ミョウ</t>
    </rPh>
    <rPh sb="1" eb="2">
      <t>ツウ</t>
    </rPh>
    <rPh sb="2" eb="3">
      <t>テラ</t>
    </rPh>
    <phoneticPr fontId="13"/>
  </si>
  <si>
    <t>江戸後期推定</t>
    <rPh sb="0" eb="2">
      <t>エド</t>
    </rPh>
    <rPh sb="2" eb="4">
      <t>コウキ</t>
    </rPh>
    <rPh sb="4" eb="6">
      <t>スイテイ</t>
    </rPh>
    <phoneticPr fontId="13"/>
  </si>
  <si>
    <t>円照寺大日堂 附棟札一枚</t>
    <rPh sb="0" eb="1">
      <t>エン</t>
    </rPh>
    <rPh sb="1" eb="2">
      <t>テ</t>
    </rPh>
    <rPh sb="2" eb="3">
      <t>テラ</t>
    </rPh>
    <rPh sb="3" eb="5">
      <t>ダイニチ</t>
    </rPh>
    <rPh sb="5" eb="6">
      <t>ドウ</t>
    </rPh>
    <rPh sb="7" eb="8">
      <t>フ</t>
    </rPh>
    <rPh sb="8" eb="9">
      <t>ムネ</t>
    </rPh>
    <rPh sb="9" eb="10">
      <t>フダ</t>
    </rPh>
    <rPh sb="10" eb="11">
      <t>1</t>
    </rPh>
    <rPh sb="11" eb="12">
      <t>マイ</t>
    </rPh>
    <phoneticPr fontId="13"/>
  </si>
  <si>
    <t>円照寺</t>
    <rPh sb="0" eb="1">
      <t>エン</t>
    </rPh>
    <rPh sb="1" eb="2">
      <t>テ</t>
    </rPh>
    <rPh sb="2" eb="3">
      <t>テラ</t>
    </rPh>
    <phoneticPr fontId="13"/>
  </si>
  <si>
    <t>江戸（1795）</t>
    <rPh sb="0" eb="2">
      <t>エド</t>
    </rPh>
    <phoneticPr fontId="13"/>
  </si>
  <si>
    <t>旧旭座</t>
    <rPh sb="0" eb="1">
      <t>キュウ</t>
    </rPh>
    <rPh sb="1" eb="2">
      <t>アサヒ</t>
    </rPh>
    <rPh sb="2" eb="3">
      <t>ザ</t>
    </rPh>
    <phoneticPr fontId="13"/>
  </si>
  <si>
    <t>1棟</t>
    <rPh sb="1" eb="2">
      <t>ムネ</t>
    </rPh>
    <phoneticPr fontId="13"/>
  </si>
  <si>
    <t>伝   建</t>
    <rPh sb="0" eb="1">
      <t>デン</t>
    </rPh>
    <rPh sb="4" eb="5">
      <t>タツル</t>
    </rPh>
    <phoneticPr fontId="13"/>
  </si>
  <si>
    <t>国選定</t>
    <rPh sb="0" eb="1">
      <t>クニ</t>
    </rPh>
    <rPh sb="1" eb="3">
      <t>センテイ</t>
    </rPh>
    <phoneticPr fontId="13"/>
  </si>
  <si>
    <t>小浜市小浜西組
伝統的建造物群保存地区</t>
    <rPh sb="0" eb="3">
      <t>オバマシ</t>
    </rPh>
    <rPh sb="3" eb="5">
      <t>オバマ</t>
    </rPh>
    <rPh sb="5" eb="6">
      <t>ニシ</t>
    </rPh>
    <rPh sb="6" eb="7">
      <t>グミ</t>
    </rPh>
    <rPh sb="8" eb="11">
      <t>デントウテキ</t>
    </rPh>
    <rPh sb="11" eb="14">
      <t>ケンゾウブツ</t>
    </rPh>
    <rPh sb="14" eb="15">
      <t>グン</t>
    </rPh>
    <rPh sb="15" eb="17">
      <t>ホゾン</t>
    </rPh>
    <rPh sb="17" eb="19">
      <t>チク</t>
    </rPh>
    <phoneticPr fontId="13"/>
  </si>
  <si>
    <t>１地区</t>
    <rPh sb="1" eb="3">
      <t>チク</t>
    </rPh>
    <phoneticPr fontId="13"/>
  </si>
  <si>
    <t>国登録</t>
    <rPh sb="0" eb="1">
      <t>クニ</t>
    </rPh>
    <rPh sb="1" eb="3">
      <t>トウロク</t>
    </rPh>
    <phoneticPr fontId="13"/>
  </si>
  <si>
    <t>小浜聖ルカ教会</t>
    <rPh sb="0" eb="2">
      <t>オバマ</t>
    </rPh>
    <rPh sb="2" eb="3">
      <t>セイ</t>
    </rPh>
    <rPh sb="5" eb="7">
      <t>キョウカイ</t>
    </rPh>
    <phoneticPr fontId="13"/>
  </si>
  <si>
    <t>池袋福音              教師社団</t>
    <rPh sb="0" eb="2">
      <t>イケブクロ</t>
    </rPh>
    <rPh sb="2" eb="4">
      <t>フクイン</t>
    </rPh>
    <rPh sb="18" eb="20">
      <t>キョウシ</t>
    </rPh>
    <rPh sb="20" eb="22">
      <t>シャダン</t>
    </rPh>
    <phoneticPr fontId="13"/>
  </si>
  <si>
    <t>明治30年代</t>
    <rPh sb="0" eb="2">
      <t>メイジ</t>
    </rPh>
    <rPh sb="4" eb="6">
      <t>ネンダイ</t>
    </rPh>
    <phoneticPr fontId="13"/>
  </si>
  <si>
    <t>雲浜</t>
    <rPh sb="0" eb="1">
      <t>ウン</t>
    </rPh>
    <rPh sb="1" eb="2">
      <t>ハマ</t>
    </rPh>
    <phoneticPr fontId="13"/>
  </si>
  <si>
    <t>国登録</t>
    <rPh sb="0" eb="1">
      <t>クニ</t>
    </rPh>
    <phoneticPr fontId="13"/>
  </si>
  <si>
    <t>白鳥会館</t>
    <rPh sb="0" eb="2">
      <t>シラトリ</t>
    </rPh>
    <rPh sb="2" eb="4">
      <t>カイカン</t>
    </rPh>
    <phoneticPr fontId="13"/>
  </si>
  <si>
    <t>明治22年</t>
    <rPh sb="0" eb="5">
      <t>メイジ22ネン</t>
    </rPh>
    <phoneticPr fontId="13"/>
  </si>
  <si>
    <t>白鳥会館煉瓦塀</t>
    <rPh sb="0" eb="2">
      <t>シラトリ</t>
    </rPh>
    <rPh sb="2" eb="4">
      <t>カイカン</t>
    </rPh>
    <rPh sb="4" eb="6">
      <t>レンガ</t>
    </rPh>
    <rPh sb="6" eb="7">
      <t>ヘイ</t>
    </rPh>
    <phoneticPr fontId="13"/>
  </si>
  <si>
    <t xml:space="preserve"> １件</t>
    <rPh sb="2" eb="3">
      <t>ケン</t>
    </rPh>
    <phoneticPr fontId="13"/>
  </si>
  <si>
    <t>高鳥歯科医院診療所兼主屋</t>
    <rPh sb="0" eb="2">
      <t>タカトリ</t>
    </rPh>
    <rPh sb="2" eb="4">
      <t>シカ</t>
    </rPh>
    <rPh sb="4" eb="6">
      <t>イイン</t>
    </rPh>
    <rPh sb="6" eb="9">
      <t>シンリョウジョ</t>
    </rPh>
    <rPh sb="9" eb="10">
      <t>ケン</t>
    </rPh>
    <rPh sb="10" eb="11">
      <t>シュ</t>
    </rPh>
    <rPh sb="11" eb="12">
      <t>ヤ</t>
    </rPh>
    <phoneticPr fontId="13"/>
  </si>
  <si>
    <t>大正14</t>
    <rPh sb="0" eb="2">
      <t>タイショウ</t>
    </rPh>
    <phoneticPr fontId="13"/>
  </si>
  <si>
    <t>高鳥家住宅離れ</t>
    <rPh sb="0" eb="2">
      <t>タカトリ</t>
    </rPh>
    <rPh sb="2" eb="3">
      <t>イエ</t>
    </rPh>
    <rPh sb="3" eb="5">
      <t>ジュウタク</t>
    </rPh>
    <rPh sb="5" eb="6">
      <t>ハナ</t>
    </rPh>
    <phoneticPr fontId="13"/>
  </si>
  <si>
    <t>大正13頃</t>
    <rPh sb="0" eb="2">
      <t>タイショウ</t>
    </rPh>
    <rPh sb="4" eb="5">
      <t>コロ</t>
    </rPh>
    <phoneticPr fontId="13"/>
  </si>
  <si>
    <t>高鳥家住宅土蔵</t>
    <rPh sb="0" eb="2">
      <t>タカトリ</t>
    </rPh>
    <rPh sb="2" eb="3">
      <t>イエ</t>
    </rPh>
    <rPh sb="3" eb="5">
      <t>ジュウタク</t>
    </rPh>
    <rPh sb="5" eb="7">
      <t>ドゾウ</t>
    </rPh>
    <phoneticPr fontId="13"/>
  </si>
  <si>
    <t>明治初頭</t>
    <rPh sb="0" eb="2">
      <t>メイジ</t>
    </rPh>
    <rPh sb="2" eb="4">
      <t>ショトウ</t>
    </rPh>
    <phoneticPr fontId="13"/>
  </si>
  <si>
    <t>都菓子舗店舗兼主屋</t>
    <rPh sb="0" eb="1">
      <t>ミヤコ</t>
    </rPh>
    <rPh sb="1" eb="3">
      <t>カシ</t>
    </rPh>
    <rPh sb="3" eb="4">
      <t>ホ</t>
    </rPh>
    <rPh sb="4" eb="6">
      <t>テンポ</t>
    </rPh>
    <rPh sb="6" eb="7">
      <t>ケン</t>
    </rPh>
    <rPh sb="7" eb="8">
      <t>シュ</t>
    </rPh>
    <rPh sb="8" eb="9">
      <t>ヤ</t>
    </rPh>
    <phoneticPr fontId="13"/>
  </si>
  <si>
    <t>大正15？昭和1</t>
    <rPh sb="0" eb="2">
      <t>タイショウ</t>
    </rPh>
    <rPh sb="5" eb="7">
      <t>ショウワ</t>
    </rPh>
    <phoneticPr fontId="13"/>
  </si>
  <si>
    <t>都菓子舗作業所</t>
    <rPh sb="0" eb="1">
      <t>ミヤコ</t>
    </rPh>
    <rPh sb="1" eb="3">
      <t>カシ</t>
    </rPh>
    <rPh sb="3" eb="4">
      <t>ホ</t>
    </rPh>
    <rPh sb="4" eb="6">
      <t>サギョウ</t>
    </rPh>
    <rPh sb="6" eb="7">
      <t>ショ</t>
    </rPh>
    <phoneticPr fontId="13"/>
  </si>
  <si>
    <t>明治中頃</t>
    <rPh sb="0" eb="2">
      <t>メイジ</t>
    </rPh>
    <rPh sb="2" eb="3">
      <t>ナカ</t>
    </rPh>
    <rPh sb="3" eb="4">
      <t>コロ</t>
    </rPh>
    <phoneticPr fontId="13"/>
  </si>
  <si>
    <t>都菓子舗土蔵</t>
    <rPh sb="0" eb="1">
      <t>ミヤコ</t>
    </rPh>
    <rPh sb="1" eb="3">
      <t>カシ</t>
    </rPh>
    <rPh sb="3" eb="4">
      <t>ホ</t>
    </rPh>
    <rPh sb="4" eb="6">
      <t>ドゾウ</t>
    </rPh>
    <phoneticPr fontId="13"/>
  </si>
  <si>
    <t>森下家住宅主屋</t>
    <rPh sb="0" eb="2">
      <t>モリシタ</t>
    </rPh>
    <rPh sb="2" eb="3">
      <t>イエ</t>
    </rPh>
    <rPh sb="3" eb="5">
      <t>ジュウタク</t>
    </rPh>
    <rPh sb="5" eb="6">
      <t>シュ</t>
    </rPh>
    <rPh sb="6" eb="7">
      <t>オク</t>
    </rPh>
    <phoneticPr fontId="13"/>
  </si>
  <si>
    <t>明治</t>
    <rPh sb="0" eb="2">
      <t>メイジ</t>
    </rPh>
    <phoneticPr fontId="13"/>
  </si>
  <si>
    <t>明治43年頃</t>
    <rPh sb="0" eb="2">
      <t>メイジ</t>
    </rPh>
    <rPh sb="4" eb="5">
      <t>ネン</t>
    </rPh>
    <rPh sb="5" eb="6">
      <t>コロ</t>
    </rPh>
    <phoneticPr fontId="13"/>
  </si>
  <si>
    <t>小浜市立小浜中学校洗心館
（旧福井県立小浜尋常中学校図書館）</t>
    <rPh sb="0" eb="4">
      <t>オバマシリツ</t>
    </rPh>
    <rPh sb="4" eb="6">
      <t>オバマ</t>
    </rPh>
    <rPh sb="6" eb="9">
      <t>チュウガッコウ</t>
    </rPh>
    <rPh sb="9" eb="10">
      <t>アラ</t>
    </rPh>
    <rPh sb="10" eb="11">
      <t>ココロ</t>
    </rPh>
    <rPh sb="11" eb="12">
      <t>カン</t>
    </rPh>
    <rPh sb="14" eb="15">
      <t>キュウ</t>
    </rPh>
    <rPh sb="15" eb="19">
      <t>フクイケンリツ</t>
    </rPh>
    <rPh sb="19" eb="21">
      <t>オバマ</t>
    </rPh>
    <rPh sb="21" eb="23">
      <t>ジンジョウ</t>
    </rPh>
    <rPh sb="23" eb="26">
      <t>チュウガッコウ</t>
    </rPh>
    <rPh sb="26" eb="29">
      <t>トショカン</t>
    </rPh>
    <phoneticPr fontId="13"/>
  </si>
  <si>
    <t>昭和7年</t>
    <rPh sb="0" eb="2">
      <t>ショウワ</t>
    </rPh>
    <rPh sb="3" eb="4">
      <t>ネン</t>
    </rPh>
    <phoneticPr fontId="13"/>
  </si>
  <si>
    <t xml:space="preserve">  絵画  </t>
  </si>
  <si>
    <t xml:space="preserve"> １幅 </t>
  </si>
  <si>
    <t xml:space="preserve">鎌倉中期 </t>
    <rPh sb="0" eb="2">
      <t>カマクラ</t>
    </rPh>
    <phoneticPr fontId="13"/>
  </si>
  <si>
    <t xml:space="preserve">平安末期 </t>
    <rPh sb="0" eb="2">
      <t>ヘイアン</t>
    </rPh>
    <phoneticPr fontId="13"/>
  </si>
  <si>
    <t>絹本著色文殊曼荼羅図　　　　　</t>
    <rPh sb="9" eb="10">
      <t>ズ</t>
    </rPh>
    <phoneticPr fontId="13"/>
  </si>
  <si>
    <t>絹本著色十界勧請大曼荼羅図　</t>
    <rPh sb="9" eb="12">
      <t>マンダラ</t>
    </rPh>
    <phoneticPr fontId="13"/>
  </si>
  <si>
    <t>絹本墨画淡彩十六羅漢像　　　　　</t>
    <rPh sb="4" eb="6">
      <t>タンサイ</t>
    </rPh>
    <rPh sb="10" eb="11">
      <t>ゾウ</t>
    </rPh>
    <phoneticPr fontId="13"/>
  </si>
  <si>
    <t xml:space="preserve"> 16幅 </t>
  </si>
  <si>
    <t xml:space="preserve">中国元時代 </t>
    <rPh sb="0" eb="2">
      <t>チュウゴク</t>
    </rPh>
    <rPh sb="2" eb="3">
      <t>ゲン</t>
    </rPh>
    <rPh sb="3" eb="5">
      <t>ジダイ</t>
    </rPh>
    <phoneticPr fontId="13"/>
  </si>
  <si>
    <t>室町(1545)</t>
  </si>
  <si>
    <t xml:space="preserve"> ６巻 </t>
  </si>
  <si>
    <t xml:space="preserve">県  </t>
    <rPh sb="0" eb="1">
      <t>ケン</t>
    </rPh>
    <phoneticPr fontId="13"/>
  </si>
  <si>
    <t>絹本著色仏涅槃図　 　　　　　</t>
    <rPh sb="4" eb="5">
      <t>ブツ</t>
    </rPh>
    <phoneticPr fontId="13"/>
  </si>
  <si>
    <t>3曲屏風1隻     2曲屏風1双</t>
    <rPh sb="1" eb="2">
      <t>キョク</t>
    </rPh>
    <rPh sb="2" eb="4">
      <t>ビョウブ</t>
    </rPh>
    <rPh sb="5" eb="6">
      <t>セキ</t>
    </rPh>
    <rPh sb="12" eb="13">
      <t>キョク</t>
    </rPh>
    <rPh sb="13" eb="15">
      <t>ビョウブ</t>
    </rPh>
    <rPh sb="16" eb="17">
      <t>ソウ</t>
    </rPh>
    <phoneticPr fontId="13"/>
  </si>
  <si>
    <t xml:space="preserve">室町前期 </t>
    <rPh sb="2" eb="3">
      <t>ゼン</t>
    </rPh>
    <phoneticPr fontId="13"/>
  </si>
  <si>
    <t xml:space="preserve"> ２幅 </t>
  </si>
  <si>
    <t xml:space="preserve">室町後期 </t>
    <rPh sb="2" eb="3">
      <t>コウ</t>
    </rPh>
    <phoneticPr fontId="13"/>
  </si>
  <si>
    <t>絹本著色大功文政像　</t>
    <rPh sb="8" eb="9">
      <t>ゾウ</t>
    </rPh>
    <phoneticPr fontId="13"/>
  </si>
  <si>
    <t>宮川</t>
    <rPh sb="0" eb="2">
      <t>ミヤガワ</t>
    </rPh>
    <phoneticPr fontId="13"/>
  </si>
  <si>
    <t xml:space="preserve">室町末期 </t>
    <rPh sb="0" eb="2">
      <t>ムロマチ</t>
    </rPh>
    <phoneticPr fontId="13"/>
  </si>
  <si>
    <t>室町(1551)</t>
  </si>
  <si>
    <t>紙本著色武田元光像(犬追物検見之図)</t>
    <rPh sb="0" eb="1">
      <t>カミ</t>
    </rPh>
    <rPh sb="10" eb="13">
      <t>イヌオウモノ</t>
    </rPh>
    <rPh sb="13" eb="14">
      <t>ケン</t>
    </rPh>
    <rPh sb="14" eb="15">
      <t>ミ</t>
    </rPh>
    <rPh sb="15" eb="16">
      <t>コレ</t>
    </rPh>
    <rPh sb="16" eb="17">
      <t>ズ</t>
    </rPh>
    <phoneticPr fontId="13"/>
  </si>
  <si>
    <t>室町(1574)</t>
  </si>
  <si>
    <t>板地著色若衆歌舞伎図絵馬</t>
    <rPh sb="0" eb="1">
      <t>イタ</t>
    </rPh>
    <rPh sb="1" eb="2">
      <t>ジ</t>
    </rPh>
    <rPh sb="2" eb="3">
      <t>チョ</t>
    </rPh>
    <rPh sb="3" eb="4">
      <t>ショク</t>
    </rPh>
    <rPh sb="4" eb="6">
      <t>ワカシュ</t>
    </rPh>
    <rPh sb="6" eb="9">
      <t>カブキ</t>
    </rPh>
    <rPh sb="9" eb="10">
      <t>ズ</t>
    </rPh>
    <rPh sb="10" eb="12">
      <t>エマ</t>
    </rPh>
    <phoneticPr fontId="13"/>
  </si>
  <si>
    <t>1枚</t>
    <rPh sb="1" eb="2">
      <t>マイ</t>
    </rPh>
    <phoneticPr fontId="13"/>
  </si>
  <si>
    <t>江戸(1662)</t>
    <rPh sb="0" eb="2">
      <t>エド</t>
    </rPh>
    <phoneticPr fontId="13"/>
  </si>
  <si>
    <t>絹本著色地蔵十王図　</t>
    <rPh sb="0" eb="2">
      <t>ケンポン</t>
    </rPh>
    <rPh sb="2" eb="3">
      <t>チョ</t>
    </rPh>
    <rPh sb="3" eb="4">
      <t>イロ</t>
    </rPh>
    <rPh sb="4" eb="6">
      <t>ジゾウ</t>
    </rPh>
    <rPh sb="6" eb="8">
      <t>ジュウオウ</t>
    </rPh>
    <rPh sb="8" eb="9">
      <t>ズ</t>
    </rPh>
    <phoneticPr fontId="13"/>
  </si>
  <si>
    <t>愛宕神社</t>
    <rPh sb="0" eb="2">
      <t>アタゴ</t>
    </rPh>
    <rPh sb="2" eb="4">
      <t>ジンジャ</t>
    </rPh>
    <phoneticPr fontId="13"/>
  </si>
  <si>
    <t>南北朝</t>
    <rPh sb="0" eb="3">
      <t>ナンボクチョウ</t>
    </rPh>
    <phoneticPr fontId="13"/>
  </si>
  <si>
    <t>今富</t>
    <rPh sb="0" eb="2">
      <t>イマトミ</t>
    </rPh>
    <phoneticPr fontId="13"/>
  </si>
  <si>
    <t>紙本金地著色　城内御殿風俗図　六曲屏風</t>
    <rPh sb="0" eb="2">
      <t>シホン</t>
    </rPh>
    <rPh sb="2" eb="3">
      <t>キン</t>
    </rPh>
    <rPh sb="3" eb="4">
      <t>チ</t>
    </rPh>
    <rPh sb="4" eb="6">
      <t>チャクショク</t>
    </rPh>
    <rPh sb="7" eb="9">
      <t>ジョウナイ</t>
    </rPh>
    <rPh sb="9" eb="10">
      <t>ゴ</t>
    </rPh>
    <rPh sb="10" eb="11">
      <t>トノ</t>
    </rPh>
    <rPh sb="11" eb="13">
      <t>フウゾク</t>
    </rPh>
    <rPh sb="13" eb="14">
      <t>ズ</t>
    </rPh>
    <rPh sb="15" eb="17">
      <t>６キョク</t>
    </rPh>
    <rPh sb="17" eb="19">
      <t>ビョウブ</t>
    </rPh>
    <phoneticPr fontId="13"/>
  </si>
  <si>
    <t>江戸</t>
    <rPh sb="0" eb="2">
      <t>エド</t>
    </rPh>
    <phoneticPr fontId="13"/>
  </si>
  <si>
    <t>絵画</t>
    <rPh sb="0" eb="2">
      <t>カイガ</t>
    </rPh>
    <phoneticPr fontId="13"/>
  </si>
  <si>
    <t>紙本著色　小浜祇園祭礼図</t>
    <rPh sb="5" eb="7">
      <t>オバマ</t>
    </rPh>
    <rPh sb="7" eb="9">
      <t>ギオン</t>
    </rPh>
    <rPh sb="9" eb="11">
      <t>サイレイ</t>
    </rPh>
    <rPh sb="11" eb="12">
      <t>ズ</t>
    </rPh>
    <phoneticPr fontId="13"/>
  </si>
  <si>
    <t xml:space="preserve"> １巻 </t>
  </si>
  <si>
    <t xml:space="preserve"> ２面 </t>
  </si>
  <si>
    <t xml:space="preserve"> 10面 </t>
  </si>
  <si>
    <t xml:space="preserve"> １冊 </t>
  </si>
  <si>
    <t>絹本著色矜羯羅・制多迦童子画像　</t>
    <rPh sb="11" eb="13">
      <t>ドウジ</t>
    </rPh>
    <phoneticPr fontId="13"/>
  </si>
  <si>
    <t xml:space="preserve">室町前期  </t>
    <rPh sb="0" eb="2">
      <t>ムロマチ</t>
    </rPh>
    <rPh sb="2" eb="4">
      <t>ゼンキ</t>
    </rPh>
    <phoneticPr fontId="13"/>
  </si>
  <si>
    <t>　絵画</t>
    <rPh sb="1" eb="3">
      <t>カイガ</t>
    </rPh>
    <phoneticPr fontId="13"/>
  </si>
  <si>
    <t>絹本著色妙玄尼公肖像                                                附東条義門自筆妙玄尼公由緒言上書　　　　</t>
    <rPh sb="58" eb="59">
      <t>フ</t>
    </rPh>
    <rPh sb="59" eb="61">
      <t>トウジョウ</t>
    </rPh>
    <rPh sb="61" eb="62">
      <t>ギ</t>
    </rPh>
    <rPh sb="62" eb="63">
      <t>モン</t>
    </rPh>
    <rPh sb="63" eb="65">
      <t>ジヒツ</t>
    </rPh>
    <rPh sb="65" eb="66">
      <t>ミョウ</t>
    </rPh>
    <rPh sb="66" eb="67">
      <t>ゲン</t>
    </rPh>
    <rPh sb="67" eb="68">
      <t>ニ</t>
    </rPh>
    <rPh sb="68" eb="69">
      <t>コウ</t>
    </rPh>
    <rPh sb="69" eb="71">
      <t>ユイショ</t>
    </rPh>
    <rPh sb="71" eb="73">
      <t>ゴンジョウ</t>
    </rPh>
    <rPh sb="73" eb="74">
      <t>カ</t>
    </rPh>
    <phoneticPr fontId="13"/>
  </si>
  <si>
    <t xml:space="preserve"> １幅</t>
    <rPh sb="2" eb="3">
      <t>ハバ</t>
    </rPh>
    <phoneticPr fontId="13"/>
  </si>
  <si>
    <t>妙玄寺</t>
    <rPh sb="0" eb="1">
      <t>ミョウ</t>
    </rPh>
    <rPh sb="1" eb="2">
      <t>ゲン</t>
    </rPh>
    <rPh sb="2" eb="3">
      <t>テラ</t>
    </rPh>
    <phoneticPr fontId="13"/>
  </si>
  <si>
    <t>江戸初期</t>
    <rPh sb="0" eb="2">
      <t>エド</t>
    </rPh>
    <rPh sb="2" eb="4">
      <t>ショキ</t>
    </rPh>
    <phoneticPr fontId="13"/>
  </si>
  <si>
    <t xml:space="preserve"> １双 </t>
  </si>
  <si>
    <t>絹本著色両界曼荼羅図　</t>
    <rPh sb="0" eb="2">
      <t>ケンポン</t>
    </rPh>
    <rPh sb="2" eb="3">
      <t>チョ</t>
    </rPh>
    <rPh sb="3" eb="4">
      <t>イロ</t>
    </rPh>
    <rPh sb="4" eb="5">
      <t>リョウ</t>
    </rPh>
    <rPh sb="5" eb="6">
      <t>カイ</t>
    </rPh>
    <rPh sb="6" eb="9">
      <t>マンダラ</t>
    </rPh>
    <rPh sb="9" eb="10">
      <t>ズ</t>
    </rPh>
    <phoneticPr fontId="13"/>
  </si>
  <si>
    <t>２幅</t>
    <rPh sb="1" eb="2">
      <t>ハバ</t>
    </rPh>
    <phoneticPr fontId="13"/>
  </si>
  <si>
    <t>１幅</t>
    <rPh sb="1" eb="2">
      <t>ハバ</t>
    </rPh>
    <phoneticPr fontId="13"/>
  </si>
  <si>
    <t>極楽寺</t>
    <rPh sb="0" eb="2">
      <t>ゴクラク</t>
    </rPh>
    <rPh sb="2" eb="3">
      <t>ジ</t>
    </rPh>
    <phoneticPr fontId="13"/>
  </si>
  <si>
    <t>絹本著色愛染明王像</t>
    <rPh sb="0" eb="4">
      <t>ケンポンチャクショク</t>
    </rPh>
    <rPh sb="4" eb="6">
      <t>アイゼン</t>
    </rPh>
    <rPh sb="6" eb="8">
      <t>ミョウオウ</t>
    </rPh>
    <rPh sb="8" eb="9">
      <t>ゾウ</t>
    </rPh>
    <phoneticPr fontId="13"/>
  </si>
  <si>
    <t>室町後期</t>
    <rPh sb="0" eb="2">
      <t>ムロマチ</t>
    </rPh>
    <rPh sb="2" eb="4">
      <t>コウキ</t>
    </rPh>
    <phoneticPr fontId="13"/>
  </si>
  <si>
    <t>絹本著色阿弥陀三尊来迎図</t>
    <rPh sb="0" eb="4">
      <t>ケンポンチャクショク</t>
    </rPh>
    <rPh sb="4" eb="7">
      <t>アミダ</t>
    </rPh>
    <rPh sb="7" eb="9">
      <t>サンゾン</t>
    </rPh>
    <rPh sb="9" eb="11">
      <t>ライゴウ</t>
    </rPh>
    <rPh sb="11" eb="12">
      <t>ズ</t>
    </rPh>
    <phoneticPr fontId="13"/>
  </si>
  <si>
    <t>絹本著色天台大師像</t>
    <rPh sb="0" eb="2">
      <t>ケンポン</t>
    </rPh>
    <rPh sb="2" eb="3">
      <t>チョ</t>
    </rPh>
    <rPh sb="3" eb="4">
      <t>イロ</t>
    </rPh>
    <rPh sb="4" eb="6">
      <t>テンダイ</t>
    </rPh>
    <rPh sb="6" eb="7">
      <t>ダイ</t>
    </rPh>
    <rPh sb="7" eb="8">
      <t>シ</t>
    </rPh>
    <rPh sb="8" eb="9">
      <t>ゾウ</t>
    </rPh>
    <phoneticPr fontId="13"/>
  </si>
  <si>
    <t>1幅</t>
    <rPh sb="1" eb="2">
      <t>ハバ</t>
    </rPh>
    <phoneticPr fontId="13"/>
  </si>
  <si>
    <t>室町時代</t>
    <rPh sb="0" eb="2">
      <t>ムロマチ</t>
    </rPh>
    <rPh sb="2" eb="4">
      <t>ジダイ</t>
    </rPh>
    <phoneticPr fontId="13"/>
  </si>
  <si>
    <t xml:space="preserve"> １躯 </t>
  </si>
  <si>
    <t xml:space="preserve">平安後期 </t>
    <rPh sb="0" eb="2">
      <t>ヘイアン</t>
    </rPh>
    <rPh sb="2" eb="4">
      <t>コウキ</t>
    </rPh>
    <phoneticPr fontId="13"/>
  </si>
  <si>
    <t xml:space="preserve">平安前期 </t>
    <rPh sb="2" eb="3">
      <t>ゼン</t>
    </rPh>
    <phoneticPr fontId="13"/>
  </si>
  <si>
    <t xml:space="preserve"> ２躯 </t>
  </si>
  <si>
    <t>国</t>
    <rPh sb="0" eb="1">
      <t>クニ</t>
    </rPh>
    <phoneticPr fontId="13"/>
  </si>
  <si>
    <t>木造薬師如来立像                                                  附木造十一面観音立像・木造菩薩立像 　　　</t>
    <rPh sb="58" eb="59">
      <t>フ</t>
    </rPh>
    <rPh sb="59" eb="61">
      <t>モクゾウ</t>
    </rPh>
    <rPh sb="61" eb="66">
      <t>ジュウイチメンカンノン</t>
    </rPh>
    <rPh sb="66" eb="68">
      <t>リツゾウ</t>
    </rPh>
    <rPh sb="69" eb="71">
      <t>モクゾウ</t>
    </rPh>
    <rPh sb="71" eb="73">
      <t>ボサツ</t>
    </rPh>
    <rPh sb="73" eb="75">
      <t>リツゾウ</t>
    </rPh>
    <phoneticPr fontId="13"/>
  </si>
  <si>
    <t xml:space="preserve"> ３躯</t>
    <rPh sb="2" eb="3">
      <t>ムクロ</t>
    </rPh>
    <phoneticPr fontId="13"/>
  </si>
  <si>
    <t>多田寺</t>
    <rPh sb="0" eb="2">
      <t>タダ</t>
    </rPh>
    <rPh sb="2" eb="3">
      <t>テラ</t>
    </rPh>
    <phoneticPr fontId="13"/>
  </si>
  <si>
    <t xml:space="preserve">平安前期 </t>
    <rPh sb="0" eb="2">
      <t>ヘイアン</t>
    </rPh>
    <rPh sb="2" eb="4">
      <t>ゼンキ</t>
    </rPh>
    <phoneticPr fontId="13"/>
  </si>
  <si>
    <t>内外海</t>
    <rPh sb="0" eb="2">
      <t>ウチソト</t>
    </rPh>
    <rPh sb="2" eb="3">
      <t>ウミ</t>
    </rPh>
    <phoneticPr fontId="13"/>
  </si>
  <si>
    <t>木造千手観音立像                                               附木造毘沙門天立像・不動明王立像　　</t>
    <rPh sb="55" eb="56">
      <t>フ</t>
    </rPh>
    <rPh sb="56" eb="58">
      <t>モクゾウ</t>
    </rPh>
    <rPh sb="58" eb="62">
      <t>ビシャモンテン</t>
    </rPh>
    <rPh sb="62" eb="64">
      <t>リツゾウ</t>
    </rPh>
    <rPh sb="65" eb="69">
      <t>フドウミョウオウ</t>
    </rPh>
    <rPh sb="69" eb="70">
      <t>リツ</t>
    </rPh>
    <rPh sb="70" eb="71">
      <t>ゾウ</t>
    </rPh>
    <phoneticPr fontId="13"/>
  </si>
  <si>
    <t xml:space="preserve"> 3躯</t>
    <rPh sb="2" eb="3">
      <t>ムクロ</t>
    </rPh>
    <phoneticPr fontId="13"/>
  </si>
  <si>
    <t>谷田寺</t>
    <rPh sb="0" eb="1">
      <t>タニ</t>
    </rPh>
    <rPh sb="1" eb="2">
      <t>タ</t>
    </rPh>
    <rPh sb="2" eb="3">
      <t>テラ</t>
    </rPh>
    <phoneticPr fontId="13"/>
  </si>
  <si>
    <t>鎌倉初期</t>
    <rPh sb="0" eb="2">
      <t>カマクラ</t>
    </rPh>
    <rPh sb="2" eb="4">
      <t>ショキ</t>
    </rPh>
    <phoneticPr fontId="13"/>
  </si>
  <si>
    <t>木造聖観音菩薩立像　　　　　　</t>
    <rPh sb="2" eb="3">
      <t>セイ</t>
    </rPh>
    <phoneticPr fontId="13"/>
  </si>
  <si>
    <t xml:space="preserve">平安中期 </t>
    <rPh sb="2" eb="3">
      <t>チュウ</t>
    </rPh>
    <phoneticPr fontId="13"/>
  </si>
  <si>
    <t>木造地蔵菩薩坐像　　　　　　</t>
    <rPh sb="6" eb="8">
      <t>ザゾウ</t>
    </rPh>
    <phoneticPr fontId="13"/>
  </si>
  <si>
    <t>聖観音菩薩坐像　　　　　　</t>
    <rPh sb="0" eb="1">
      <t>セイ</t>
    </rPh>
    <phoneticPr fontId="13"/>
  </si>
  <si>
    <t>銅造如意輪観音半跏像　　　　</t>
    <rPh sb="7" eb="8">
      <t>ハン</t>
    </rPh>
    <rPh sb="8" eb="9">
      <t>ケ</t>
    </rPh>
    <phoneticPr fontId="13"/>
  </si>
  <si>
    <t xml:space="preserve">鎌倉後期 </t>
    <rPh sb="2" eb="4">
      <t>コウキ</t>
    </rPh>
    <phoneticPr fontId="13"/>
  </si>
  <si>
    <t xml:space="preserve"> ３躯 </t>
  </si>
  <si>
    <t>木造四天王立像　　　　　</t>
    <rPh sb="2" eb="5">
      <t>シテンノウ</t>
    </rPh>
    <rPh sb="5" eb="6">
      <t>タ</t>
    </rPh>
    <rPh sb="6" eb="7">
      <t>ゾウ</t>
    </rPh>
    <phoneticPr fontId="13"/>
  </si>
  <si>
    <t>木造聖観音立像　　　　　　　</t>
    <rPh sb="2" eb="3">
      <t>ヒジリ</t>
    </rPh>
    <rPh sb="3" eb="5">
      <t>カンノン</t>
    </rPh>
    <phoneticPr fontId="13"/>
  </si>
  <si>
    <t>誓願寺</t>
    <rPh sb="0" eb="2">
      <t>セイガン</t>
    </rPh>
    <rPh sb="2" eb="3">
      <t>デラ</t>
    </rPh>
    <phoneticPr fontId="13"/>
  </si>
  <si>
    <t>平安後期</t>
    <rPh sb="0" eb="2">
      <t>ヘイアン</t>
    </rPh>
    <rPh sb="2" eb="4">
      <t>コウキ</t>
    </rPh>
    <phoneticPr fontId="13"/>
  </si>
  <si>
    <t>飯盛黒駒区</t>
    <rPh sb="2" eb="3">
      <t>クロ</t>
    </rPh>
    <rPh sb="3" eb="4">
      <t>コマ</t>
    </rPh>
    <rPh sb="4" eb="5">
      <t>ク</t>
    </rPh>
    <phoneticPr fontId="13"/>
  </si>
  <si>
    <t>平安</t>
    <rPh sb="0" eb="2">
      <t>ヘイアン</t>
    </rPh>
    <phoneticPr fontId="13"/>
  </si>
  <si>
    <t>江戸前期</t>
    <rPh sb="0" eb="2">
      <t>エド</t>
    </rPh>
    <rPh sb="2" eb="4">
      <t>ゼンキ</t>
    </rPh>
    <phoneticPr fontId="13"/>
  </si>
  <si>
    <t>鎌倉(江戸)</t>
  </si>
  <si>
    <t xml:space="preserve">平安後期 </t>
    <rPh sb="0" eb="2">
      <t>ヘイアン</t>
    </rPh>
    <phoneticPr fontId="13"/>
  </si>
  <si>
    <t xml:space="preserve"> １対 </t>
  </si>
  <si>
    <t xml:space="preserve">鎌倉後期 </t>
    <rPh sb="0" eb="2">
      <t>カマクラ</t>
    </rPh>
    <phoneticPr fontId="13"/>
  </si>
  <si>
    <t xml:space="preserve">仏谷区    </t>
    <rPh sb="0" eb="2">
      <t>ホトケダニ</t>
    </rPh>
    <rPh sb="2" eb="3">
      <t>ク</t>
    </rPh>
    <phoneticPr fontId="13"/>
  </si>
  <si>
    <t xml:space="preserve">平安中期 </t>
    <rPh sb="0" eb="2">
      <t>ヘイアン</t>
    </rPh>
    <rPh sb="2" eb="4">
      <t>チュウキ</t>
    </rPh>
    <phoneticPr fontId="13"/>
  </si>
  <si>
    <t>木造兜跋毘沙門天立像</t>
    <rPh sb="2" eb="8">
      <t>トバツビシャモンテン</t>
    </rPh>
    <rPh sb="8" eb="9">
      <t>リツ</t>
    </rPh>
    <phoneticPr fontId="13"/>
  </si>
  <si>
    <t>加尾区</t>
    <rPh sb="0" eb="3">
      <t>カオク</t>
    </rPh>
    <phoneticPr fontId="13"/>
  </si>
  <si>
    <t>木造金剛力士立像</t>
    <rPh sb="0" eb="2">
      <t>モクゾウ</t>
    </rPh>
    <rPh sb="2" eb="4">
      <t>コンゴウ</t>
    </rPh>
    <rPh sb="4" eb="6">
      <t>リキシ</t>
    </rPh>
    <rPh sb="6" eb="7">
      <t>タ</t>
    </rPh>
    <rPh sb="7" eb="8">
      <t>ゾウ</t>
    </rPh>
    <phoneticPr fontId="13"/>
  </si>
  <si>
    <t>鎌倉時代</t>
    <rPh sb="0" eb="2">
      <t>カマクラ</t>
    </rPh>
    <rPh sb="2" eb="4">
      <t>ジダイ</t>
    </rPh>
    <phoneticPr fontId="13"/>
  </si>
  <si>
    <t>南北朝時代</t>
    <rPh sb="0" eb="2">
      <t>ナンボク</t>
    </rPh>
    <rPh sb="2" eb="3">
      <t>アサ</t>
    </rPh>
    <rPh sb="3" eb="5">
      <t>ジダイ</t>
    </rPh>
    <phoneticPr fontId="13"/>
  </si>
  <si>
    <t>2躯</t>
    <rPh sb="1" eb="2">
      <t>ク</t>
    </rPh>
    <phoneticPr fontId="13"/>
  </si>
  <si>
    <t>木造薬師如来坐像　　附像内納入品　　　　</t>
    <rPh sb="10" eb="11">
      <t>フ</t>
    </rPh>
    <rPh sb="11" eb="12">
      <t>ゾウ</t>
    </rPh>
    <rPh sb="12" eb="13">
      <t>ナイ</t>
    </rPh>
    <rPh sb="13" eb="15">
      <t>ノウニュウ</t>
    </rPh>
    <rPh sb="15" eb="16">
      <t>ヒン</t>
    </rPh>
    <phoneticPr fontId="13"/>
  </si>
  <si>
    <t>1躯</t>
    <rPh sb="1" eb="2">
      <t>ク</t>
    </rPh>
    <phoneticPr fontId="13"/>
  </si>
  <si>
    <t>木造役行者像</t>
    <rPh sb="0" eb="2">
      <t>モクゾウ</t>
    </rPh>
    <rPh sb="2" eb="3">
      <t>ヤク</t>
    </rPh>
    <rPh sb="3" eb="5">
      <t>ギョウジャ</t>
    </rPh>
    <rPh sb="5" eb="6">
      <t>ゾウ</t>
    </rPh>
    <phoneticPr fontId="13"/>
  </si>
  <si>
    <t>木造地蔵菩薩半跏像</t>
    <rPh sb="0" eb="2">
      <t>モクゾウ</t>
    </rPh>
    <rPh sb="2" eb="4">
      <t>ジゾウ</t>
    </rPh>
    <rPh sb="4" eb="6">
      <t>ボサツ</t>
    </rPh>
    <rPh sb="6" eb="8">
      <t>ハンカ</t>
    </rPh>
    <rPh sb="8" eb="9">
      <t>ゾウ</t>
    </rPh>
    <phoneticPr fontId="13"/>
  </si>
  <si>
    <t>木造聖観音菩薩立像</t>
    <rPh sb="0" eb="2">
      <t>モクゾウ</t>
    </rPh>
    <rPh sb="2" eb="3">
      <t>セイ</t>
    </rPh>
    <rPh sb="3" eb="5">
      <t>カンノン</t>
    </rPh>
    <rPh sb="5" eb="7">
      <t>ボサツ</t>
    </rPh>
    <rPh sb="7" eb="8">
      <t>タ</t>
    </rPh>
    <rPh sb="8" eb="9">
      <t>ゾウ</t>
    </rPh>
    <phoneticPr fontId="13"/>
  </si>
  <si>
    <t>永源寺</t>
    <rPh sb="0" eb="3">
      <t>エイゲンジ</t>
    </rPh>
    <phoneticPr fontId="13"/>
  </si>
  <si>
    <t>平安時代</t>
    <rPh sb="0" eb="2">
      <t>ヘイアン</t>
    </rPh>
    <rPh sb="2" eb="4">
      <t>ジダイ</t>
    </rPh>
    <phoneticPr fontId="13"/>
  </si>
  <si>
    <t>内外海</t>
    <rPh sb="0" eb="1">
      <t>ウチ</t>
    </rPh>
    <rPh sb="1" eb="2">
      <t>ソト</t>
    </rPh>
    <rPh sb="2" eb="3">
      <t>ウミ</t>
    </rPh>
    <phoneticPr fontId="13"/>
  </si>
  <si>
    <t xml:space="preserve"> 工芸品 </t>
  </si>
  <si>
    <t xml:space="preserve"> １口 </t>
  </si>
  <si>
    <t xml:space="preserve"> ５点 </t>
  </si>
  <si>
    <t>和楽器(鉦鼓　応仁元年銘1口　附　金鼓台1基、鞨鼓1張　附　鞨鼓台1基、太鼓　桴付1張　附　太鼓台1基)</t>
    <rPh sb="0" eb="3">
      <t>ワガッキ</t>
    </rPh>
    <rPh sb="4" eb="5">
      <t>カネ</t>
    </rPh>
    <rPh sb="5" eb="6">
      <t>ツヅミ</t>
    </rPh>
    <rPh sb="7" eb="9">
      <t>オウニン</t>
    </rPh>
    <rPh sb="9" eb="11">
      <t>ガンネン</t>
    </rPh>
    <rPh sb="11" eb="12">
      <t>メイ</t>
    </rPh>
    <rPh sb="13" eb="14">
      <t>クチ</t>
    </rPh>
    <rPh sb="15" eb="16">
      <t>フ</t>
    </rPh>
    <rPh sb="17" eb="18">
      <t>カネ</t>
    </rPh>
    <rPh sb="18" eb="19">
      <t>ツヅミ</t>
    </rPh>
    <rPh sb="19" eb="20">
      <t>ダイ</t>
    </rPh>
    <rPh sb="21" eb="22">
      <t>キ</t>
    </rPh>
    <rPh sb="23" eb="24">
      <t>カッ</t>
    </rPh>
    <rPh sb="24" eb="25">
      <t>ツヅミ</t>
    </rPh>
    <rPh sb="26" eb="27">
      <t>ハ</t>
    </rPh>
    <rPh sb="28" eb="29">
      <t>フ</t>
    </rPh>
    <rPh sb="32" eb="33">
      <t>ダイ</t>
    </rPh>
    <rPh sb="34" eb="35">
      <t>キ</t>
    </rPh>
    <rPh sb="36" eb="38">
      <t>タイコ</t>
    </rPh>
    <rPh sb="39" eb="40">
      <t>イカダ</t>
    </rPh>
    <rPh sb="40" eb="41">
      <t>ツキ</t>
    </rPh>
    <rPh sb="42" eb="43">
      <t>ハリ</t>
    </rPh>
    <rPh sb="44" eb="45">
      <t>フ</t>
    </rPh>
    <rPh sb="46" eb="48">
      <t>タイコ</t>
    </rPh>
    <rPh sb="48" eb="49">
      <t>ダイ</t>
    </rPh>
    <rPh sb="50" eb="51">
      <t>キ</t>
    </rPh>
    <phoneticPr fontId="13"/>
  </si>
  <si>
    <t>１式</t>
    <rPh sb="1" eb="2">
      <t>シキ</t>
    </rPh>
    <phoneticPr fontId="13"/>
  </si>
  <si>
    <t>銅鰐口　　　　　　　　　　</t>
    <rPh sb="0" eb="1">
      <t>ドウ</t>
    </rPh>
    <phoneticPr fontId="13"/>
  </si>
  <si>
    <t>太    刀　銘近江守久道　　　　　　　　</t>
    <rPh sb="7" eb="8">
      <t>メイ</t>
    </rPh>
    <rPh sb="8" eb="10">
      <t>オウミ</t>
    </rPh>
    <rPh sb="10" eb="11">
      <t>マモ</t>
    </rPh>
    <rPh sb="11" eb="13">
      <t>ヒサミチ</t>
    </rPh>
    <phoneticPr fontId="13"/>
  </si>
  <si>
    <t>太    刀　銘吉入道宗長　　　　　　　　　</t>
    <rPh sb="7" eb="8">
      <t>メイ</t>
    </rPh>
    <rPh sb="8" eb="9">
      <t>キチ</t>
    </rPh>
    <rPh sb="9" eb="11">
      <t>ニュウドウ</t>
    </rPh>
    <rPh sb="11" eb="13">
      <t>ソウチョウ</t>
    </rPh>
    <phoneticPr fontId="13"/>
  </si>
  <si>
    <t xml:space="preserve"> １面 </t>
  </si>
  <si>
    <t>室町(1398)</t>
  </si>
  <si>
    <t>江戸(1612)</t>
  </si>
  <si>
    <t xml:space="preserve"> ３面 </t>
  </si>
  <si>
    <t xml:space="preserve">南北朝・室町 </t>
    <rPh sb="4" eb="6">
      <t>ムロマチ</t>
    </rPh>
    <phoneticPr fontId="13"/>
  </si>
  <si>
    <t xml:space="preserve"> １合 </t>
  </si>
  <si>
    <t xml:space="preserve"> １領 </t>
  </si>
  <si>
    <t>書跡</t>
    <rPh sb="0" eb="1">
      <t>ショ</t>
    </rPh>
    <rPh sb="1" eb="2">
      <t>アト</t>
    </rPh>
    <phoneticPr fontId="13"/>
  </si>
  <si>
    <t>紙本墨書印可状　                                                                   附紙本墨書履践集、                                                紙本墨書大高重成書状、                                                    絹本著色大年和尚頂相図　　　　　　　</t>
    <rPh sb="75" eb="76">
      <t>フ</t>
    </rPh>
    <phoneticPr fontId="13"/>
  </si>
  <si>
    <t xml:space="preserve"> ２点 </t>
  </si>
  <si>
    <t xml:space="preserve"> ５幅 </t>
  </si>
  <si>
    <t>紙本墨書真盛上人六字名号</t>
    <rPh sb="0" eb="1">
      <t>カミ</t>
    </rPh>
    <rPh sb="1" eb="2">
      <t>ホン</t>
    </rPh>
    <rPh sb="2" eb="3">
      <t>スミ</t>
    </rPh>
    <rPh sb="3" eb="4">
      <t>カ</t>
    </rPh>
    <rPh sb="4" eb="5">
      <t>シン</t>
    </rPh>
    <rPh sb="5" eb="6">
      <t>サカ</t>
    </rPh>
    <rPh sb="6" eb="7">
      <t>ウエ</t>
    </rPh>
    <rPh sb="7" eb="8">
      <t>ヒト</t>
    </rPh>
    <rPh sb="8" eb="10">
      <t>ロクジ</t>
    </rPh>
    <rPh sb="10" eb="12">
      <t>ミョウゴウ</t>
    </rPh>
    <phoneticPr fontId="13"/>
  </si>
  <si>
    <t xml:space="preserve">600巻 </t>
  </si>
  <si>
    <t xml:space="preserve">室町後期 </t>
    <rPh sb="2" eb="4">
      <t>コウキ</t>
    </rPh>
    <phoneticPr fontId="13"/>
  </si>
  <si>
    <t xml:space="preserve"> ７巻 </t>
  </si>
  <si>
    <t xml:space="preserve">高麗(鎌倉) </t>
    <rPh sb="0" eb="2">
      <t>コウライ</t>
    </rPh>
    <rPh sb="3" eb="5">
      <t>カマクラ</t>
    </rPh>
    <phoneticPr fontId="13"/>
  </si>
  <si>
    <t>紙本墨書中阿鋡梵志品婆羅婆堂経　　　　</t>
    <rPh sb="6" eb="7">
      <t>カン</t>
    </rPh>
    <rPh sb="10" eb="11">
      <t>ババ</t>
    </rPh>
    <rPh sb="11" eb="12">
      <t>ラ</t>
    </rPh>
    <rPh sb="12" eb="13">
      <t>ババ</t>
    </rPh>
    <rPh sb="13" eb="14">
      <t>ドウ</t>
    </rPh>
    <rPh sb="14" eb="15">
      <t>キョウ</t>
    </rPh>
    <phoneticPr fontId="13"/>
  </si>
  <si>
    <t xml:space="preserve"> １巻</t>
    <rPh sb="2" eb="3">
      <t>マ</t>
    </rPh>
    <phoneticPr fontId="13"/>
  </si>
  <si>
    <t>萬徳寺</t>
    <rPh sb="0" eb="1">
      <t>マン</t>
    </rPh>
    <rPh sb="1" eb="2">
      <t>トク</t>
    </rPh>
    <rPh sb="2" eb="3">
      <t>テラ</t>
    </rPh>
    <phoneticPr fontId="13"/>
  </si>
  <si>
    <t>奈良中期</t>
    <rPh sb="0" eb="2">
      <t>ナラ</t>
    </rPh>
    <rPh sb="2" eb="4">
      <t>チュウキ</t>
    </rPh>
    <phoneticPr fontId="13"/>
  </si>
  <si>
    <t xml:space="preserve">鎌倉～室町  </t>
    <rPh sb="3" eb="5">
      <t>ムロマチ</t>
    </rPh>
    <phoneticPr fontId="13"/>
  </si>
  <si>
    <t>瑞方面山述賛永平正法眼蔵                                          附拾遺永平正法眼蔵</t>
    <rPh sb="54" eb="55">
      <t>フ</t>
    </rPh>
    <rPh sb="55" eb="57">
      <t>シュウイ</t>
    </rPh>
    <rPh sb="57" eb="58">
      <t>ナガ</t>
    </rPh>
    <rPh sb="58" eb="59">
      <t>ヒラ</t>
    </rPh>
    <rPh sb="59" eb="63">
      <t>ショウボウゲンゾウ</t>
    </rPh>
    <phoneticPr fontId="13"/>
  </si>
  <si>
    <t>　10冊</t>
    <rPh sb="3" eb="4">
      <t>サツ</t>
    </rPh>
    <phoneticPr fontId="13"/>
  </si>
  <si>
    <t>永福庵</t>
    <rPh sb="0" eb="2">
      <t>エイフク</t>
    </rPh>
    <rPh sb="2" eb="3">
      <t>イオリ</t>
    </rPh>
    <phoneticPr fontId="13"/>
  </si>
  <si>
    <t>江戸中期</t>
    <rPh sb="0" eb="2">
      <t>エド</t>
    </rPh>
    <rPh sb="2" eb="4">
      <t>チュウキ</t>
    </rPh>
    <phoneticPr fontId="13"/>
  </si>
  <si>
    <t>古文書</t>
    <rPh sb="0" eb="3">
      <t>コモンジョ</t>
    </rPh>
    <phoneticPr fontId="13"/>
  </si>
  <si>
    <t>如法経料足寄進札　　　　　　　　　　　　</t>
    <rPh sb="0" eb="1">
      <t>ニョ</t>
    </rPh>
    <rPh sb="1" eb="2">
      <t>ホウ</t>
    </rPh>
    <rPh sb="2" eb="3">
      <t>キョウ</t>
    </rPh>
    <rPh sb="3" eb="4">
      <t>リョウ</t>
    </rPh>
    <rPh sb="4" eb="5">
      <t>アシ</t>
    </rPh>
    <rPh sb="5" eb="7">
      <t>キシン</t>
    </rPh>
    <rPh sb="7" eb="8">
      <t>フダ</t>
    </rPh>
    <phoneticPr fontId="13"/>
  </si>
  <si>
    <t>396枚</t>
    <rPh sb="3" eb="4">
      <t>マイ</t>
    </rPh>
    <phoneticPr fontId="13"/>
  </si>
  <si>
    <t xml:space="preserve"> 古文書 </t>
  </si>
  <si>
    <t xml:space="preserve"> 66点 </t>
  </si>
  <si>
    <t xml:space="preserve">鎌倉～明治 </t>
    <rPh sb="3" eb="5">
      <t>メイジ</t>
    </rPh>
    <phoneticPr fontId="13"/>
  </si>
  <si>
    <t xml:space="preserve">202点 </t>
  </si>
  <si>
    <t xml:space="preserve">桃山～江戸 </t>
    <rPh sb="3" eb="5">
      <t>エド</t>
    </rPh>
    <phoneticPr fontId="13"/>
  </si>
  <si>
    <t>歴史資料</t>
  </si>
  <si>
    <t xml:space="preserve">国  </t>
    <rPh sb="0" eb="1">
      <t>クニ</t>
    </rPh>
    <phoneticPr fontId="13"/>
  </si>
  <si>
    <t>世界及日本図　 八曲屏風　　　　　　　</t>
    <rPh sb="0" eb="2">
      <t>セカイ</t>
    </rPh>
    <rPh sb="2" eb="3">
      <t>オヨ</t>
    </rPh>
    <rPh sb="3" eb="5">
      <t>ニホン</t>
    </rPh>
    <rPh sb="5" eb="6">
      <t>ズ</t>
    </rPh>
    <rPh sb="8" eb="10">
      <t>ハチキョク</t>
    </rPh>
    <rPh sb="10" eb="12">
      <t>ビョウブ</t>
    </rPh>
    <phoneticPr fontId="13"/>
  </si>
  <si>
    <t>福井県</t>
    <rPh sb="0" eb="3">
      <t>フクイケン</t>
    </rPh>
    <phoneticPr fontId="13"/>
  </si>
  <si>
    <t>安土桃山</t>
    <rPh sb="0" eb="2">
      <t>アヅチ</t>
    </rPh>
    <rPh sb="2" eb="4">
      <t>モモヤマ</t>
    </rPh>
    <phoneticPr fontId="13"/>
  </si>
  <si>
    <t>歴史資料</t>
    <rPh sb="0" eb="2">
      <t>レキシ</t>
    </rPh>
    <phoneticPr fontId="13"/>
  </si>
  <si>
    <t>紙本著色　小浜城下蘇洞門景観図巻</t>
    <rPh sb="0" eb="1">
      <t>カミ</t>
    </rPh>
    <rPh sb="1" eb="2">
      <t>ホン</t>
    </rPh>
    <rPh sb="2" eb="3">
      <t>チョ</t>
    </rPh>
    <rPh sb="3" eb="4">
      <t>ショク</t>
    </rPh>
    <rPh sb="5" eb="7">
      <t>オバマ</t>
    </rPh>
    <rPh sb="7" eb="9">
      <t>ジョウカ</t>
    </rPh>
    <rPh sb="9" eb="10">
      <t>ソ</t>
    </rPh>
    <rPh sb="10" eb="11">
      <t>ドウ</t>
    </rPh>
    <rPh sb="11" eb="12">
      <t>モン</t>
    </rPh>
    <rPh sb="12" eb="14">
      <t>ケイカン</t>
    </rPh>
    <rPh sb="14" eb="15">
      <t>ズ</t>
    </rPh>
    <rPh sb="15" eb="16">
      <t>マキ</t>
    </rPh>
    <phoneticPr fontId="13"/>
  </si>
  <si>
    <t>１巻</t>
    <rPh sb="1" eb="2">
      <t>カン</t>
    </rPh>
    <phoneticPr fontId="13"/>
  </si>
  <si>
    <t>江戸中期～後期</t>
    <rPh sb="5" eb="7">
      <t>コウキ</t>
    </rPh>
    <phoneticPr fontId="13"/>
  </si>
  <si>
    <t>安倍愛季像・秋田実季像　　</t>
    <rPh sb="4" eb="5">
      <t>ゾウ</t>
    </rPh>
    <phoneticPr fontId="13"/>
  </si>
  <si>
    <t xml:space="preserve"> 歴史資料 </t>
    <rPh sb="1" eb="3">
      <t>レキシ</t>
    </rPh>
    <rPh sb="3" eb="5">
      <t>シリョウ</t>
    </rPh>
    <phoneticPr fontId="13"/>
  </si>
  <si>
    <t xml:space="preserve"> １軸 </t>
  </si>
  <si>
    <t xml:space="preserve">福井県立              若狭高等学校   </t>
    <rPh sb="0" eb="2">
      <t>フクイ</t>
    </rPh>
    <phoneticPr fontId="13"/>
  </si>
  <si>
    <t>熊野那智神社の神仏習合遺産</t>
    <rPh sb="0" eb="2">
      <t>クマノ</t>
    </rPh>
    <rPh sb="2" eb="4">
      <t>ナチ</t>
    </rPh>
    <rPh sb="4" eb="6">
      <t>ジンジャ</t>
    </rPh>
    <rPh sb="7" eb="9">
      <t>シンブツ</t>
    </rPh>
    <rPh sb="9" eb="11">
      <t>シュウゴウ</t>
    </rPh>
    <rPh sb="11" eb="13">
      <t>イサン</t>
    </rPh>
    <phoneticPr fontId="13"/>
  </si>
  <si>
    <t>1件</t>
    <rPh sb="1" eb="2">
      <t>ケン</t>
    </rPh>
    <phoneticPr fontId="13"/>
  </si>
  <si>
    <t>熊野神社</t>
    <rPh sb="0" eb="2">
      <t>クマノ</t>
    </rPh>
    <rPh sb="2" eb="4">
      <t>ジンジャ</t>
    </rPh>
    <phoneticPr fontId="13"/>
  </si>
  <si>
    <t>平安時代～
江戸時代</t>
    <rPh sb="0" eb="2">
      <t>ヘイアン</t>
    </rPh>
    <rPh sb="2" eb="4">
      <t>ジダイ</t>
    </rPh>
    <rPh sb="6" eb="8">
      <t>エド</t>
    </rPh>
    <rPh sb="8" eb="10">
      <t>ジダイ</t>
    </rPh>
    <phoneticPr fontId="13"/>
  </si>
  <si>
    <t>酒井家文庫</t>
    <rPh sb="0" eb="3">
      <t>サカイケ</t>
    </rPh>
    <rPh sb="3" eb="5">
      <t>ブンコ</t>
    </rPh>
    <phoneticPr fontId="13"/>
  </si>
  <si>
    <t>1括</t>
    <rPh sb="1" eb="2">
      <t>カツ</t>
    </rPh>
    <phoneticPr fontId="13"/>
  </si>
  <si>
    <t>市</t>
  </si>
  <si>
    <t>木造八百比丘尼坐像</t>
  </si>
  <si>
    <t>１躯</t>
  </si>
  <si>
    <t>神明神社</t>
  </si>
  <si>
    <t>室町後期</t>
  </si>
  <si>
    <t>R2.3.16</t>
  </si>
  <si>
    <t>八幡宮銅燈</t>
  </si>
  <si>
    <t>1対</t>
  </si>
  <si>
    <t>八幡神社</t>
  </si>
  <si>
    <t>江戸</t>
  </si>
  <si>
    <t>考古資料</t>
  </si>
  <si>
    <t>福井県鳥浜貝塚出土品</t>
    <rPh sb="0" eb="3">
      <t>フクイケン</t>
    </rPh>
    <rPh sb="3" eb="5">
      <t>トリハマ</t>
    </rPh>
    <rPh sb="5" eb="7">
      <t>カイヅカ</t>
    </rPh>
    <rPh sb="7" eb="9">
      <t>シュツド</t>
    </rPh>
    <rPh sb="9" eb="10">
      <t>ヒン</t>
    </rPh>
    <phoneticPr fontId="13"/>
  </si>
  <si>
    <t>1,376点</t>
    <rPh sb="5" eb="6">
      <t>テン</t>
    </rPh>
    <phoneticPr fontId="13"/>
  </si>
  <si>
    <t xml:space="preserve">福井県立若狭歴史民俗資料館  </t>
    <rPh sb="0" eb="2">
      <t>フクイ</t>
    </rPh>
    <rPh sb="6" eb="8">
      <t>レキシ</t>
    </rPh>
    <rPh sb="8" eb="10">
      <t>ミンゾク</t>
    </rPh>
    <rPh sb="10" eb="13">
      <t>シリョウカン</t>
    </rPh>
    <phoneticPr fontId="13"/>
  </si>
  <si>
    <t>縄文(草創期・早期・前期)</t>
    <rPh sb="0" eb="2">
      <t>ジョウモン</t>
    </rPh>
    <rPh sb="3" eb="6">
      <t>ソウソウキ</t>
    </rPh>
    <rPh sb="7" eb="9">
      <t>ソウキ</t>
    </rPh>
    <rPh sb="10" eb="12">
      <t>ゼンキ</t>
    </rPh>
    <phoneticPr fontId="13"/>
  </si>
  <si>
    <t>太興寺廃寺出土遺物</t>
    <rPh sb="0" eb="5">
      <t>タイコウジハイジ</t>
    </rPh>
    <rPh sb="5" eb="7">
      <t>シュツド</t>
    </rPh>
    <rPh sb="7" eb="9">
      <t>イブツ</t>
    </rPh>
    <phoneticPr fontId="13"/>
  </si>
  <si>
    <t xml:space="preserve"> 瓦類 8点                         土器類 2点 </t>
    <rPh sb="1" eb="2">
      <t>カワラ</t>
    </rPh>
    <rPh sb="2" eb="3">
      <t>ルイ</t>
    </rPh>
    <rPh sb="5" eb="6">
      <t>テン</t>
    </rPh>
    <rPh sb="31" eb="33">
      <t>ドキ</t>
    </rPh>
    <rPh sb="33" eb="34">
      <t>ルイ</t>
    </rPh>
    <rPh sb="36" eb="37">
      <t>テン</t>
    </rPh>
    <phoneticPr fontId="13"/>
  </si>
  <si>
    <t xml:space="preserve">7世紀末                     ～8世紀半ば </t>
    <rPh sb="1" eb="4">
      <t>セイキマツ</t>
    </rPh>
    <rPh sb="27" eb="29">
      <t>セイキ</t>
    </rPh>
    <rPh sb="29" eb="30">
      <t>ナカ</t>
    </rPh>
    <phoneticPr fontId="13"/>
  </si>
  <si>
    <t>無形文化財</t>
    <rPh sb="0" eb="2">
      <t>ムケイ</t>
    </rPh>
    <rPh sb="2" eb="5">
      <t>ブンカザイ</t>
    </rPh>
    <phoneticPr fontId="13"/>
  </si>
  <si>
    <t>へしこ・なれずしの製作技法</t>
    <rPh sb="9" eb="11">
      <t>セイサク</t>
    </rPh>
    <rPh sb="11" eb="13">
      <t>ギホウ</t>
    </rPh>
    <phoneticPr fontId="13"/>
  </si>
  <si>
    <t>1団体</t>
    <rPh sb="1" eb="3">
      <t>ダンタイ</t>
    </rPh>
    <phoneticPr fontId="13"/>
  </si>
  <si>
    <t>田烏さばへしこなれずしの会</t>
    <rPh sb="0" eb="1">
      <t>タ</t>
    </rPh>
    <rPh sb="1" eb="2">
      <t>カラス</t>
    </rPh>
    <rPh sb="12" eb="13">
      <t>カイ</t>
    </rPh>
    <phoneticPr fontId="13"/>
  </si>
  <si>
    <t xml:space="preserve">有形民俗文化財 </t>
  </si>
  <si>
    <t>若狭めのう玉磨用具</t>
    <rPh sb="0" eb="2">
      <t>ワカサ</t>
    </rPh>
    <rPh sb="5" eb="6">
      <t>タマ</t>
    </rPh>
    <rPh sb="6" eb="7">
      <t>ミガ</t>
    </rPh>
    <rPh sb="7" eb="9">
      <t>ヨウグ</t>
    </rPh>
    <phoneticPr fontId="13"/>
  </si>
  <si>
    <t>327点</t>
    <rPh sb="3" eb="4">
      <t>テン</t>
    </rPh>
    <phoneticPr fontId="13"/>
  </si>
  <si>
    <t>近代</t>
    <rPh sb="0" eb="2">
      <t>キンダイ</t>
    </rPh>
    <phoneticPr fontId="13"/>
  </si>
  <si>
    <t>　2枚</t>
    <rPh sb="2" eb="3">
      <t>マイ</t>
    </rPh>
    <phoneticPr fontId="13"/>
  </si>
  <si>
    <t>100枚</t>
    <rPh sb="3" eb="4">
      <t>マイ</t>
    </rPh>
    <phoneticPr fontId="13"/>
  </si>
  <si>
    <t>33枚</t>
    <rPh sb="2" eb="3">
      <t>マイ</t>
    </rPh>
    <phoneticPr fontId="13"/>
  </si>
  <si>
    <t>23枚</t>
    <rPh sb="2" eb="3">
      <t>マイ</t>
    </rPh>
    <phoneticPr fontId="13"/>
  </si>
  <si>
    <t>504点・32点</t>
    <rPh sb="7" eb="8">
      <t>テン</t>
    </rPh>
    <phoneticPr fontId="13"/>
  </si>
  <si>
    <t>1件・10箇所</t>
    <rPh sb="1" eb="2">
      <t>ケン</t>
    </rPh>
    <phoneticPr fontId="13"/>
  </si>
  <si>
    <t xml:space="preserve">          </t>
  </si>
  <si>
    <t>奉納船と神体船</t>
    <rPh sb="0" eb="2">
      <t>ホウノウ</t>
    </rPh>
    <rPh sb="2" eb="3">
      <t>フネ</t>
    </rPh>
    <rPh sb="4" eb="6">
      <t>シンタイ</t>
    </rPh>
    <rPh sb="6" eb="7">
      <t>フネ</t>
    </rPh>
    <phoneticPr fontId="13"/>
  </si>
  <si>
    <t>1件・6体</t>
    <rPh sb="1" eb="2">
      <t>ケン</t>
    </rPh>
    <rPh sb="4" eb="5">
      <t>タイ</t>
    </rPh>
    <phoneticPr fontId="13"/>
  </si>
  <si>
    <t>若狭彦神社他</t>
    <rPh sb="0" eb="2">
      <t>ワカサ</t>
    </rPh>
    <rPh sb="2" eb="3">
      <t>ビコ</t>
    </rPh>
    <rPh sb="3" eb="5">
      <t>ジンジャ</t>
    </rPh>
    <rPh sb="5" eb="6">
      <t>ホカ</t>
    </rPh>
    <phoneticPr fontId="13"/>
  </si>
  <si>
    <t>江戸後期 ～明治</t>
    <rPh sb="6" eb="8">
      <t>メイジ</t>
    </rPh>
    <phoneticPr fontId="13"/>
  </si>
  <si>
    <t xml:space="preserve">無形民俗文化財 </t>
  </si>
  <si>
    <t xml:space="preserve">国選  </t>
    <rPh sb="0" eb="1">
      <t>クニ</t>
    </rPh>
    <rPh sb="1" eb="2">
      <t>セン</t>
    </rPh>
    <phoneticPr fontId="13"/>
  </si>
  <si>
    <t xml:space="preserve">      </t>
  </si>
  <si>
    <t>和久里壬生狂言　　　　　　　</t>
    <rPh sb="3" eb="5">
      <t>ミブ</t>
    </rPh>
    <phoneticPr fontId="13"/>
  </si>
  <si>
    <t>加茂区</t>
    <rPh sb="0" eb="2">
      <t>カモ</t>
    </rPh>
    <rPh sb="2" eb="3">
      <t>ク</t>
    </rPh>
    <phoneticPr fontId="13"/>
  </si>
  <si>
    <t>加茂神社上宮の神事(加茂神社のオイケモノ)　　　　</t>
    <rPh sb="10" eb="12">
      <t>カモ</t>
    </rPh>
    <rPh sb="12" eb="14">
      <t>ジンジャ</t>
    </rPh>
    <phoneticPr fontId="13"/>
  </si>
  <si>
    <t xml:space="preserve">加茂区   </t>
    <rPh sb="2" eb="3">
      <t>ク</t>
    </rPh>
    <phoneticPr fontId="13"/>
  </si>
  <si>
    <t>福井の戸祝いとキツネガリ</t>
    <rPh sb="0" eb="2">
      <t>フクイ</t>
    </rPh>
    <rPh sb="3" eb="4">
      <t>ト</t>
    </rPh>
    <rPh sb="4" eb="5">
      <t>イワ</t>
    </rPh>
    <phoneticPr fontId="13"/>
  </si>
  <si>
    <t>阿納・犬熊・西小川・下田・下根来・新保・泊</t>
    <rPh sb="0" eb="2">
      <t>アノウ</t>
    </rPh>
    <rPh sb="3" eb="4">
      <t>イヌ</t>
    </rPh>
    <rPh sb="4" eb="5">
      <t>クマ</t>
    </rPh>
    <rPh sb="6" eb="7">
      <t>ニシ</t>
    </rPh>
    <rPh sb="7" eb="9">
      <t>オガワ</t>
    </rPh>
    <rPh sb="10" eb="12">
      <t>シモタ</t>
    </rPh>
    <rPh sb="13" eb="14">
      <t>シタ</t>
    </rPh>
    <rPh sb="14" eb="15">
      <t>ネ</t>
    </rPh>
    <rPh sb="15" eb="16">
      <t>コ</t>
    </rPh>
    <rPh sb="17" eb="19">
      <t>シンポ</t>
    </rPh>
    <rPh sb="20" eb="21">
      <t>トマリ</t>
    </rPh>
    <phoneticPr fontId="13"/>
  </si>
  <si>
    <t>市内</t>
    <rPh sb="0" eb="2">
      <t>シナイ</t>
    </rPh>
    <phoneticPr fontId="13"/>
  </si>
  <si>
    <t xml:space="preserve">奈胡区六斎念        仏保存会    </t>
    <rPh sb="0" eb="2">
      <t>ナゴ</t>
    </rPh>
    <rPh sb="2" eb="3">
      <t>ク</t>
    </rPh>
    <phoneticPr fontId="13"/>
  </si>
  <si>
    <t>小浜放生祭　　　　　　　</t>
    <rPh sb="0" eb="2">
      <t>オバマ</t>
    </rPh>
    <phoneticPr fontId="13"/>
  </si>
  <si>
    <t xml:space="preserve">小浜地区(2４区)   </t>
    <rPh sb="2" eb="3">
      <t>チ</t>
    </rPh>
    <rPh sb="7" eb="8">
      <t>ク</t>
    </rPh>
    <phoneticPr fontId="13"/>
  </si>
  <si>
    <t>椎村神社の祭り</t>
    <rPh sb="0" eb="1">
      <t>シイ</t>
    </rPh>
    <rPh sb="1" eb="2">
      <t>ムラ</t>
    </rPh>
    <rPh sb="2" eb="4">
      <t>ジンジャ</t>
    </rPh>
    <rPh sb="5" eb="6">
      <t>マツ</t>
    </rPh>
    <phoneticPr fontId="13"/>
  </si>
  <si>
    <t>若狭区</t>
    <rPh sb="0" eb="2">
      <t>ワカサ</t>
    </rPh>
    <rPh sb="2" eb="3">
      <t>ク</t>
    </rPh>
    <phoneticPr fontId="13"/>
  </si>
  <si>
    <t>奥窪谷の六斎念仏</t>
    <rPh sb="0" eb="1">
      <t>オク</t>
    </rPh>
    <rPh sb="1" eb="3">
      <t>クボタニ</t>
    </rPh>
    <rPh sb="4" eb="5">
      <t>ロク</t>
    </rPh>
    <rPh sb="5" eb="6">
      <t>ヒトシ</t>
    </rPh>
    <rPh sb="6" eb="8">
      <t>ネンブツ</t>
    </rPh>
    <phoneticPr fontId="13"/>
  </si>
  <si>
    <t>奥窪谷六斎          念仏保存会</t>
    <rPh sb="0" eb="1">
      <t>オク</t>
    </rPh>
    <rPh sb="1" eb="3">
      <t>クボタニ</t>
    </rPh>
    <rPh sb="3" eb="4">
      <t>ロク</t>
    </rPh>
    <rPh sb="4" eb="5">
      <t>ヒトシ</t>
    </rPh>
    <rPh sb="15" eb="17">
      <t>ネンブツ</t>
    </rPh>
    <rPh sb="17" eb="19">
      <t>ホゾン</t>
    </rPh>
    <rPh sb="19" eb="20">
      <t>カイ</t>
    </rPh>
    <phoneticPr fontId="13"/>
  </si>
  <si>
    <t>無形民俗文化財</t>
    <rPh sb="0" eb="2">
      <t>ムケイ</t>
    </rPh>
    <rPh sb="2" eb="3">
      <t>ミン</t>
    </rPh>
    <rPh sb="3" eb="4">
      <t>ゾク</t>
    </rPh>
    <rPh sb="4" eb="7">
      <t>ブンカザイ</t>
    </rPh>
    <phoneticPr fontId="13"/>
  </si>
  <si>
    <t>西津七年祭</t>
    <rPh sb="0" eb="2">
      <t>ニシヅ</t>
    </rPh>
    <rPh sb="2" eb="4">
      <t>シチネン</t>
    </rPh>
    <rPh sb="4" eb="5">
      <t>マツ</t>
    </rPh>
    <phoneticPr fontId="13"/>
  </si>
  <si>
    <t>保存会</t>
    <rPh sb="0" eb="2">
      <t>ホゾン</t>
    </rPh>
    <rPh sb="2" eb="3">
      <t>カイ</t>
    </rPh>
    <phoneticPr fontId="13"/>
  </si>
  <si>
    <t>虫送り</t>
    <rPh sb="0" eb="1">
      <t>ムシ</t>
    </rPh>
    <rPh sb="1" eb="2">
      <t>オク</t>
    </rPh>
    <phoneticPr fontId="13"/>
  </si>
  <si>
    <t>宮川地区              虫送り保存会</t>
    <rPh sb="0" eb="2">
      <t>ミヤガワ</t>
    </rPh>
    <rPh sb="2" eb="4">
      <t>チク</t>
    </rPh>
    <rPh sb="18" eb="19">
      <t>ムシ</t>
    </rPh>
    <rPh sb="19" eb="20">
      <t>オク</t>
    </rPh>
    <rPh sb="21" eb="23">
      <t>ホゾン</t>
    </rPh>
    <rPh sb="23" eb="24">
      <t>カイ</t>
    </rPh>
    <phoneticPr fontId="13"/>
  </si>
  <si>
    <t>松上げ</t>
    <rPh sb="0" eb="1">
      <t>マツ</t>
    </rPh>
    <rPh sb="1" eb="2">
      <t>ア</t>
    </rPh>
    <phoneticPr fontId="13"/>
  </si>
  <si>
    <t xml:space="preserve">口名田・中名田
地区        </t>
    <rPh sb="0" eb="1">
      <t>クチ</t>
    </rPh>
    <rPh sb="1" eb="2">
      <t>ナ</t>
    </rPh>
    <rPh sb="2" eb="3">
      <t>タ</t>
    </rPh>
    <rPh sb="4" eb="5">
      <t>ナカ</t>
    </rPh>
    <rPh sb="5" eb="6">
      <t>ナ</t>
    </rPh>
    <rPh sb="6" eb="7">
      <t>タ</t>
    </rPh>
    <rPh sb="8" eb="10">
      <t>チク</t>
    </rPh>
    <phoneticPr fontId="13"/>
  </si>
  <si>
    <t>口名田・中名田</t>
    <rPh sb="0" eb="1">
      <t>クチ</t>
    </rPh>
    <rPh sb="1" eb="2">
      <t>ナ</t>
    </rPh>
    <rPh sb="2" eb="3">
      <t>タ</t>
    </rPh>
    <rPh sb="4" eb="5">
      <t>ナカ</t>
    </rPh>
    <rPh sb="5" eb="6">
      <t>ナ</t>
    </rPh>
    <rPh sb="6" eb="7">
      <t>タ</t>
    </rPh>
    <phoneticPr fontId="13"/>
  </si>
  <si>
    <t>六日講・二十日講の勧請綱行事</t>
    <rPh sb="0" eb="2">
      <t>ムイカ</t>
    </rPh>
    <rPh sb="2" eb="3">
      <t>コウ</t>
    </rPh>
    <rPh sb="4" eb="7">
      <t>ハツカ</t>
    </rPh>
    <rPh sb="7" eb="8">
      <t>コウ</t>
    </rPh>
    <rPh sb="9" eb="11">
      <t>カンジョウ</t>
    </rPh>
    <rPh sb="11" eb="12">
      <t>ツナ</t>
    </rPh>
    <rPh sb="12" eb="14">
      <t>ギョウジ</t>
    </rPh>
    <phoneticPr fontId="13"/>
  </si>
  <si>
    <t>法海区・荒木区</t>
    <rPh sb="0" eb="1">
      <t>ホウ</t>
    </rPh>
    <rPh sb="1" eb="2">
      <t>ウミ</t>
    </rPh>
    <rPh sb="2" eb="3">
      <t>ク</t>
    </rPh>
    <rPh sb="4" eb="6">
      <t>アラキ</t>
    </rPh>
    <rPh sb="6" eb="7">
      <t>ク</t>
    </rPh>
    <phoneticPr fontId="13"/>
  </si>
  <si>
    <t>山八講行事</t>
    <rPh sb="0" eb="1">
      <t>ヤマ</t>
    </rPh>
    <rPh sb="1" eb="2">
      <t>ハチ</t>
    </rPh>
    <rPh sb="2" eb="3">
      <t>コウ</t>
    </rPh>
    <rPh sb="3" eb="5">
      <t>ギョウジ</t>
    </rPh>
    <phoneticPr fontId="13"/>
  </si>
  <si>
    <t>下根来区</t>
    <rPh sb="0" eb="1">
      <t>シタ</t>
    </rPh>
    <rPh sb="1" eb="2">
      <t>ネ</t>
    </rPh>
    <rPh sb="2" eb="3">
      <t>ク</t>
    </rPh>
    <rPh sb="3" eb="4">
      <t>ク</t>
    </rPh>
    <phoneticPr fontId="13"/>
  </si>
  <si>
    <t>お盆の精霊船送り</t>
    <rPh sb="1" eb="2">
      <t>ボン</t>
    </rPh>
    <rPh sb="3" eb="5">
      <t>セイレイ</t>
    </rPh>
    <rPh sb="5" eb="6">
      <t>フネ</t>
    </rPh>
    <rPh sb="6" eb="7">
      <t>オク</t>
    </rPh>
    <phoneticPr fontId="13"/>
  </si>
  <si>
    <t>甲ヶ崎・田烏・
西小川</t>
    <rPh sb="0" eb="1">
      <t>コウ</t>
    </rPh>
    <rPh sb="2" eb="3">
      <t>サキ</t>
    </rPh>
    <rPh sb="4" eb="5">
      <t>タ</t>
    </rPh>
    <rPh sb="5" eb="6">
      <t>カラス</t>
    </rPh>
    <rPh sb="8" eb="9">
      <t>ニシ</t>
    </rPh>
    <rPh sb="9" eb="11">
      <t>オガワ</t>
    </rPh>
    <phoneticPr fontId="13"/>
  </si>
  <si>
    <t>広嶺神社祇園祭</t>
    <rPh sb="0" eb="1">
      <t>ヒロ</t>
    </rPh>
    <rPh sb="1" eb="2">
      <t>ミネ</t>
    </rPh>
    <rPh sb="2" eb="4">
      <t>ジンジャ</t>
    </rPh>
    <rPh sb="4" eb="7">
      <t>ギオンマツリ</t>
    </rPh>
    <phoneticPr fontId="13"/>
  </si>
  <si>
    <t>和多田の六斎念仏</t>
    <rPh sb="0" eb="3">
      <t>ワタダ</t>
    </rPh>
    <rPh sb="4" eb="5">
      <t>ロク</t>
    </rPh>
    <rPh sb="5" eb="6">
      <t>サイ</t>
    </rPh>
    <rPh sb="6" eb="8">
      <t>ネンブツ</t>
    </rPh>
    <phoneticPr fontId="13"/>
  </si>
  <si>
    <t>和多田六斎念佛保存会</t>
    <rPh sb="0" eb="5">
      <t>ワタダロクサイ</t>
    </rPh>
    <rPh sb="5" eb="7">
      <t>ネンブツ</t>
    </rPh>
    <rPh sb="7" eb="9">
      <t>ホゾン</t>
    </rPh>
    <rPh sb="9" eb="10">
      <t>カイ</t>
    </rPh>
    <phoneticPr fontId="13"/>
  </si>
  <si>
    <t>中名田</t>
    <rPh sb="0" eb="1">
      <t>ナカ</t>
    </rPh>
    <rPh sb="1" eb="3">
      <t>ナタ</t>
    </rPh>
    <phoneticPr fontId="13"/>
  </si>
  <si>
    <t>１ヵ所</t>
  </si>
  <si>
    <t xml:space="preserve">国分寺他    </t>
    <rPh sb="3" eb="4">
      <t>ホカ</t>
    </rPh>
    <phoneticPr fontId="13"/>
  </si>
  <si>
    <t xml:space="preserve">室町・戦国 </t>
    <rPh sb="3" eb="5">
      <t>センゴク</t>
    </rPh>
    <phoneticPr fontId="13"/>
  </si>
  <si>
    <t>今富・    小浜</t>
    <rPh sb="0" eb="1">
      <t>イマ</t>
    </rPh>
    <rPh sb="1" eb="2">
      <t>トミ</t>
    </rPh>
    <rPh sb="7" eb="9">
      <t>オバマ</t>
    </rPh>
    <phoneticPr fontId="13"/>
  </si>
  <si>
    <t xml:space="preserve"> ２基 </t>
  </si>
  <si>
    <t xml:space="preserve">古墳時代末期  </t>
    <rPh sb="2" eb="4">
      <t>ジダイ</t>
    </rPh>
    <rPh sb="5" eb="6">
      <t>キ</t>
    </rPh>
    <phoneticPr fontId="13"/>
  </si>
  <si>
    <t>白鬚神社前方後円古墳　　　　　　　　</t>
    <rPh sb="1" eb="2">
      <t>ヒゲ</t>
    </rPh>
    <rPh sb="4" eb="6">
      <t>ゼンポウ</t>
    </rPh>
    <rPh sb="6" eb="7">
      <t>ゴ</t>
    </rPh>
    <rPh sb="7" eb="8">
      <t>エン</t>
    </rPh>
    <rPh sb="8" eb="10">
      <t>コフン</t>
    </rPh>
    <phoneticPr fontId="13"/>
  </si>
  <si>
    <t>古墳時代後期</t>
    <rPh sb="2" eb="4">
      <t>ジダイ</t>
    </rPh>
    <rPh sb="4" eb="6">
      <t>コウキ</t>
    </rPh>
    <phoneticPr fontId="13"/>
  </si>
  <si>
    <t>古墳時代後期</t>
    <rPh sb="0" eb="2">
      <t>コフン</t>
    </rPh>
    <rPh sb="2" eb="4">
      <t>ジダイ</t>
    </rPh>
    <rPh sb="4" eb="6">
      <t>コウキ</t>
    </rPh>
    <phoneticPr fontId="13"/>
  </si>
  <si>
    <t xml:space="preserve">江戸前期 </t>
    <rPh sb="2" eb="3">
      <t>ゼン</t>
    </rPh>
    <phoneticPr fontId="13"/>
  </si>
  <si>
    <t>龍泉寺庭園　本堂西庭・庫裏北庭</t>
    <rPh sb="0" eb="1">
      <t>リュウ</t>
    </rPh>
    <rPh sb="1" eb="2">
      <t>セン</t>
    </rPh>
    <rPh sb="2" eb="3">
      <t>ジ</t>
    </rPh>
    <rPh sb="3" eb="5">
      <t>テイエン</t>
    </rPh>
    <rPh sb="6" eb="8">
      <t>ホンドウ</t>
    </rPh>
    <rPh sb="8" eb="9">
      <t>ニシ</t>
    </rPh>
    <rPh sb="9" eb="10">
      <t>ニワ</t>
    </rPh>
    <rPh sb="11" eb="13">
      <t>クリ</t>
    </rPh>
    <rPh sb="13" eb="14">
      <t>キタ</t>
    </rPh>
    <rPh sb="14" eb="15">
      <t>ニワ</t>
    </rPh>
    <phoneticPr fontId="13"/>
  </si>
  <si>
    <t>１ヵ所</t>
    <rPh sb="2" eb="3">
      <t>ショ</t>
    </rPh>
    <phoneticPr fontId="13"/>
  </si>
  <si>
    <t xml:space="preserve">池河内区    </t>
    <rPh sb="0" eb="1">
      <t>イケ</t>
    </rPh>
    <rPh sb="1" eb="3">
      <t>コウチ</t>
    </rPh>
    <rPh sb="3" eb="4">
      <t>ク</t>
    </rPh>
    <phoneticPr fontId="13"/>
  </si>
  <si>
    <t xml:space="preserve"> １本 </t>
  </si>
  <si>
    <t xml:space="preserve"> 西 勢 区  </t>
    <rPh sb="5" eb="6">
      <t>ク</t>
    </rPh>
    <phoneticPr fontId="13"/>
  </si>
  <si>
    <t>天然
記念物</t>
    <rPh sb="0" eb="2">
      <t>テンネン</t>
    </rPh>
    <rPh sb="3" eb="6">
      <t>キネンブツ</t>
    </rPh>
    <phoneticPr fontId="13"/>
  </si>
  <si>
    <t>1本</t>
    <rPh sb="1" eb="2">
      <t>ホン</t>
    </rPh>
    <phoneticPr fontId="13"/>
  </si>
  <si>
    <t xml:space="preserve">東相生のカツラとイチョウ       </t>
    <rPh sb="0" eb="1">
      <t>ヒガシ</t>
    </rPh>
    <rPh sb="1" eb="3">
      <t>アイオイ</t>
    </rPh>
    <phoneticPr fontId="13"/>
  </si>
  <si>
    <t>東相生区</t>
    <rPh sb="0" eb="1">
      <t>ヒガシ</t>
    </rPh>
    <rPh sb="1" eb="3">
      <t>アイオイ</t>
    </rPh>
    <rPh sb="3" eb="4">
      <t>ク</t>
    </rPh>
    <phoneticPr fontId="13"/>
  </si>
  <si>
    <t>無形文化財</t>
    <rPh sb="0" eb="1">
      <t>ム</t>
    </rPh>
    <rPh sb="1" eb="2">
      <t>カタチ</t>
    </rPh>
    <rPh sb="2" eb="5">
      <t>ブンカザイ</t>
    </rPh>
    <phoneticPr fontId="13"/>
  </si>
  <si>
    <t>選定保存技術</t>
    <rPh sb="0" eb="2">
      <t>センテイ</t>
    </rPh>
    <rPh sb="2" eb="4">
      <t>ホゾン</t>
    </rPh>
    <rPh sb="4" eb="6">
      <t>ギジュツ</t>
    </rPh>
    <phoneticPr fontId="13"/>
  </si>
  <si>
    <t>重要伝統的建造物群</t>
    <rPh sb="0" eb="1">
      <t>ジュウ</t>
    </rPh>
    <rPh sb="1" eb="2">
      <t>ヨウ</t>
    </rPh>
    <rPh sb="2" eb="5">
      <t>デントウテキ</t>
    </rPh>
    <rPh sb="5" eb="8">
      <t>ケンゾウブツ</t>
    </rPh>
    <rPh sb="8" eb="9">
      <t>グン</t>
    </rPh>
    <phoneticPr fontId="13"/>
  </si>
  <si>
    <t>選択無形民俗文化財</t>
    <rPh sb="0" eb="1">
      <t>セン</t>
    </rPh>
    <rPh sb="1" eb="2">
      <t>エラ</t>
    </rPh>
    <rPh sb="2" eb="3">
      <t>ム</t>
    </rPh>
    <rPh sb="3" eb="4">
      <t>カタチ</t>
    </rPh>
    <rPh sb="4" eb="5">
      <t>タミ</t>
    </rPh>
    <rPh sb="5" eb="6">
      <t>ゾク</t>
    </rPh>
    <rPh sb="6" eb="9">
      <t>ブンカザイ</t>
    </rPh>
    <phoneticPr fontId="13"/>
  </si>
  <si>
    <t>登録有形文化財</t>
    <rPh sb="0" eb="1">
      <t>ノボル</t>
    </rPh>
    <rPh sb="1" eb="2">
      <t>リョク</t>
    </rPh>
    <rPh sb="2" eb="3">
      <t>ユウ</t>
    </rPh>
    <rPh sb="3" eb="4">
      <t>カタチ</t>
    </rPh>
    <rPh sb="4" eb="7">
      <t>ブンカザイ</t>
    </rPh>
    <phoneticPr fontId="13"/>
  </si>
  <si>
    <t>登録有形民俗文化財 名勝</t>
    <rPh sb="0" eb="1">
      <t>ノボル</t>
    </rPh>
    <rPh sb="1" eb="2">
      <t>リョク</t>
    </rPh>
    <rPh sb="2" eb="3">
      <t>ユウ</t>
    </rPh>
    <rPh sb="3" eb="4">
      <t>カタチ</t>
    </rPh>
    <rPh sb="4" eb="5">
      <t>ミン</t>
    </rPh>
    <rPh sb="5" eb="6">
      <t>ゾク</t>
    </rPh>
    <rPh sb="6" eb="9">
      <t>ブンカザイ</t>
    </rPh>
    <rPh sb="10" eb="12">
      <t>メイショウ</t>
    </rPh>
    <phoneticPr fontId="13"/>
  </si>
  <si>
    <t>建造物</t>
    <rPh sb="0" eb="1">
      <t>タ</t>
    </rPh>
    <rPh sb="1" eb="2">
      <t>ツク</t>
    </rPh>
    <rPh sb="2" eb="3">
      <t>モノ</t>
    </rPh>
    <phoneticPr fontId="13"/>
  </si>
  <si>
    <t>絵画</t>
    <rPh sb="0" eb="1">
      <t>エ</t>
    </rPh>
    <rPh sb="1" eb="2">
      <t>ガ</t>
    </rPh>
    <phoneticPr fontId="13"/>
  </si>
  <si>
    <t>彫刻</t>
    <rPh sb="0" eb="1">
      <t>ホリ</t>
    </rPh>
    <rPh sb="1" eb="2">
      <t>コク</t>
    </rPh>
    <phoneticPr fontId="13"/>
  </si>
  <si>
    <t>工芸品</t>
    <rPh sb="0" eb="3">
      <t>コウゲイヒン</t>
    </rPh>
    <phoneticPr fontId="13"/>
  </si>
  <si>
    <t>典籍</t>
    <rPh sb="0" eb="1">
      <t>テン</t>
    </rPh>
    <rPh sb="1" eb="2">
      <t>セキ</t>
    </rPh>
    <phoneticPr fontId="13"/>
  </si>
  <si>
    <t>考古資料</t>
    <rPh sb="0" eb="1">
      <t>コウ</t>
    </rPh>
    <rPh sb="1" eb="2">
      <t>イニシエ</t>
    </rPh>
    <rPh sb="2" eb="3">
      <t>シ</t>
    </rPh>
    <rPh sb="3" eb="4">
      <t>リョウ</t>
    </rPh>
    <phoneticPr fontId="13"/>
  </si>
  <si>
    <t>歴史資料</t>
    <rPh sb="0" eb="1">
      <t>レキ</t>
    </rPh>
    <rPh sb="1" eb="2">
      <t>シ</t>
    </rPh>
    <rPh sb="2" eb="3">
      <t>シ</t>
    </rPh>
    <rPh sb="3" eb="4">
      <t>リョウ</t>
    </rPh>
    <phoneticPr fontId="13"/>
  </si>
  <si>
    <t>有形</t>
    <rPh sb="0" eb="1">
      <t>ユウ</t>
    </rPh>
    <rPh sb="1" eb="2">
      <t>カタチ</t>
    </rPh>
    <phoneticPr fontId="13"/>
  </si>
  <si>
    <t>無形</t>
    <rPh sb="0" eb="1">
      <t>ム</t>
    </rPh>
    <rPh sb="1" eb="2">
      <t>カタチ</t>
    </rPh>
    <phoneticPr fontId="13"/>
  </si>
  <si>
    <t>史跡</t>
    <rPh sb="0" eb="1">
      <t>シ</t>
    </rPh>
    <rPh sb="1" eb="2">
      <t>アト</t>
    </rPh>
    <phoneticPr fontId="13"/>
  </si>
  <si>
    <t>名勝</t>
    <rPh sb="0" eb="1">
      <t>メイ</t>
    </rPh>
    <rPh sb="1" eb="2">
      <t>カチ</t>
    </rPh>
    <phoneticPr fontId="13"/>
  </si>
  <si>
    <t>天然記念物</t>
    <rPh sb="0" eb="1">
      <t>テン</t>
    </rPh>
    <rPh sb="1" eb="2">
      <t>ゼン</t>
    </rPh>
    <rPh sb="2" eb="5">
      <t>キネンブツ</t>
    </rPh>
    <phoneticPr fontId="13"/>
  </si>
  <si>
    <t>天然記念物 名勝</t>
    <rPh sb="0" eb="1">
      <t>テン</t>
    </rPh>
    <rPh sb="1" eb="2">
      <t>ゼン</t>
    </rPh>
    <rPh sb="2" eb="5">
      <t>キネンブツ</t>
    </rPh>
    <rPh sb="6" eb="7">
      <t>ナ</t>
    </rPh>
    <rPh sb="7" eb="8">
      <t>カチ</t>
    </rPh>
    <phoneticPr fontId="13"/>
  </si>
  <si>
    <t>国指定等</t>
    <rPh sb="0" eb="1">
      <t>クニ</t>
    </rPh>
    <rPh sb="1" eb="3">
      <t>シテイ</t>
    </rPh>
    <rPh sb="3" eb="4">
      <t>ナド</t>
    </rPh>
    <phoneticPr fontId="13"/>
  </si>
  <si>
    <t>県指定</t>
    <rPh sb="0" eb="1">
      <t>ケン</t>
    </rPh>
    <rPh sb="1" eb="3">
      <t>シテイ</t>
    </rPh>
    <phoneticPr fontId="13"/>
  </si>
  <si>
    <t>市指定</t>
    <rPh sb="0" eb="1">
      <t>シ</t>
    </rPh>
    <rPh sb="1" eb="3">
      <t>シテイ</t>
    </rPh>
    <phoneticPr fontId="13"/>
  </si>
  <si>
    <t>項目</t>
    <rPh sb="0" eb="2">
      <t>コウモク</t>
    </rPh>
    <phoneticPr fontId="13"/>
  </si>
  <si>
    <t>小浜市(b)</t>
    <phoneticPr fontId="13"/>
  </si>
  <si>
    <t>国指定</t>
    <rPh sb="0" eb="1">
      <t>クニ</t>
    </rPh>
    <rPh sb="1" eb="2">
      <t>ユビ</t>
    </rPh>
    <rPh sb="2" eb="3">
      <t>サダム</t>
    </rPh>
    <phoneticPr fontId="13"/>
  </si>
  <si>
    <t>県指定</t>
    <rPh sb="0" eb="1">
      <t>ケン</t>
    </rPh>
    <rPh sb="1" eb="2">
      <t>ユビ</t>
    </rPh>
    <rPh sb="2" eb="3">
      <t>サダム</t>
    </rPh>
    <phoneticPr fontId="13"/>
  </si>
  <si>
    <t>国登録有形文化財</t>
    <rPh sb="0" eb="1">
      <t>クニ</t>
    </rPh>
    <rPh sb="1" eb="3">
      <t>トウロク</t>
    </rPh>
    <rPh sb="3" eb="5">
      <t>ユウケイ</t>
    </rPh>
    <rPh sb="5" eb="8">
      <t>ブンカザイ</t>
    </rPh>
    <phoneticPr fontId="13"/>
  </si>
  <si>
    <t>保存技術（国選定）</t>
    <rPh sb="0" eb="2">
      <t>ホゾン</t>
    </rPh>
    <rPh sb="2" eb="4">
      <t>ギジュツ</t>
    </rPh>
    <rPh sb="5" eb="6">
      <t>クニ</t>
    </rPh>
    <rPh sb="6" eb="8">
      <t>センテイ</t>
    </rPh>
    <phoneticPr fontId="13"/>
  </si>
  <si>
    <t>国選択</t>
    <rPh sb="0" eb="1">
      <t>クニ</t>
    </rPh>
    <rPh sb="1" eb="2">
      <t>セン</t>
    </rPh>
    <rPh sb="2" eb="3">
      <t>エラ</t>
    </rPh>
    <phoneticPr fontId="13"/>
  </si>
  <si>
    <t>重伝建(国選定)</t>
    <rPh sb="0" eb="1">
      <t>オモ</t>
    </rPh>
    <rPh sb="1" eb="2">
      <t>デン</t>
    </rPh>
    <rPh sb="2" eb="3">
      <t>タツル</t>
    </rPh>
    <rPh sb="4" eb="5">
      <t>クニ</t>
    </rPh>
    <rPh sb="5" eb="7">
      <t>センテイ</t>
    </rPh>
    <phoneticPr fontId="13"/>
  </si>
  <si>
    <t>10月</t>
  </si>
  <si>
    <t>11月</t>
  </si>
  <si>
    <t>12月</t>
  </si>
  <si>
    <t>千円</t>
    <rPh sb="0" eb="2">
      <t>センエン</t>
    </rPh>
    <phoneticPr fontId="13"/>
  </si>
  <si>
    <t>平成27年</t>
    <rPh sb="0" eb="2">
      <t>ヘイセイ</t>
    </rPh>
    <rPh sb="4" eb="5">
      <t>ネン</t>
    </rPh>
    <phoneticPr fontId="8"/>
  </si>
  <si>
    <t>H24.12.16</t>
  </si>
  <si>
    <t>代</t>
    <rPh sb="0" eb="1">
      <t>ダイ</t>
    </rPh>
    <phoneticPr fontId="13"/>
  </si>
  <si>
    <t>就任～退任</t>
    <rPh sb="0" eb="2">
      <t>シュウニン</t>
    </rPh>
    <rPh sb="3" eb="5">
      <t>タイニン</t>
    </rPh>
    <phoneticPr fontId="13"/>
  </si>
  <si>
    <t>初</t>
    <rPh sb="0" eb="1">
      <t>ショ</t>
    </rPh>
    <phoneticPr fontId="13"/>
  </si>
  <si>
    <t>辻　与太夫</t>
    <rPh sb="0" eb="1">
      <t>ツジ</t>
    </rPh>
    <rPh sb="2" eb="3">
      <t>ヨ</t>
    </rPh>
    <rPh sb="3" eb="4">
      <t>タ</t>
    </rPh>
    <rPh sb="4" eb="5">
      <t>オット</t>
    </rPh>
    <phoneticPr fontId="13"/>
  </si>
  <si>
    <t>18-4　歴代議長</t>
    <rPh sb="5" eb="7">
      <t>レキダイ</t>
    </rPh>
    <rPh sb="7" eb="9">
      <t>ギチョウ</t>
    </rPh>
    <phoneticPr fontId="13"/>
  </si>
  <si>
    <t>氏　　　　名</t>
    <rPh sb="0" eb="1">
      <t>シ</t>
    </rPh>
    <rPh sb="5" eb="6">
      <t>メイ</t>
    </rPh>
    <phoneticPr fontId="13"/>
  </si>
  <si>
    <t>幸田  長蔵</t>
    <rPh sb="0" eb="2">
      <t>コウダ</t>
    </rPh>
    <rPh sb="4" eb="6">
      <t>チョウゾウ</t>
    </rPh>
    <phoneticPr fontId="13"/>
  </si>
  <si>
    <t>昭和26.4.27～28.3.10</t>
    <phoneticPr fontId="13"/>
  </si>
  <si>
    <t>木橋　正昭</t>
    <rPh sb="0" eb="1">
      <t>キ</t>
    </rPh>
    <rPh sb="1" eb="2">
      <t>バシ</t>
    </rPh>
    <rPh sb="3" eb="5">
      <t>マサアキ</t>
    </rPh>
    <phoneticPr fontId="13"/>
  </si>
  <si>
    <t>　　59.7.16～62.4.30</t>
    <phoneticPr fontId="13"/>
  </si>
  <si>
    <t>芝田竹次郎</t>
    <rPh sb="0" eb="2">
      <t>シバタ</t>
    </rPh>
    <rPh sb="2" eb="5">
      <t>タケジロウ</t>
    </rPh>
    <phoneticPr fontId="13"/>
  </si>
  <si>
    <t>　　28.3.10～30.4.30</t>
  </si>
  <si>
    <t>岡本　　治</t>
    <rPh sb="0" eb="2">
      <t>オカモト</t>
    </rPh>
    <rPh sb="4" eb="5">
      <t>オサム</t>
    </rPh>
    <phoneticPr fontId="13"/>
  </si>
  <si>
    <t>　　62.5.20～63.6.21</t>
  </si>
  <si>
    <t>山脇彦太夫</t>
    <rPh sb="0" eb="2">
      <t>ヤマワキ</t>
    </rPh>
    <rPh sb="2" eb="3">
      <t>ビコ</t>
    </rPh>
    <rPh sb="3" eb="5">
      <t>タユウ</t>
    </rPh>
    <phoneticPr fontId="13"/>
  </si>
  <si>
    <t>　　30.5.13～31.3.12</t>
  </si>
  <si>
    <t>松崎　茂明</t>
    <rPh sb="0" eb="2">
      <t>マツザキ</t>
    </rPh>
    <rPh sb="3" eb="5">
      <t>シゲアキ</t>
    </rPh>
    <phoneticPr fontId="13"/>
  </si>
  <si>
    <t>　　63.6.21～平成2.6.21</t>
    <rPh sb="10" eb="12">
      <t>ヘイセイ</t>
    </rPh>
    <phoneticPr fontId="13"/>
  </si>
  <si>
    <t>福永　甚太</t>
    <rPh sb="0" eb="2">
      <t>フクナガ</t>
    </rPh>
    <rPh sb="3" eb="4">
      <t>ジン</t>
    </rPh>
    <rPh sb="4" eb="5">
      <t>タ</t>
    </rPh>
    <phoneticPr fontId="13"/>
  </si>
  <si>
    <t>　　31.3.12～32.3.12</t>
  </si>
  <si>
    <t>山藤　貞雄</t>
    <rPh sb="0" eb="2">
      <t>ヤマフジ</t>
    </rPh>
    <rPh sb="3" eb="5">
      <t>サダオ</t>
    </rPh>
    <phoneticPr fontId="13"/>
  </si>
  <si>
    <t>平成2.6.21～3.4.30</t>
    <phoneticPr fontId="13"/>
  </si>
  <si>
    <t>唐津利三郎</t>
    <rPh sb="0" eb="2">
      <t>カラツ</t>
    </rPh>
    <rPh sb="2" eb="5">
      <t>リサブロウ</t>
    </rPh>
    <phoneticPr fontId="13"/>
  </si>
  <si>
    <t>　　32.3.12～33.3.12</t>
  </si>
  <si>
    <t>　　3.5.21～4.6.22</t>
  </si>
  <si>
    <t>辻井　治助</t>
    <rPh sb="0" eb="2">
      <t>ツジイ</t>
    </rPh>
    <rPh sb="3" eb="5">
      <t>ジスケ</t>
    </rPh>
    <phoneticPr fontId="13"/>
  </si>
  <si>
    <t>　　33.3.12～34.4.30</t>
  </si>
  <si>
    <t>村上　一司</t>
    <rPh sb="0" eb="2">
      <t>ムラカミ</t>
    </rPh>
    <rPh sb="3" eb="5">
      <t>カズシ</t>
    </rPh>
    <phoneticPr fontId="13"/>
  </si>
  <si>
    <t>　　4.6.22～6.3.7</t>
  </si>
  <si>
    <t>藤野源冶郎</t>
    <rPh sb="0" eb="2">
      <t>フジノ</t>
    </rPh>
    <rPh sb="2" eb="3">
      <t>ミナモト</t>
    </rPh>
    <rPh sb="3" eb="4">
      <t>ヤ</t>
    </rPh>
    <rPh sb="4" eb="5">
      <t>ロウ</t>
    </rPh>
    <phoneticPr fontId="13"/>
  </si>
  <si>
    <t>　　34.5.16～35.3.11</t>
  </si>
  <si>
    <t>野村　定彦</t>
    <rPh sb="0" eb="2">
      <t>ノムラ</t>
    </rPh>
    <rPh sb="3" eb="5">
      <t>サダヒコ</t>
    </rPh>
    <phoneticPr fontId="13"/>
  </si>
  <si>
    <t>　　6.3.7～7.4.30</t>
  </si>
  <si>
    <t>　　35.3.11～37.3.10</t>
  </si>
  <si>
    <t>浜岸　利一</t>
    <rPh sb="0" eb="1">
      <t>ハマ</t>
    </rPh>
    <rPh sb="1" eb="2">
      <t>キシ</t>
    </rPh>
    <rPh sb="3" eb="5">
      <t>リイチ</t>
    </rPh>
    <phoneticPr fontId="13"/>
  </si>
  <si>
    <t>　　7.5.19～8.6.12</t>
  </si>
  <si>
    <t>　　37.3.10～38.4.30</t>
  </si>
  <si>
    <t>宮川　建一</t>
    <rPh sb="0" eb="2">
      <t>ミヤガワ</t>
    </rPh>
    <rPh sb="3" eb="4">
      <t>ケン</t>
    </rPh>
    <rPh sb="4" eb="5">
      <t>イチ</t>
    </rPh>
    <phoneticPr fontId="13"/>
  </si>
  <si>
    <t>　　8.6.12～9.12.10</t>
  </si>
  <si>
    <t>　　38.5.18～41.3.10</t>
  </si>
  <si>
    <t>　　9.12.10～10.9.22</t>
  </si>
  <si>
    <t>飛永　　章</t>
    <rPh sb="0" eb="2">
      <t>トビナガ</t>
    </rPh>
    <rPh sb="4" eb="5">
      <t>アキラ</t>
    </rPh>
    <phoneticPr fontId="13"/>
  </si>
  <si>
    <t>　　41.3.10～42.4.30</t>
  </si>
  <si>
    <t>松尾　　剛</t>
    <rPh sb="0" eb="2">
      <t>マツオ</t>
    </rPh>
    <rPh sb="4" eb="5">
      <t>タケシ</t>
    </rPh>
    <phoneticPr fontId="13"/>
  </si>
  <si>
    <t>　　10.9.22～11.4.30</t>
  </si>
  <si>
    <t>内角　誠一</t>
    <rPh sb="0" eb="1">
      <t>ウチ</t>
    </rPh>
    <rPh sb="1" eb="2">
      <t>カド</t>
    </rPh>
    <rPh sb="3" eb="5">
      <t>セイイチ</t>
    </rPh>
    <phoneticPr fontId="13"/>
  </si>
  <si>
    <t>　　42.5.20～45.3.25</t>
  </si>
  <si>
    <t>山﨑　勝義</t>
    <rPh sb="0" eb="2">
      <t>ヤマザキ</t>
    </rPh>
    <rPh sb="3" eb="5">
      <t>カツヨシ</t>
    </rPh>
    <phoneticPr fontId="13"/>
  </si>
  <si>
    <t>　　11.5.19～12.9.21</t>
  </si>
  <si>
    <t>中島磯之烝</t>
    <rPh sb="0" eb="2">
      <t>ナカジマ</t>
    </rPh>
    <rPh sb="2" eb="3">
      <t>イソ</t>
    </rPh>
    <rPh sb="3" eb="4">
      <t>ノ</t>
    </rPh>
    <rPh sb="4" eb="5">
      <t>ジョウ</t>
    </rPh>
    <phoneticPr fontId="13"/>
  </si>
  <si>
    <t>　　45.3.25～46.4.30</t>
  </si>
  <si>
    <t>杓子　　明</t>
    <rPh sb="0" eb="2">
      <t>シャクシ</t>
    </rPh>
    <rPh sb="4" eb="5">
      <t>アキラ</t>
    </rPh>
    <phoneticPr fontId="13"/>
  </si>
  <si>
    <t>　　12.9.21～14.3.5</t>
  </si>
  <si>
    <t>浦谷音次郎</t>
    <rPh sb="0" eb="2">
      <t>ウラタニ</t>
    </rPh>
    <rPh sb="2" eb="3">
      <t>オン</t>
    </rPh>
    <rPh sb="3" eb="5">
      <t>ジロウ</t>
    </rPh>
    <phoneticPr fontId="13"/>
  </si>
  <si>
    <t>　　46.5.20～47.6.10</t>
  </si>
  <si>
    <t>石野　　保</t>
    <rPh sb="0" eb="2">
      <t>イシノ</t>
    </rPh>
    <rPh sb="4" eb="5">
      <t>タモツ</t>
    </rPh>
    <phoneticPr fontId="13"/>
  </si>
  <si>
    <t>　　14.3.5～15.4.30</t>
  </si>
  <si>
    <t>堂前　武司</t>
    <rPh sb="0" eb="2">
      <t>ドウマエ</t>
    </rPh>
    <rPh sb="3" eb="5">
      <t>タケシ</t>
    </rPh>
    <phoneticPr fontId="13"/>
  </si>
  <si>
    <t>　　47.6.10～48.6.15</t>
  </si>
  <si>
    <t>山口　貞夫</t>
    <rPh sb="0" eb="2">
      <t>ヤマグチ</t>
    </rPh>
    <rPh sb="3" eb="5">
      <t>サダオ</t>
    </rPh>
    <phoneticPr fontId="13"/>
  </si>
  <si>
    <t>　　15.5.16～17.3.7</t>
  </si>
  <si>
    <t>松井　正一</t>
    <rPh sb="0" eb="2">
      <t>マツイ</t>
    </rPh>
    <rPh sb="3" eb="5">
      <t>ショウイチ</t>
    </rPh>
    <phoneticPr fontId="13"/>
  </si>
  <si>
    <t>　　48.6.15～49.6.15</t>
  </si>
  <si>
    <t>山本　益弘</t>
    <rPh sb="0" eb="2">
      <t>ヤマモト</t>
    </rPh>
    <rPh sb="3" eb="5">
      <t>マスヒロ</t>
    </rPh>
    <phoneticPr fontId="13"/>
  </si>
  <si>
    <t>　　17.3.7～19.4.30</t>
  </si>
  <si>
    <t>松崎　幸雄</t>
    <rPh sb="0" eb="2">
      <t>マツザキ</t>
    </rPh>
    <rPh sb="3" eb="5">
      <t>ユキオ</t>
    </rPh>
    <phoneticPr fontId="13"/>
  </si>
  <si>
    <t>　　49.6.15～50.4.30</t>
  </si>
  <si>
    <t>富永　芳夫</t>
    <rPh sb="0" eb="2">
      <t>トミナガ</t>
    </rPh>
    <rPh sb="3" eb="5">
      <t>ヨシオ</t>
    </rPh>
    <phoneticPr fontId="13"/>
  </si>
  <si>
    <t>　　19.5.18～21.6.8</t>
  </si>
  <si>
    <t>森下　　智</t>
    <rPh sb="0" eb="2">
      <t>モリシタ</t>
    </rPh>
    <rPh sb="4" eb="5">
      <t>サトシ</t>
    </rPh>
    <phoneticPr fontId="13"/>
  </si>
  <si>
    <t>　　50.5.20～51.6.17</t>
  </si>
  <si>
    <t>清水　正信</t>
    <rPh sb="0" eb="2">
      <t>シミズ</t>
    </rPh>
    <rPh sb="3" eb="5">
      <t>マサノブ</t>
    </rPh>
    <phoneticPr fontId="13"/>
  </si>
  <si>
    <t>　　21.6.8～23.4.30</t>
  </si>
  <si>
    <t>　　51.6.17～52.6.20</t>
  </si>
  <si>
    <t>池尾　正彦</t>
    <rPh sb="0" eb="2">
      <t>イケオ</t>
    </rPh>
    <rPh sb="3" eb="5">
      <t>マサヒコ</t>
    </rPh>
    <phoneticPr fontId="13"/>
  </si>
  <si>
    <t>　　23.5.17～26.6.27</t>
  </si>
  <si>
    <t>　　52.6.20～53.6.19</t>
  </si>
  <si>
    <t>垣本　正直</t>
    <rPh sb="0" eb="2">
      <t>カキモト</t>
    </rPh>
    <rPh sb="3" eb="5">
      <t>マサナオ</t>
    </rPh>
    <phoneticPr fontId="13"/>
  </si>
  <si>
    <t>　　26.6.27～27.4.30</t>
  </si>
  <si>
    <t>山鼻　至誠</t>
    <rPh sb="0" eb="2">
      <t>ヤマハナ</t>
    </rPh>
    <rPh sb="3" eb="4">
      <t>シ</t>
    </rPh>
    <rPh sb="4" eb="5">
      <t>マコト</t>
    </rPh>
    <phoneticPr fontId="13"/>
  </si>
  <si>
    <t>　　53.6.19～54.4.30</t>
  </si>
  <si>
    <t>　　27.5.18～28.6.23</t>
  </si>
  <si>
    <t>小谷　清章</t>
    <rPh sb="0" eb="2">
      <t>オタニ</t>
    </rPh>
    <rPh sb="3" eb="4">
      <t>キヨシ</t>
    </rPh>
    <rPh sb="4" eb="5">
      <t>ショウ</t>
    </rPh>
    <phoneticPr fontId="13"/>
  </si>
  <si>
    <t>　　54.5.21～55.6.13</t>
  </si>
  <si>
    <t>下中　雅之</t>
    <rPh sb="0" eb="2">
      <t>シタナカ</t>
    </rPh>
    <rPh sb="3" eb="5">
      <t>マサユキ</t>
    </rPh>
    <phoneticPr fontId="13"/>
  </si>
  <si>
    <t>　　28.6.23～30.10.10</t>
  </si>
  <si>
    <t>中沢　吉次</t>
    <rPh sb="0" eb="1">
      <t>ナカ</t>
    </rPh>
    <rPh sb="1" eb="2">
      <t>サワ</t>
    </rPh>
    <rPh sb="3" eb="5">
      <t>ヨシツグ</t>
    </rPh>
    <phoneticPr fontId="13"/>
  </si>
  <si>
    <t>　　55.6.13～57.6.21</t>
  </si>
  <si>
    <t>藤田　善平</t>
    <rPh sb="0" eb="2">
      <t>フジタ</t>
    </rPh>
    <rPh sb="3" eb="5">
      <t>ヨシヒラ</t>
    </rPh>
    <phoneticPr fontId="13"/>
  </si>
  <si>
    <t>　　30.10.10～31.4.30</t>
  </si>
  <si>
    <t>　　57.6.21～58.4.30</t>
  </si>
  <si>
    <t>今井　伸治</t>
    <rPh sb="0" eb="2">
      <t>イマイ</t>
    </rPh>
    <rPh sb="3" eb="5">
      <t>シンジ</t>
    </rPh>
    <phoneticPr fontId="19"/>
  </si>
  <si>
    <t>　　58.5.23～59.7.16</t>
  </si>
  <si>
    <t>資料：小浜市議会事務局</t>
    <rPh sb="0" eb="2">
      <t>シリョウ</t>
    </rPh>
    <rPh sb="3" eb="6">
      <t>オバマシ</t>
    </rPh>
    <rPh sb="6" eb="8">
      <t>ギカイ</t>
    </rPh>
    <rPh sb="8" eb="11">
      <t>ジムキョク</t>
    </rPh>
    <phoneticPr fontId="13"/>
  </si>
  <si>
    <t>18-5　普通会計、歳入内訳（決算）</t>
    <rPh sb="5" eb="7">
      <t>フツウ</t>
    </rPh>
    <rPh sb="7" eb="9">
      <t>カイケイ</t>
    </rPh>
    <phoneticPr fontId="13"/>
  </si>
  <si>
    <t>単位:千円　</t>
    <phoneticPr fontId="13"/>
  </si>
  <si>
    <t>総額</t>
  </si>
  <si>
    <t>市税</t>
    <rPh sb="0" eb="1">
      <t>シ</t>
    </rPh>
    <rPh sb="1" eb="2">
      <t>ゼイ</t>
    </rPh>
    <phoneticPr fontId="13"/>
  </si>
  <si>
    <t>地方譲与税</t>
  </si>
  <si>
    <t>利子割交付金</t>
  </si>
  <si>
    <t>配当割交付金</t>
    <rPh sb="0" eb="2">
      <t>ハイトウ</t>
    </rPh>
    <rPh sb="2" eb="3">
      <t>ワリ</t>
    </rPh>
    <rPh sb="3" eb="6">
      <t>コウフキン</t>
    </rPh>
    <phoneticPr fontId="13"/>
  </si>
  <si>
    <t>株式等譲渡所得割交付金</t>
    <rPh sb="0" eb="2">
      <t>カブシキ</t>
    </rPh>
    <rPh sb="2" eb="3">
      <t>トウ</t>
    </rPh>
    <rPh sb="3" eb="5">
      <t>ジョウト</t>
    </rPh>
    <rPh sb="5" eb="7">
      <t>ショトク</t>
    </rPh>
    <rPh sb="7" eb="8">
      <t>ワリ</t>
    </rPh>
    <rPh sb="8" eb="11">
      <t>コウフキン</t>
    </rPh>
    <phoneticPr fontId="13"/>
  </si>
  <si>
    <t>地方消費税交付金</t>
    <rPh sb="0" eb="2">
      <t>チホウ</t>
    </rPh>
    <rPh sb="2" eb="5">
      <t>ショウヒゼイ</t>
    </rPh>
    <rPh sb="5" eb="7">
      <t>コウフ</t>
    </rPh>
    <rPh sb="7" eb="8">
      <t>キン</t>
    </rPh>
    <phoneticPr fontId="13"/>
  </si>
  <si>
    <t>自動車取得税交付金</t>
  </si>
  <si>
    <t>地方特例交付金</t>
    <rPh sb="2" eb="4">
      <t>トクレイ</t>
    </rPh>
    <rPh sb="4" eb="7">
      <t>コウフキン</t>
    </rPh>
    <phoneticPr fontId="13"/>
  </si>
  <si>
    <t>地方交付税</t>
  </si>
  <si>
    <t>交通安全対策特別交付金</t>
  </si>
  <si>
    <t>分担金及び負担金</t>
  </si>
  <si>
    <t>使用料及び手数料</t>
  </si>
  <si>
    <t>国庫支出金</t>
  </si>
  <si>
    <t>県支出金</t>
  </si>
  <si>
    <t>財産収入</t>
    <rPh sb="3" eb="4">
      <t>ニュウ</t>
    </rPh>
    <phoneticPr fontId="13"/>
  </si>
  <si>
    <t>寄付金</t>
  </si>
  <si>
    <t>繰入金</t>
  </si>
  <si>
    <t>繰越金</t>
  </si>
  <si>
    <t>諸収入</t>
    <rPh sb="2" eb="3">
      <t>ニュウ</t>
    </rPh>
    <phoneticPr fontId="13"/>
  </si>
  <si>
    <t>資料：小浜市財政課、福井県市町振興課　市町財政要覧</t>
    <rPh sb="3" eb="6">
      <t>オバマシ</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3"/>
  </si>
  <si>
    <t>18-6　普通会計、歳出内訳（決算）</t>
    <rPh sb="5" eb="7">
      <t>フツウ</t>
    </rPh>
    <rPh sb="11" eb="12">
      <t>シュツ</t>
    </rPh>
    <phoneticPr fontId="13"/>
  </si>
  <si>
    <t>議会費</t>
  </si>
  <si>
    <t>総務費</t>
  </si>
  <si>
    <t>民生費</t>
  </si>
  <si>
    <t>衛生費</t>
  </si>
  <si>
    <t>労働費</t>
  </si>
  <si>
    <t>農林水産業費</t>
    <rPh sb="4" eb="5">
      <t>ギョウ</t>
    </rPh>
    <phoneticPr fontId="13"/>
  </si>
  <si>
    <t>商工費</t>
  </si>
  <si>
    <t>土木費</t>
  </si>
  <si>
    <t>消防費</t>
  </si>
  <si>
    <t>教育費</t>
  </si>
  <si>
    <t>災害復旧費</t>
  </si>
  <si>
    <t>公債費</t>
  </si>
  <si>
    <t xml:space="preserve">　　　　　　　                 </t>
  </si>
  <si>
    <t xml:space="preserve">　　　　　　　　　　           </t>
  </si>
  <si>
    <t>％</t>
    <phoneticPr fontId="13"/>
  </si>
  <si>
    <t xml:space="preserve"> 市税計　　   　　             </t>
  </si>
  <si>
    <t xml:space="preserve"> 　   現年度分　　   　　      </t>
  </si>
  <si>
    <t xml:space="preserve">   　 滞納分    　　 　　      </t>
  </si>
  <si>
    <t xml:space="preserve"> 1. 市民税　　                 </t>
  </si>
  <si>
    <t xml:space="preserve">　　　  現年度分　　           </t>
  </si>
  <si>
    <t xml:space="preserve">　　　  滞納分        　       </t>
  </si>
  <si>
    <t xml:space="preserve">　(2) 法人  　        　　　   </t>
    <phoneticPr fontId="8"/>
  </si>
  <si>
    <t xml:space="preserve">　　　  現年度分               </t>
  </si>
  <si>
    <t>　　　  滞納分        　     　</t>
  </si>
  <si>
    <t xml:space="preserve"> 2. 固定資産税                 </t>
  </si>
  <si>
    <t xml:space="preserve">　　　  滞納分   　   　       </t>
  </si>
  <si>
    <t>　(2) 国有資産等交付金</t>
    <rPh sb="5" eb="7">
      <t>コクユウ</t>
    </rPh>
    <rPh sb="7" eb="9">
      <t>シサン</t>
    </rPh>
    <rPh sb="9" eb="10">
      <t>トウ</t>
    </rPh>
    <rPh sb="10" eb="13">
      <t>コウフキン</t>
    </rPh>
    <phoneticPr fontId="13"/>
  </si>
  <si>
    <t xml:space="preserve"> 3. 軽自動車税     　          </t>
  </si>
  <si>
    <t xml:space="preserve">　　　  現年度分      　       </t>
  </si>
  <si>
    <t xml:space="preserve">　　 　 滞納分     　 　   　  </t>
  </si>
  <si>
    <t xml:space="preserve"> 4. 市町村たばこ税　             </t>
    <rPh sb="4" eb="7">
      <t>シチョウソン</t>
    </rPh>
    <phoneticPr fontId="8"/>
  </si>
  <si>
    <t>　　　　　　　　　</t>
  </si>
  <si>
    <t xml:space="preserve">　　　  現年度分      　　     </t>
  </si>
  <si>
    <t xml:space="preserve">　　　  滞納分     　          </t>
  </si>
  <si>
    <t xml:space="preserve"> 6. 都市計画税     　          </t>
  </si>
  <si>
    <t>資料：小浜市財政課、福井県市町振興課　市町財政要覧</t>
    <rPh sb="3" eb="6">
      <t>オバマシ</t>
    </rPh>
    <rPh sb="6" eb="8">
      <t>ザイセイ</t>
    </rPh>
    <rPh sb="8" eb="9">
      <t>カ</t>
    </rPh>
    <rPh sb="10" eb="13">
      <t>フクイケン</t>
    </rPh>
    <rPh sb="13" eb="14">
      <t>シ</t>
    </rPh>
    <rPh sb="14" eb="15">
      <t>マチ</t>
    </rPh>
    <rPh sb="15" eb="17">
      <t>シンコウ</t>
    </rPh>
    <rPh sb="17" eb="18">
      <t>カ</t>
    </rPh>
    <rPh sb="19" eb="20">
      <t>シ</t>
    </rPh>
    <rPh sb="20" eb="21">
      <t>マチ</t>
    </rPh>
    <rPh sb="21" eb="23">
      <t>ザイセイ</t>
    </rPh>
    <rPh sb="23" eb="25">
      <t>ヨウラン</t>
    </rPh>
    <phoneticPr fontId="13"/>
  </si>
  <si>
    <t xml:space="preserve"> </t>
  </si>
  <si>
    <t>19　歴史</t>
  </si>
  <si>
    <t>19-1　小浜の歴史</t>
  </si>
  <si>
    <t xml:space="preserve">西　暦 </t>
  </si>
  <si>
    <t>縄文・弥生・古墳</t>
  </si>
  <si>
    <t>阿納尻遺跡（縄文時代前期）</t>
  </si>
  <si>
    <t>阿納塩浜遺跡（縄文時代中期）</t>
  </si>
  <si>
    <t>加斗台場遺跡（縄文時代後期）</t>
  </si>
  <si>
    <t>小浜に稲作伝わる（弥生時代前期）</t>
  </si>
  <si>
    <t>加茂遺跡、内陸部に伝わる（弥生時代中期）</t>
  </si>
  <si>
    <t>新保・竜泉寺山古墳群（方墳・古墳時代前期）</t>
  </si>
  <si>
    <t>（横穴）（いずれも古墳時代後期）</t>
  </si>
  <si>
    <t>太興寺古代寺院跡から、瓦出土（古墳時代末期）</t>
  </si>
  <si>
    <t>奈良時代</t>
  </si>
  <si>
    <t>岡津製塩遺跡（奈良時代前期）</t>
  </si>
  <si>
    <t>国分寺創建同じころ神宮寺、羽賀寺、妙楽寺などが創建</t>
  </si>
  <si>
    <t>平安時代</t>
  </si>
  <si>
    <t>明通寺創建</t>
  </si>
  <si>
    <t>遠敷郡を割き、大飯郡を置き若狭三郡となる（日本紀略）</t>
  </si>
  <si>
    <t>宋の商人・失仁聡、若狭に来る</t>
  </si>
  <si>
    <t>鎌倉時代</t>
  </si>
  <si>
    <t>源頼朝、羽賀寺に三重の塔婆を建立し、田五町を寄進する（羽賀寺縁起）</t>
  </si>
  <si>
    <t>北条泰時、若狭国を領す（守護代記）</t>
  </si>
  <si>
    <t xml:space="preserve"> 文永　7</t>
  </si>
  <si>
    <t>明通寺、三重塔上棟される</t>
  </si>
  <si>
    <t xml:space="preserve"> 暦応　2</t>
  </si>
  <si>
    <t>大高重成、高成寺を建立する（守護代記）</t>
  </si>
  <si>
    <t>室町時代</t>
  </si>
  <si>
    <t xml:space="preserve"> 延文　3</t>
  </si>
  <si>
    <t>朝阿弥、市場町に石塔（市の塔）建立</t>
  </si>
  <si>
    <t xml:space="preserve"> 明徳　3</t>
  </si>
  <si>
    <t>一色詮範、若狭守護となる</t>
  </si>
  <si>
    <t xml:space="preserve"> 応永 15</t>
  </si>
  <si>
    <t>南蛮船、国王の親書をたずさえ小浜の港へ入る。このとき、象、おうむ</t>
  </si>
  <si>
    <t>などを献上する（日本で初めて象の渡来）（守護代記）</t>
  </si>
  <si>
    <t xml:space="preserve"> 永亭 12</t>
  </si>
  <si>
    <t>武田信賢、一色義範を大和国に誅し、若狭守護となる</t>
  </si>
  <si>
    <t xml:space="preserve"> 文安　4</t>
  </si>
  <si>
    <t>勅願により安部康季、羽賀寺観音堂（本堂）を再建する</t>
  </si>
  <si>
    <t xml:space="preserve"> 文明　3</t>
  </si>
  <si>
    <t>武田国信、後瀬山城を築く</t>
  </si>
  <si>
    <t xml:space="preserve"> 文禄 10</t>
  </si>
  <si>
    <t>足利義昭、小浜へ入る</t>
  </si>
  <si>
    <t>朝倉勢、後瀬山城を攻め、武田元明を降す</t>
  </si>
  <si>
    <t>丹羽長秀、若狭国主となる</t>
  </si>
  <si>
    <t>桃山時代</t>
  </si>
  <si>
    <t xml:space="preserve"> 天正 15</t>
  </si>
  <si>
    <t>浅野長政、若狭国主となる</t>
  </si>
  <si>
    <t>酒井忠勝、三河に生まれる</t>
  </si>
  <si>
    <t xml:space="preserve"> 文禄　2</t>
  </si>
  <si>
    <t>木下勝俊、若狭国主となる</t>
  </si>
  <si>
    <t xml:space="preserve"> 慶長　5</t>
  </si>
  <si>
    <t>京極高次、若狭国主となる</t>
  </si>
  <si>
    <t>京極高次、小浜城築城を開始する（92,000石）</t>
  </si>
  <si>
    <t>小浜城竣工、小浜町町割行われる</t>
  </si>
  <si>
    <t>江戸時代</t>
  </si>
  <si>
    <t xml:space="preserve"> 寛永 10</t>
  </si>
  <si>
    <t>常高院殿（京極高次の室、淀君の妹）江戸にて没し、常高寺に葬る</t>
  </si>
  <si>
    <t>酒井忠勝、小浜城主となる（113,500余石）</t>
  </si>
  <si>
    <t>小浜城下の町46、戸数1,728、人口10,350</t>
  </si>
  <si>
    <t>小浜城天主閣落成する</t>
  </si>
  <si>
    <t>寛永の大飢饉おこる</t>
  </si>
  <si>
    <t>小浜で米騒動発生する</t>
  </si>
  <si>
    <t xml:space="preserve"> 寛文　2</t>
  </si>
  <si>
    <t>大地震起こる（小浜城、武家屋敷破損する）</t>
  </si>
  <si>
    <t>上竹原大火</t>
  </si>
  <si>
    <t xml:space="preserve"> 元禄　5</t>
  </si>
  <si>
    <t>西津町大火</t>
  </si>
  <si>
    <t>竹原屋敷大火</t>
  </si>
  <si>
    <t xml:space="preserve"> 亨保 18</t>
  </si>
  <si>
    <t>杉田玄白、江戸で小浜藩医オランダ医、杉田甫仙の子として生まれる</t>
  </si>
  <si>
    <t>若狭国一円、大洪水におそわれる</t>
  </si>
  <si>
    <t xml:space="preserve"> 安永　2</t>
  </si>
  <si>
    <t>伴信友、小浜に生まれる（小浜藩士で国学の大家、本居宣長の死後の門</t>
  </si>
  <si>
    <t>下で考証学の日本的な学者）</t>
  </si>
  <si>
    <t>杉田玄白、解体新書を著す</t>
  </si>
  <si>
    <t>藩校順造館開校する</t>
  </si>
  <si>
    <t xml:space="preserve"> 文化 12</t>
  </si>
  <si>
    <t>梅田雲浜、小浜で生まれる</t>
  </si>
  <si>
    <t>杉田玄白没す（85歳）</t>
    <rPh sb="9" eb="10">
      <t>サイ</t>
    </rPh>
    <phoneticPr fontId="8"/>
  </si>
  <si>
    <t xml:space="preserve"> 弘化　3</t>
  </si>
  <si>
    <t>伴信友没す</t>
  </si>
  <si>
    <t xml:space="preserve"> 嘉永  5</t>
  </si>
  <si>
    <t>梅田雲浜、小浜藩の士籍を剥奪される</t>
  </si>
  <si>
    <t xml:space="preserve"> 安政　6</t>
  </si>
  <si>
    <t>梅田雲浜没す（45歳）（元小浜藩士幕末の勤皇・愛国の士「安政の</t>
  </si>
  <si>
    <t>大獄」で捕えられ、江戸で牢死する）</t>
    <rPh sb="0" eb="2">
      <t>ダイゴク</t>
    </rPh>
    <phoneticPr fontId="13"/>
  </si>
  <si>
    <t xml:space="preserve"> 明治　2</t>
  </si>
  <si>
    <t>藩籍奉還、小浜藩知事に酒井忠禄が就く</t>
  </si>
  <si>
    <t>廃藩置県により、7月小浜県となる</t>
  </si>
  <si>
    <t>11月敦賀県となる</t>
  </si>
  <si>
    <t>小浜城焼失する</t>
  </si>
  <si>
    <t>学制頒布により町村に小学校が開設</t>
  </si>
  <si>
    <t>習長小学校（東部）、協合小学校（西部）、順造館に逐成小学校など</t>
  </si>
  <si>
    <t>小浜町（今宮）に小浜郵便局が創設される</t>
  </si>
  <si>
    <t>小浜警察署が配置される</t>
  </si>
  <si>
    <t>若狭塗の製造盛んになる</t>
  </si>
  <si>
    <t>小浜神社建つ（藩祖、酒井忠勝公を祭る）</t>
  </si>
  <si>
    <t>敦賀県を廃し、嶺南は滋賀県となる</t>
  </si>
  <si>
    <t>小浜漁港防波堤を建設</t>
  </si>
  <si>
    <t>小浜区裁判所を開設</t>
  </si>
  <si>
    <t>遠敷郡役所を開設</t>
  </si>
  <si>
    <t>福井県が置かれ、嶺南は滋賀県から福井県に編入される</t>
  </si>
  <si>
    <t>敦賀－小浜－宮津間に電信架線なる</t>
  </si>
  <si>
    <t>小浜病院が創設</t>
  </si>
  <si>
    <t>男山より出火、小浜町西部地区大火、500戸余り焼失</t>
  </si>
  <si>
    <t>雲浜蚕糸株式会社創業</t>
  </si>
  <si>
    <t>町村制実施により、小浜町となる</t>
  </si>
  <si>
    <t xml:space="preserve"> 明治 22 </t>
  </si>
  <si>
    <t>初代町長、組屋六郎左エ門氏</t>
  </si>
  <si>
    <t>町役場新築（現日吉）</t>
  </si>
  <si>
    <t>福井県尋常中学校小浜分校創設（旧制県立小浜中学校、現若狭高等学校）</t>
  </si>
  <si>
    <t>小浜女子技芸学校創設（旧制県立小浜高等女学校、現若狭高等学校）</t>
  </si>
  <si>
    <t>歌人山川登美子没す（31歳）（明治12年、市内千種に生まれ与謝野鉄幹の</t>
    <rPh sb="32" eb="33">
      <t>テツ</t>
    </rPh>
    <rPh sb="33" eb="34">
      <t>カン</t>
    </rPh>
    <phoneticPr fontId="13"/>
  </si>
  <si>
    <t>新派和歌の指導を受け、与謝野晶子、茅野雅子と共に歌集「恋衣」を発刊</t>
    <rPh sb="31" eb="33">
      <t>ハッカン</t>
    </rPh>
    <phoneticPr fontId="13"/>
  </si>
  <si>
    <t>海軍大尉佐久間勉殉難（第6号潜水艇長）</t>
  </si>
  <si>
    <t>小浜税務署創設</t>
  </si>
  <si>
    <t>小浜電気株式会社が創設され、小浜町一帯に電灯がつく</t>
  </si>
  <si>
    <t>小浜町で電話交換業務が開始（加入者71人）</t>
  </si>
  <si>
    <t>小浜公園開設</t>
  </si>
  <si>
    <t>国鉄小浜線、敦賀－小浜間が開通、初めて汽車が走る</t>
  </si>
  <si>
    <t>県立遠敷農林学校創設（現若狭東高等学校）</t>
  </si>
  <si>
    <t>小浜線全線開通</t>
    <rPh sb="0" eb="3">
      <t>オバマセン</t>
    </rPh>
    <rPh sb="3" eb="5">
      <t>ゼンセン</t>
    </rPh>
    <rPh sb="5" eb="7">
      <t>カイツウ</t>
    </rPh>
    <phoneticPr fontId="13"/>
  </si>
  <si>
    <t>郡役所を廃止、県若狭出張所を設置</t>
  </si>
  <si>
    <t xml:space="preserve"> 昭和　9</t>
  </si>
  <si>
    <t>小浜漁港開設</t>
  </si>
  <si>
    <t>北川改修工事完成</t>
  </si>
  <si>
    <t>芝浦製作所小浜工場創設</t>
  </si>
  <si>
    <t>知事・市町村が公選となり、初代小浜町長に田中信蔵氏が就任</t>
  </si>
  <si>
    <t>昭和天皇陛下小浜町へ行幸</t>
  </si>
  <si>
    <t>小浜漁港サバ豊漁でにぎわう</t>
  </si>
  <si>
    <t>小浜市制実施（小浜町・内外海村・松永村・遠敷村・国富村・今富村・</t>
  </si>
  <si>
    <t>口名田村・中名田村の1町7ケ村が合併、小浜市が誕生）</t>
  </si>
  <si>
    <t>人口35,386人（市制施行申請書より）</t>
  </si>
  <si>
    <t>初代市長に田中信蔵氏が就任</t>
  </si>
  <si>
    <t>市政広報第1号発行</t>
  </si>
  <si>
    <t>国道162号開通</t>
  </si>
  <si>
    <t>蒼島暖地性植物群落が天然記念物に指定</t>
  </si>
  <si>
    <t>小浜郵便局が一番町に新築</t>
  </si>
  <si>
    <t>小浜市役所庁舎完成</t>
  </si>
  <si>
    <t>田烏で大火</t>
  </si>
  <si>
    <t>2代目市長に中崎源治郎氏が就任</t>
  </si>
  <si>
    <t>ＮＨＫ小浜放送局開局</t>
  </si>
  <si>
    <t>台風13号若狭地方に来襲する（死者41名、重軽傷者57名、被害総</t>
  </si>
  <si>
    <t>額45億円以上に達する）</t>
  </si>
  <si>
    <t>災害救助法発動</t>
  </si>
  <si>
    <t>中崎源治郎市長逝く</t>
  </si>
  <si>
    <t>3代目市長に今島寿吉氏が就任</t>
  </si>
  <si>
    <t>明通寺本堂、三重塔が国宝に指定</t>
  </si>
  <si>
    <t>第1回市民体育大会を開催</t>
  </si>
  <si>
    <t>宮川村と加斗村が小浜市に合併人口37,699人</t>
  </si>
  <si>
    <t>戸数8,249戸（昭和30年2月21日現在）</t>
  </si>
  <si>
    <t>選抜高校野球大会（甲子園）へ若狭高校初出場、準々決勝へ進出する</t>
  </si>
  <si>
    <t>若狭湾一帯が国定公園に指定</t>
  </si>
  <si>
    <t>小浜城跡が県史跡に指定（旧小浜城本丸跡）</t>
  </si>
  <si>
    <t>小浜電報電話局が完成</t>
  </si>
  <si>
    <t>国宝明通寺三重塔解体修理</t>
  </si>
  <si>
    <t>海上保安庁敦賀海上保安部小浜分室が開庁され、巡視艇あさかぜが配置</t>
  </si>
  <si>
    <t>ラジオ福井、小浜放送局が開局</t>
  </si>
  <si>
    <t>雲浜獅子舞が県無形文化財に指定</t>
  </si>
  <si>
    <t>専売公社小浜出張所完成</t>
  </si>
  <si>
    <t>小浜市消防庁舎新築完成</t>
  </si>
  <si>
    <t>勤労会館新築完成</t>
  </si>
  <si>
    <t>県若狭事務所完成</t>
  </si>
  <si>
    <t>国鉄小浜駅舎新築完成</t>
  </si>
  <si>
    <t>羽賀寺十一面観音立像が国重要文化財に指定</t>
  </si>
  <si>
    <t>小浜市立図書館完成</t>
  </si>
  <si>
    <t>国の特別天然記念物、コウノトリが羽賀で巣ごもりする</t>
  </si>
  <si>
    <t>蘇洞門めぐり定期船就航</t>
  </si>
  <si>
    <t>国鉄小浜線にディーゼルカー登場</t>
  </si>
  <si>
    <t>小浜市営自動車練習場完成</t>
  </si>
  <si>
    <t>市制10周年「小浜音頭」「小浜みなと」の民謡2曲を作る</t>
  </si>
  <si>
    <t>小浜小学校完成</t>
  </si>
  <si>
    <t>小浜市上水道幹線通水</t>
  </si>
  <si>
    <t>宮川小学校新築完成</t>
  </si>
  <si>
    <t>重要文化財妙楽寺本堂の解体修理完成</t>
  </si>
  <si>
    <t>小浜市農業協同組合発足</t>
  </si>
  <si>
    <t>衛生管理所（し尿処理場）完成</t>
  </si>
  <si>
    <t>ＮＨＫテレビ中継所開局</t>
  </si>
  <si>
    <t>ロンニット株式会社小浜工場操業開始</t>
  </si>
  <si>
    <t>国民宿舎小浜ロッジ完成</t>
  </si>
  <si>
    <t>小浜市営ユースホステル完成</t>
  </si>
  <si>
    <t>阿納坂トンネル開通</t>
  </si>
  <si>
    <t>4代目市長に鳥居史郎氏が就任</t>
  </si>
  <si>
    <t>県立若狭高等学校新築総合完成</t>
  </si>
  <si>
    <t>松永小学校新築完成</t>
  </si>
  <si>
    <t>国宝めぐり定期観光バスが運行を開始</t>
  </si>
  <si>
    <t>市営清掃センター（ゴミ焼却場）完成</t>
  </si>
  <si>
    <t>県立若狭農林高等学校新築総合完成</t>
  </si>
  <si>
    <t>小浜中学校総合完成</t>
  </si>
  <si>
    <t>重要文化財羽賀寺本堂の解体修理完成</t>
  </si>
  <si>
    <t>公立小浜病院新築完成</t>
  </si>
  <si>
    <t>県立小浜水産高等学校新築総合完成</t>
  </si>
  <si>
    <t>遠敷小学校新築完成</t>
  </si>
  <si>
    <t>若狭松下電器株式会社操業開始</t>
  </si>
  <si>
    <t>国道27号全線改修完成</t>
  </si>
  <si>
    <t>今富小学校新築完成</t>
  </si>
  <si>
    <t>第23回国民体育大会福井県で開催</t>
  </si>
  <si>
    <t>（小浜市ではボクシング、ラグビー競技）</t>
  </si>
  <si>
    <t>市民プール完成</t>
  </si>
  <si>
    <t>口名田小学校新築完成</t>
  </si>
  <si>
    <t>小浜高等総合職業訓練校開校</t>
  </si>
  <si>
    <t>若狭消防組合設立</t>
  </si>
  <si>
    <t>北川が一級河川に昇格</t>
  </si>
  <si>
    <t>遠敷会館完成</t>
  </si>
  <si>
    <t>小浜市史第1巻発行</t>
  </si>
  <si>
    <t>蒸気機関車（C58171）小浜市へ児童公園に置く</t>
    <rPh sb="0" eb="2">
      <t>ジョウキ</t>
    </rPh>
    <rPh sb="2" eb="5">
      <t>キカンシャ</t>
    </rPh>
    <rPh sb="13" eb="16">
      <t>オバマシ</t>
    </rPh>
    <rPh sb="17" eb="19">
      <t>ジドウ</t>
    </rPh>
    <rPh sb="19" eb="21">
      <t>コウエン</t>
    </rPh>
    <rPh sb="22" eb="23">
      <t>オ</t>
    </rPh>
    <phoneticPr fontId="13"/>
  </si>
  <si>
    <t>小浜市文化会館完成</t>
  </si>
  <si>
    <t>市制20周年奈良市と姉妹都市提携</t>
  </si>
  <si>
    <t>小浜市土地開発公社設立</t>
  </si>
  <si>
    <t>県有料道路エンゼルライン完成</t>
  </si>
  <si>
    <t>中名田小学校新築完成</t>
  </si>
  <si>
    <t>5代目市長に浦谷音次郎氏が就任</t>
  </si>
  <si>
    <t>中名田児童館完成</t>
  </si>
  <si>
    <t>市の木にもみじ、市の花につつじ決定</t>
  </si>
  <si>
    <t>国道162号堀越トンネル開通</t>
  </si>
  <si>
    <t>小浜保健所完成</t>
  </si>
  <si>
    <t>県栽培漁業センター操業開始</t>
  </si>
  <si>
    <t>県若狭合同庁舎完成</t>
  </si>
  <si>
    <t>下根来小学校完成</t>
  </si>
  <si>
    <t>若狭めのう細工、国の伝統工芸品に指定</t>
  </si>
  <si>
    <t>市民体育館完成</t>
  </si>
  <si>
    <t>中央公民館完成</t>
  </si>
  <si>
    <t>若狭国分寺跡、国の史跡指定を受ける</t>
  </si>
  <si>
    <t>（塔、金堂、講堂跡などが確認され、金銅製相輪の破片が出土）</t>
  </si>
  <si>
    <t>清掃センター完成</t>
  </si>
  <si>
    <t>大韓民国・慶州市と姉妹都市提携</t>
  </si>
  <si>
    <t>小浜市の名誉市民第1号に酒井忠博氏</t>
  </si>
  <si>
    <t>今富公民館完成</t>
  </si>
  <si>
    <t>口名田公民館完成</t>
  </si>
  <si>
    <t>若狭塗、国の伝統工芸品に指定</t>
  </si>
  <si>
    <t>小浜商工会館完成</t>
  </si>
  <si>
    <t>心身障害児通園施設「母と子の家」開園</t>
  </si>
  <si>
    <t>雲浜小学校移転新築完成</t>
  </si>
  <si>
    <t>小浜市内若い男女行方不明</t>
    <rPh sb="0" eb="4">
      <t>オバマシナイ</t>
    </rPh>
    <rPh sb="4" eb="5">
      <t>ワカ</t>
    </rPh>
    <rPh sb="6" eb="8">
      <t>ダンジョ</t>
    </rPh>
    <rPh sb="8" eb="10">
      <t>ユクエ</t>
    </rPh>
    <rPh sb="10" eb="12">
      <t>フメイ</t>
    </rPh>
    <phoneticPr fontId="13"/>
  </si>
  <si>
    <t>市民テニスコートオープン</t>
  </si>
  <si>
    <t>上根来畜産団地肥育開始</t>
  </si>
  <si>
    <t>中央公民館でみそづくりスタート</t>
  </si>
  <si>
    <t>国富公民館完成</t>
  </si>
  <si>
    <t>内外海児童センター完成</t>
  </si>
  <si>
    <t>郷土歴史資料館完成</t>
  </si>
  <si>
    <t>国道303号寒風トンネル開通</t>
  </si>
  <si>
    <t>岡津製塩遺跡、国の史跡指定をうける（全国で2番目、日本海側唯一）</t>
  </si>
  <si>
    <t>飯盛寺観光農園オープン</t>
  </si>
  <si>
    <t>若狭高等学校正門に順造門復元</t>
  </si>
  <si>
    <t>全日本女子選手権競漕大会が秩父宮妃殿下をお迎えして、若狭小浜漕艇場で開かれる</t>
  </si>
  <si>
    <t>健康管理センターオープン</t>
  </si>
  <si>
    <t>野球場、青井運動場オープン</t>
  </si>
  <si>
    <t>宮川公民館完成</t>
  </si>
  <si>
    <t>加斗に農業研修館完成</t>
  </si>
  <si>
    <t>小浜水産高校実習船5代目「雲竜丸」進水</t>
  </si>
  <si>
    <t>今富第1保育所・松永保育所完成</t>
  </si>
  <si>
    <t>中名田公民館完成</t>
  </si>
  <si>
    <t>各地区公民館改築計画完了</t>
  </si>
  <si>
    <t>弓道場完成</t>
  </si>
  <si>
    <t>若狭の里・サイクリングセンター完成</t>
  </si>
  <si>
    <t>第1回若狭マラソン大会開催</t>
  </si>
  <si>
    <t>市制30周年記念式典開催</t>
  </si>
  <si>
    <t>小浜郵便局完成</t>
  </si>
  <si>
    <t>市営駐車場開場</t>
  </si>
  <si>
    <t>小浜市管理公社設立</t>
  </si>
  <si>
    <t>福井県若狭歴史民族資料館完成</t>
  </si>
  <si>
    <t>西津小学校完成</t>
  </si>
  <si>
    <t>駅通り商店街アーケード完成</t>
  </si>
  <si>
    <t>若狭の里公園完成</t>
  </si>
  <si>
    <t>三の堀公園完成</t>
  </si>
  <si>
    <t>みそ会館完成</t>
  </si>
  <si>
    <t>埼玉県川越市と姉妹都市提携</t>
  </si>
  <si>
    <t>堅海児童館完成</t>
  </si>
  <si>
    <t>加斗児童館完成</t>
  </si>
  <si>
    <t>若狭防災センター完成</t>
  </si>
  <si>
    <t>小浜勤労福祉会館完成</t>
  </si>
  <si>
    <t>鯉川海水浴場オープン</t>
  </si>
  <si>
    <t>小浜第二中学校新校舎完成</t>
    <rPh sb="7" eb="10">
      <t>シンコウシャ</t>
    </rPh>
    <rPh sb="10" eb="12">
      <t>カンセイ</t>
    </rPh>
    <phoneticPr fontId="13"/>
  </si>
  <si>
    <t>小浜栽培漁業センター完成</t>
    <rPh sb="0" eb="2">
      <t>オバマ</t>
    </rPh>
    <phoneticPr fontId="13"/>
  </si>
  <si>
    <t>小浜新港開港</t>
  </si>
  <si>
    <t>若狭国分寺史跡公園完成</t>
  </si>
  <si>
    <t>公共下水道事業着工</t>
  </si>
  <si>
    <t>小浜市地方卸売市場完成</t>
  </si>
  <si>
    <t>小浜幼稚園完成</t>
  </si>
  <si>
    <t>小浜第一保育園完成</t>
  </si>
  <si>
    <t>武道館完成</t>
  </si>
  <si>
    <t>小浜駅前自転車駐車場完成</t>
  </si>
  <si>
    <t>浦谷音次郎市長死去により市葬</t>
  </si>
  <si>
    <t>6代目市長に吹田安兵衛氏が就任</t>
  </si>
  <si>
    <t>国立若狭湾少年自然の家仮オープン</t>
    <rPh sb="2" eb="5">
      <t>ワカサワン</t>
    </rPh>
    <phoneticPr fontId="13"/>
  </si>
  <si>
    <t>新日本丸小浜新港に寄港</t>
  </si>
  <si>
    <t>田烏保育園完成</t>
  </si>
  <si>
    <t>湯岡橋拡幅完成</t>
  </si>
  <si>
    <t>鵜の瀬、名水百選に選ばれる</t>
  </si>
  <si>
    <t>国道303号水坂トンネル開通</t>
  </si>
  <si>
    <t>若狭かれい皇室へ初献上</t>
  </si>
  <si>
    <t>新庁舎建設着工</t>
  </si>
  <si>
    <t>一般廃棄物最終処分場完成</t>
  </si>
  <si>
    <t>若狭地区農業共済事務組合設立</t>
  </si>
  <si>
    <t>復元北前船「辰悦丸」寄港</t>
  </si>
  <si>
    <t>小浜市が「あおぞらの街」に選ばれる</t>
  </si>
  <si>
    <t>をお迎えして、小浜新港で開催される</t>
  </si>
  <si>
    <t>敦賀、舞鶴間が、国土開発幹線自動車道の「近畿自動車道敦賀線」とし</t>
  </si>
  <si>
    <t>て、予定路線に正式決定</t>
  </si>
  <si>
    <t>多田川改修第1期工事完成</t>
  </si>
  <si>
    <t>し尿処理所施設増設、更新工事完成</t>
  </si>
  <si>
    <t>若狭鯉川シーサイドパーク人工海水浴場が完成</t>
  </si>
  <si>
    <t>小浜第二中学校プールが完成</t>
  </si>
  <si>
    <t>7代目市長に辻与太夫氏が就任</t>
    <rPh sb="7" eb="8">
      <t>ヨ</t>
    </rPh>
    <phoneticPr fontId="13"/>
  </si>
  <si>
    <t>若狭ふれあいセンター完成</t>
  </si>
  <si>
    <t>平成</t>
    <rPh sb="0" eb="2">
      <t>ヘイセイ</t>
    </rPh>
    <phoneticPr fontId="13"/>
  </si>
  <si>
    <t xml:space="preserve"> 平成 元</t>
  </si>
  <si>
    <t>市役所本庁の業務第2第4土曜日を閉庁</t>
  </si>
  <si>
    <t>市庁舎にコンピュータを導入</t>
  </si>
  <si>
    <t>福井県立図書館若狭分館完成</t>
  </si>
  <si>
    <t>口名田ふるさと公園完成</t>
  </si>
  <si>
    <t>福井県立大学の設置が決定</t>
  </si>
  <si>
    <t>海王丸小浜港に寄港</t>
  </si>
  <si>
    <t>公立若狭高等看護学校完成</t>
  </si>
  <si>
    <t>堅海坂トンネル完成</t>
  </si>
  <si>
    <t>李源植慶州市長に名誉市民章</t>
  </si>
  <si>
    <t>移動図書館「つつじ号」運行開始</t>
  </si>
  <si>
    <t>勤労会館全焼</t>
  </si>
  <si>
    <t>岡津製塩遺跡公園完成</t>
  </si>
  <si>
    <t>阿納尻・矢代・堅海各小学校閉校</t>
  </si>
  <si>
    <t>白鬚地区市街地再開発事業業務棟完成</t>
  </si>
  <si>
    <t>市立図書館完成</t>
  </si>
  <si>
    <t>公共下水道一部供用開始</t>
  </si>
  <si>
    <t>内外海小学校開校</t>
  </si>
  <si>
    <t>ＪＲ小浜鉄道部発足</t>
  </si>
  <si>
    <t>小浜駅全面改装</t>
  </si>
  <si>
    <t>若狭ヘリポート開港</t>
  </si>
  <si>
    <t>第3次小浜市総合計画スタート</t>
  </si>
  <si>
    <t>小浜地方合同庁舎落成</t>
  </si>
  <si>
    <t>市制40周年記念式典開催</t>
  </si>
  <si>
    <t>健康都市宣言</t>
  </si>
  <si>
    <t>健康都市マスコット「わかさちゃん」に決定</t>
  </si>
  <si>
    <t>八百比丘尼サミット開催</t>
  </si>
  <si>
    <t>白鬚地区市街地再開発の愛称「つばき回廊」に決定</t>
  </si>
  <si>
    <t>小浜水産高等学校実習船「あおば」進水</t>
  </si>
  <si>
    <t>働く婦人の家完成</t>
  </si>
  <si>
    <t>国道162号食見トンネル開通</t>
  </si>
  <si>
    <t>今富小学校改築完成</t>
  </si>
  <si>
    <t>国富保育所新築完成</t>
  </si>
  <si>
    <t>つばき回廊商業棟完成</t>
  </si>
  <si>
    <t>不燃物埋立処分場完成</t>
  </si>
  <si>
    <t>マーメイド・テラス完成</t>
  </si>
  <si>
    <t>福井県立大学小浜キャンパス（海洋生物資源学科）開校</t>
  </si>
  <si>
    <t>つばき回廊ホテル棟完成（白鬚地区市街地再開発事業完成）</t>
  </si>
  <si>
    <t>若狭総合公園一部完成</t>
  </si>
  <si>
    <t>府中橋開通</t>
  </si>
  <si>
    <t>小浜郵便局改装完成</t>
  </si>
  <si>
    <t>小浜病院本館完成</t>
  </si>
  <si>
    <t>ＪＲバス田烏線廃線</t>
  </si>
  <si>
    <t>小浜市営ユースホステル営業停止</t>
    <rPh sb="0" eb="2">
      <t>オバマ</t>
    </rPh>
    <rPh sb="2" eb="4">
      <t>シエイ</t>
    </rPh>
    <rPh sb="11" eb="13">
      <t>エイギョウ</t>
    </rPh>
    <rPh sb="13" eb="15">
      <t>テイシ</t>
    </rPh>
    <phoneticPr fontId="13"/>
  </si>
  <si>
    <t>特別養護老人ホーム「若狭ハイツ」完成</t>
  </si>
  <si>
    <t>（株）ケーブルテレビ若狭小浜局舎完成（愛称チャンネルＯ）</t>
    <rPh sb="15" eb="16">
      <t>シャ</t>
    </rPh>
    <phoneticPr fontId="13"/>
  </si>
  <si>
    <t>上水道事業第3期拡張事業基幹施設遠敷配水池完成</t>
  </si>
  <si>
    <t>近畿自動車道敦賀線（舞鶴東―小浜市岡津間）23.6㎞路線発表</t>
  </si>
  <si>
    <t>口名田橋完成</t>
  </si>
  <si>
    <t>「上根来水源の森」林野庁の水源の森百選に認定</t>
  </si>
  <si>
    <t xml:space="preserve"> 　　　 </t>
  </si>
  <si>
    <t>小浜市総合運動場完成（長寿健康のさと公園）</t>
  </si>
  <si>
    <t>国道162号志積トンネル開通</t>
  </si>
  <si>
    <t>訪問看護ステーションおばまオープン</t>
  </si>
  <si>
    <t>中名田橋完成</t>
  </si>
  <si>
    <t>小浜市交流ターミナルセンターオープン</t>
  </si>
  <si>
    <t>小浜市第3次総合計画改定</t>
  </si>
  <si>
    <t>健康管理センターリフレッシュオープン</t>
  </si>
  <si>
    <t>小浜の海岸線が「日本海の渚・百選」に選ばれる</t>
  </si>
  <si>
    <t>森林の水ＰＲ館オープン</t>
  </si>
  <si>
    <t>飯盛寺本堂から日本最古の「一字一石経」約7万個出土</t>
  </si>
  <si>
    <t>文化財登録制度県内第一号に小浜聖ルカ教会</t>
  </si>
  <si>
    <t>ＪＡわかさ（小浜.上中.大飯.高浜.名田庄村）発足</t>
    <rPh sb="23" eb="25">
      <t>ホッソク</t>
    </rPh>
    <phoneticPr fontId="13"/>
  </si>
  <si>
    <t>宮川地区農業集落排水事業完了</t>
  </si>
  <si>
    <t>ロシアタンカー重油流出事故</t>
    <rPh sb="10" eb="11">
      <t>シュツ</t>
    </rPh>
    <phoneticPr fontId="13"/>
  </si>
  <si>
    <t>南川大橋開通</t>
  </si>
  <si>
    <t>文化財登録制度県内第二号に白鳥会館</t>
  </si>
  <si>
    <t>小浜街並み保存資料館完成</t>
  </si>
  <si>
    <t>中名田・田鳥保育園完成</t>
  </si>
  <si>
    <t>ＣＡＴＶ気象情報システム稼動</t>
  </si>
  <si>
    <t>クリーンセンター建設着手</t>
  </si>
  <si>
    <t>社会福祉協議会創立30周年記念大会</t>
  </si>
  <si>
    <t>嶺南広域行政組合発足</t>
  </si>
  <si>
    <t>国道162号「谷及トンネル」開通</t>
  </si>
  <si>
    <t>国道27号（バイパス）小浜上中線開通</t>
  </si>
  <si>
    <t>小浜市営ユースホステル取壊し完了</t>
    <rPh sb="0" eb="2">
      <t>オバマ</t>
    </rPh>
    <rPh sb="2" eb="4">
      <t>シエイ</t>
    </rPh>
    <rPh sb="11" eb="13">
      <t>トリコワ</t>
    </rPh>
    <rPh sb="14" eb="16">
      <t>カンリョウ</t>
    </rPh>
    <phoneticPr fontId="13"/>
  </si>
  <si>
    <t>飯盛寺本堂解体修理工事完了</t>
  </si>
  <si>
    <t>鵜の瀬周辺環境整備事業完了</t>
  </si>
  <si>
    <t>小浜海浜小公園（仮称）完成</t>
  </si>
  <si>
    <t>小浜市史完成</t>
  </si>
  <si>
    <t>国道162号矢代第一トンネル・矢代大橋開通</t>
  </si>
  <si>
    <t>県立嶺南西養護学校完成</t>
  </si>
  <si>
    <t>近畿自動車道敦賀線岡津～府中間施行命令</t>
    <rPh sb="16" eb="17">
      <t>イ</t>
    </rPh>
    <phoneticPr fontId="13"/>
  </si>
  <si>
    <t>若狭総合公園温水プ－ルオ－プン</t>
  </si>
  <si>
    <t>箸のふるさと館オ－プン</t>
  </si>
  <si>
    <t>若狭小浜とらふぐ王国開国</t>
  </si>
  <si>
    <t>近畿自動車道敦賀線舞鶴東～小浜市岡津間起工式</t>
  </si>
  <si>
    <t>国富・松永地区農業集落排水事業完了</t>
  </si>
  <si>
    <t>田烏区上下水道完成</t>
  </si>
  <si>
    <t>広域農道若狭西街道上野・神宮寺間開通（2月）</t>
    <rPh sb="0" eb="2">
      <t>コウイキ</t>
    </rPh>
    <rPh sb="2" eb="4">
      <t>ノウドウ</t>
    </rPh>
    <rPh sb="4" eb="6">
      <t>ワカサ</t>
    </rPh>
    <rPh sb="6" eb="7">
      <t>ニシ</t>
    </rPh>
    <rPh sb="7" eb="9">
      <t>カイドウ</t>
    </rPh>
    <rPh sb="9" eb="11">
      <t>ウエノ</t>
    </rPh>
    <rPh sb="12" eb="15">
      <t>ジングウジ</t>
    </rPh>
    <rPh sb="15" eb="16">
      <t>カン</t>
    </rPh>
    <rPh sb="16" eb="18">
      <t>カイツウ</t>
    </rPh>
    <phoneticPr fontId="13"/>
  </si>
  <si>
    <t>つばき回廊業務棟市民サービスコーナーオープン（4月）</t>
    <rPh sb="3" eb="5">
      <t>カイロウ</t>
    </rPh>
    <rPh sb="5" eb="7">
      <t>ギョウム</t>
    </rPh>
    <rPh sb="7" eb="8">
      <t>トウ</t>
    </rPh>
    <rPh sb="8" eb="10">
      <t>シミン</t>
    </rPh>
    <phoneticPr fontId="13"/>
  </si>
  <si>
    <t>小浜勤労者総合スポーツ施設オープン</t>
    <rPh sb="0" eb="2">
      <t>オバマ</t>
    </rPh>
    <rPh sb="2" eb="5">
      <t>キンロウシャ</t>
    </rPh>
    <rPh sb="5" eb="7">
      <t>ソウゴウ</t>
    </rPh>
    <rPh sb="11" eb="13">
      <t>シセツ</t>
    </rPh>
    <phoneticPr fontId="13"/>
  </si>
  <si>
    <t>ねんりんピック'99福井小浜市マラソン交流大会開催</t>
    <rPh sb="10" eb="12">
      <t>フクイ</t>
    </rPh>
    <rPh sb="12" eb="14">
      <t>オバマ</t>
    </rPh>
    <rPh sb="14" eb="15">
      <t>シ</t>
    </rPh>
    <rPh sb="19" eb="21">
      <t>コウリュウ</t>
    </rPh>
    <rPh sb="21" eb="23">
      <t>タイカイ</t>
    </rPh>
    <rPh sb="23" eb="25">
      <t>カイサイ</t>
    </rPh>
    <phoneticPr fontId="13"/>
  </si>
  <si>
    <t>若狭松下電器株式会社小浜工場閉鎖</t>
    <rPh sb="0" eb="2">
      <t>ワカサ</t>
    </rPh>
    <rPh sb="2" eb="4">
      <t>マツシタ</t>
    </rPh>
    <rPh sb="4" eb="6">
      <t>デンキ</t>
    </rPh>
    <rPh sb="6" eb="8">
      <t>カブシキ</t>
    </rPh>
    <rPh sb="8" eb="10">
      <t>カイシャ</t>
    </rPh>
    <rPh sb="10" eb="12">
      <t>オバマ</t>
    </rPh>
    <rPh sb="12" eb="14">
      <t>コウジョウ</t>
    </rPh>
    <rPh sb="14" eb="16">
      <t>ヘイサ</t>
    </rPh>
    <phoneticPr fontId="13"/>
  </si>
  <si>
    <t>小浜市クリーンセンターオープン</t>
    <rPh sb="0" eb="2">
      <t>オバマ</t>
    </rPh>
    <rPh sb="2" eb="3">
      <t>シ</t>
    </rPh>
    <phoneticPr fontId="13"/>
  </si>
  <si>
    <t>介護保険制度スタート</t>
    <rPh sb="0" eb="2">
      <t>カイゴ</t>
    </rPh>
    <rPh sb="2" eb="4">
      <t>ホケン</t>
    </rPh>
    <rPh sb="4" eb="6">
      <t>セイド</t>
    </rPh>
    <phoneticPr fontId="13"/>
  </si>
  <si>
    <t>8代目市長に村上利夫氏が就任</t>
    <rPh sb="1" eb="2">
      <t>ダイ</t>
    </rPh>
    <rPh sb="2" eb="3">
      <t>メ</t>
    </rPh>
    <rPh sb="3" eb="5">
      <t>シチョウ</t>
    </rPh>
    <rPh sb="6" eb="8">
      <t>ムラカミ</t>
    </rPh>
    <rPh sb="8" eb="10">
      <t>トシオ</t>
    </rPh>
    <rPh sb="10" eb="11">
      <t>シ</t>
    </rPh>
    <rPh sb="12" eb="14">
      <t>シュウニン</t>
    </rPh>
    <phoneticPr fontId="13"/>
  </si>
  <si>
    <t>小浜線電化工事着工</t>
    <rPh sb="0" eb="3">
      <t>オバマセン</t>
    </rPh>
    <rPh sb="3" eb="5">
      <t>デンカ</t>
    </rPh>
    <rPh sb="5" eb="7">
      <t>コウジ</t>
    </rPh>
    <rPh sb="7" eb="9">
      <t>チャッコウ</t>
    </rPh>
    <phoneticPr fontId="13"/>
  </si>
  <si>
    <t>琵琶湖・若狭湾鉄道建設等早期実現決起大会開催</t>
    <rPh sb="0" eb="3">
      <t>ビワコ</t>
    </rPh>
    <rPh sb="4" eb="7">
      <t>ワカサワン</t>
    </rPh>
    <rPh sb="7" eb="9">
      <t>テツドウ</t>
    </rPh>
    <rPh sb="9" eb="11">
      <t>ケンセツ</t>
    </rPh>
    <rPh sb="11" eb="12">
      <t>トウ</t>
    </rPh>
    <rPh sb="12" eb="14">
      <t>ソウキ</t>
    </rPh>
    <rPh sb="14" eb="16">
      <t>ジツゲン</t>
    </rPh>
    <rPh sb="16" eb="18">
      <t>ケッキ</t>
    </rPh>
    <rPh sb="18" eb="20">
      <t>タイカイ</t>
    </rPh>
    <rPh sb="20" eb="22">
      <t>カイサイ</t>
    </rPh>
    <phoneticPr fontId="13"/>
  </si>
  <si>
    <t>市民憲章制定</t>
    <rPh sb="0" eb="2">
      <t>シミン</t>
    </rPh>
    <rPh sb="2" eb="4">
      <t>ケンショウ</t>
    </rPh>
    <rPh sb="4" eb="6">
      <t>セイテイ</t>
    </rPh>
    <phoneticPr fontId="13"/>
  </si>
  <si>
    <t>つばき回廊業務棟ボランティア支援センター設置</t>
    <rPh sb="3" eb="5">
      <t>カイロウ</t>
    </rPh>
    <rPh sb="5" eb="7">
      <t>ギョウム</t>
    </rPh>
    <rPh sb="7" eb="8">
      <t>トウ</t>
    </rPh>
    <rPh sb="14" eb="16">
      <t>シエン</t>
    </rPh>
    <rPh sb="20" eb="22">
      <t>セッチ</t>
    </rPh>
    <phoneticPr fontId="13"/>
  </si>
  <si>
    <t>小浜市食のまちづくり条例制定</t>
    <rPh sb="0" eb="2">
      <t>オバマ</t>
    </rPh>
    <rPh sb="2" eb="3">
      <t>シ</t>
    </rPh>
    <rPh sb="3" eb="4">
      <t>ショク</t>
    </rPh>
    <rPh sb="10" eb="12">
      <t>ジョウレイ</t>
    </rPh>
    <rPh sb="12" eb="14">
      <t>セイテイ</t>
    </rPh>
    <phoneticPr fontId="13"/>
  </si>
  <si>
    <t>椎村神社祭礼（若狭）市指定無形文化財指定</t>
    <rPh sb="0" eb="1">
      <t>シイ</t>
    </rPh>
    <rPh sb="1" eb="2">
      <t>ムラ</t>
    </rPh>
    <rPh sb="2" eb="4">
      <t>ジンジャ</t>
    </rPh>
    <rPh sb="4" eb="6">
      <t>サイレイ</t>
    </rPh>
    <rPh sb="7" eb="9">
      <t>ワカサ</t>
    </rPh>
    <rPh sb="10" eb="11">
      <t>シ</t>
    </rPh>
    <rPh sb="11" eb="13">
      <t>シテイ</t>
    </rPh>
    <rPh sb="13" eb="15">
      <t>ムケイ</t>
    </rPh>
    <rPh sb="15" eb="17">
      <t>ブンカ</t>
    </rPh>
    <rPh sb="17" eb="18">
      <t>ザイ</t>
    </rPh>
    <rPh sb="18" eb="20">
      <t>シテイ</t>
    </rPh>
    <phoneticPr fontId="13"/>
  </si>
  <si>
    <t>奥窪谷六斎念仏市指定無形文化財指定</t>
    <rPh sb="0" eb="1">
      <t>オク</t>
    </rPh>
    <rPh sb="1" eb="3">
      <t>クボタニ</t>
    </rPh>
    <rPh sb="3" eb="4">
      <t>ロク</t>
    </rPh>
    <rPh sb="4" eb="5">
      <t>ヒトシ</t>
    </rPh>
    <rPh sb="5" eb="7">
      <t>ネンブツ</t>
    </rPh>
    <phoneticPr fontId="13"/>
  </si>
  <si>
    <t>都市計画道路｢臨港線｣伏原～神田L460ｍ開通</t>
    <rPh sb="0" eb="2">
      <t>トシ</t>
    </rPh>
    <rPh sb="2" eb="4">
      <t>ケイカク</t>
    </rPh>
    <rPh sb="4" eb="6">
      <t>ドウロ</t>
    </rPh>
    <rPh sb="7" eb="10">
      <t>リンコウセン</t>
    </rPh>
    <rPh sb="11" eb="12">
      <t>フ</t>
    </rPh>
    <rPh sb="12" eb="13">
      <t>ハラ</t>
    </rPh>
    <rPh sb="14" eb="16">
      <t>カンダ</t>
    </rPh>
    <rPh sb="21" eb="23">
      <t>カイツウ</t>
    </rPh>
    <phoneticPr fontId="13"/>
  </si>
  <si>
    <t>阿納トンネル（阿納尻～阿納）L940ｍ開通</t>
    <rPh sb="7" eb="8">
      <t>オモネ</t>
    </rPh>
    <rPh sb="8" eb="9">
      <t>オサム</t>
    </rPh>
    <rPh sb="9" eb="10">
      <t>シリ</t>
    </rPh>
    <rPh sb="11" eb="12">
      <t>ア</t>
    </rPh>
    <rPh sb="12" eb="13">
      <t>ノウ</t>
    </rPh>
    <rPh sb="19" eb="21">
      <t>カイツウ</t>
    </rPh>
    <phoneticPr fontId="13"/>
  </si>
  <si>
    <t>JRバス路線廃止（3月）</t>
    <rPh sb="4" eb="6">
      <t>ロセン</t>
    </rPh>
    <rPh sb="6" eb="8">
      <t>ハイシ</t>
    </rPh>
    <phoneticPr fontId="13"/>
  </si>
  <si>
    <t>小浜市男女共同参画条例制定</t>
    <rPh sb="0" eb="2">
      <t>オバマ</t>
    </rPh>
    <rPh sb="2" eb="3">
      <t>シ</t>
    </rPh>
    <rPh sb="3" eb="5">
      <t>ダンジョ</t>
    </rPh>
    <rPh sb="5" eb="7">
      <t>キョウドウ</t>
    </rPh>
    <rPh sb="7" eb="9">
      <t>サンカク</t>
    </rPh>
    <rPh sb="9" eb="11">
      <t>ジョウレイ</t>
    </rPh>
    <rPh sb="11" eb="13">
      <t>セイテイ</t>
    </rPh>
    <phoneticPr fontId="13"/>
  </si>
  <si>
    <t>小浜市総合福祉センター｢愛称サン・サンホーム小浜｣完成</t>
    <rPh sb="0" eb="2">
      <t>オバマ</t>
    </rPh>
    <rPh sb="2" eb="3">
      <t>シ</t>
    </rPh>
    <rPh sb="3" eb="5">
      <t>ソウゴウ</t>
    </rPh>
    <rPh sb="5" eb="7">
      <t>フクシ</t>
    </rPh>
    <rPh sb="12" eb="14">
      <t>アイショウ</t>
    </rPh>
    <rPh sb="22" eb="24">
      <t>オバマ</t>
    </rPh>
    <rPh sb="25" eb="27">
      <t>カンセイ</t>
    </rPh>
    <phoneticPr fontId="13"/>
  </si>
  <si>
    <t>｢生活路線バス｣あいあいバス運行</t>
    <rPh sb="1" eb="3">
      <t>セイカツ</t>
    </rPh>
    <rPh sb="3" eb="5">
      <t>ロセン</t>
    </rPh>
    <rPh sb="14" eb="16">
      <t>ウンコウ</t>
    </rPh>
    <phoneticPr fontId="13"/>
  </si>
  <si>
    <t>放生祭県無形民族文化財指定</t>
    <rPh sb="0" eb="1">
      <t>ホウ</t>
    </rPh>
    <rPh sb="1" eb="2">
      <t>イ</t>
    </rPh>
    <rPh sb="2" eb="3">
      <t>マツ</t>
    </rPh>
    <rPh sb="3" eb="4">
      <t>ケン</t>
    </rPh>
    <rPh sb="4" eb="6">
      <t>ムケイ</t>
    </rPh>
    <rPh sb="6" eb="8">
      <t>ミンゾク</t>
    </rPh>
    <rPh sb="8" eb="10">
      <t>ブンカ</t>
    </rPh>
    <rPh sb="10" eb="11">
      <t>ザイ</t>
    </rPh>
    <rPh sb="11" eb="13">
      <t>シテイ</t>
    </rPh>
    <phoneticPr fontId="13"/>
  </si>
  <si>
    <t>特別養護老人ホーム｢ひまわり荘｣宮川にオープン</t>
    <rPh sb="0" eb="2">
      <t>トクベツ</t>
    </rPh>
    <rPh sb="2" eb="4">
      <t>ヨウゴ</t>
    </rPh>
    <rPh sb="4" eb="6">
      <t>ロウジン</t>
    </rPh>
    <rPh sb="14" eb="15">
      <t>ソウ</t>
    </rPh>
    <rPh sb="16" eb="18">
      <t>ミヤガワ</t>
    </rPh>
    <phoneticPr fontId="13"/>
  </si>
  <si>
    <t>御食国シンボルマーク決定</t>
    <rPh sb="0" eb="1">
      <t>オン</t>
    </rPh>
    <rPh sb="1" eb="2">
      <t>ショク</t>
    </rPh>
    <rPh sb="2" eb="3">
      <t>クニ</t>
    </rPh>
    <rPh sb="10" eb="12">
      <t>ケッテイ</t>
    </rPh>
    <phoneticPr fontId="13"/>
  </si>
  <si>
    <t>㈱ケーブルテレビ若狭小浜局舎増築</t>
    <rPh sb="8" eb="10">
      <t>ワカサ</t>
    </rPh>
    <rPh sb="10" eb="12">
      <t>オバマ</t>
    </rPh>
    <rPh sb="12" eb="13">
      <t>キョク</t>
    </rPh>
    <rPh sb="13" eb="14">
      <t>シャ</t>
    </rPh>
    <rPh sb="14" eb="16">
      <t>ゾウチク</t>
    </rPh>
    <phoneticPr fontId="13"/>
  </si>
  <si>
    <t>若狭ＣＡＴＶ広域ネットワーク施設稼動</t>
    <rPh sb="0" eb="2">
      <t>ワカサ</t>
    </rPh>
    <rPh sb="6" eb="8">
      <t>コウイキ</t>
    </rPh>
    <rPh sb="14" eb="16">
      <t>シセツ</t>
    </rPh>
    <rPh sb="16" eb="18">
      <t>カドウ</t>
    </rPh>
    <phoneticPr fontId="13"/>
  </si>
  <si>
    <t>食のまちづくり拠点施設起工式</t>
    <rPh sb="0" eb="1">
      <t>ショク</t>
    </rPh>
    <rPh sb="7" eb="9">
      <t>キョテン</t>
    </rPh>
    <rPh sb="9" eb="11">
      <t>シセツ</t>
    </rPh>
    <rPh sb="11" eb="14">
      <t>キコウシキ</t>
    </rPh>
    <phoneticPr fontId="13"/>
  </si>
  <si>
    <t>泊漁港完成</t>
    <rPh sb="0" eb="1">
      <t>ト</t>
    </rPh>
    <rPh sb="1" eb="3">
      <t>ギョコウ</t>
    </rPh>
    <rPh sb="3" eb="5">
      <t>カンセイ</t>
    </rPh>
    <phoneticPr fontId="13"/>
  </si>
  <si>
    <t>｢琵琶湖若狭湾リゾートライン｣から｢琵琶湖若狭湾快速鉄道｣に名称変更</t>
    <rPh sb="1" eb="4">
      <t>ビワコ</t>
    </rPh>
    <rPh sb="4" eb="6">
      <t>ワカサ</t>
    </rPh>
    <rPh sb="6" eb="7">
      <t>ワン</t>
    </rPh>
    <rPh sb="18" eb="21">
      <t>ビワコ</t>
    </rPh>
    <rPh sb="21" eb="24">
      <t>ワカサワン</t>
    </rPh>
    <rPh sb="24" eb="26">
      <t>カイソク</t>
    </rPh>
    <rPh sb="26" eb="28">
      <t>テツドウ</t>
    </rPh>
    <rPh sb="30" eb="32">
      <t>メイショウ</t>
    </rPh>
    <rPh sb="32" eb="34">
      <t>ヘンコウ</t>
    </rPh>
    <phoneticPr fontId="13"/>
  </si>
  <si>
    <t>久須夜ヶ岳有料道路エンゼルライン7月以降無料</t>
    <rPh sb="0" eb="1">
      <t>ク</t>
    </rPh>
    <rPh sb="1" eb="2">
      <t>ス</t>
    </rPh>
    <rPh sb="2" eb="3">
      <t>ヤ</t>
    </rPh>
    <rPh sb="4" eb="5">
      <t>タケ</t>
    </rPh>
    <rPh sb="5" eb="7">
      <t>ユウリョウ</t>
    </rPh>
    <rPh sb="7" eb="9">
      <t>ドウロ</t>
    </rPh>
    <rPh sb="18" eb="20">
      <t>イコウ</t>
    </rPh>
    <rPh sb="20" eb="22">
      <t>ムリョウ</t>
    </rPh>
    <phoneticPr fontId="13"/>
  </si>
  <si>
    <t>第一次住民基本台帳ネットワークサービススタート（住民コード通知）</t>
    <rPh sb="0" eb="1">
      <t>ダイ</t>
    </rPh>
    <rPh sb="1" eb="3">
      <t>イチジ</t>
    </rPh>
    <rPh sb="3" eb="5">
      <t>ジュウミン</t>
    </rPh>
    <rPh sb="5" eb="7">
      <t>キホン</t>
    </rPh>
    <rPh sb="7" eb="9">
      <t>ダイチョウ</t>
    </rPh>
    <rPh sb="24" eb="26">
      <t>ジュウミン</t>
    </rPh>
    <rPh sb="29" eb="31">
      <t>ツウチ</t>
    </rPh>
    <phoneticPr fontId="13"/>
  </si>
  <si>
    <t>拉致被害者小浜市2名北朝鮮より帰国</t>
    <rPh sb="0" eb="2">
      <t>ラチ</t>
    </rPh>
    <rPh sb="2" eb="5">
      <t>ヒガイシャ</t>
    </rPh>
    <rPh sb="5" eb="8">
      <t>オバマシ</t>
    </rPh>
    <rPh sb="9" eb="10">
      <t>メイ</t>
    </rPh>
    <rPh sb="10" eb="13">
      <t>キタチョウセン</t>
    </rPh>
    <rPh sb="15" eb="17">
      <t>キコク</t>
    </rPh>
    <phoneticPr fontId="13"/>
  </si>
  <si>
    <t>朝市オープン｢府中水田園芸直売所｣｢軽トラ朝市｣｢谷田部ふれあい朝市｣</t>
    <rPh sb="0" eb="2">
      <t>アサイチ</t>
    </rPh>
    <rPh sb="7" eb="9">
      <t>フチュウ</t>
    </rPh>
    <rPh sb="9" eb="11">
      <t>スイデン</t>
    </rPh>
    <rPh sb="11" eb="13">
      <t>エンゲイ</t>
    </rPh>
    <rPh sb="13" eb="15">
      <t>チョクバイ</t>
    </rPh>
    <rPh sb="15" eb="16">
      <t>ショ</t>
    </rPh>
    <rPh sb="18" eb="19">
      <t>ケイ</t>
    </rPh>
    <rPh sb="21" eb="23">
      <t>アサイチ</t>
    </rPh>
    <rPh sb="25" eb="28">
      <t>ヤタベ</t>
    </rPh>
    <rPh sb="32" eb="34">
      <t>アサイチ</t>
    </rPh>
    <phoneticPr fontId="13"/>
  </si>
  <si>
    <t>小浜東部中継ポンプ場建設工事起工式</t>
    <rPh sb="0" eb="2">
      <t>オバマ</t>
    </rPh>
    <rPh sb="2" eb="4">
      <t>トウブ</t>
    </rPh>
    <rPh sb="4" eb="6">
      <t>チュウケイ</t>
    </rPh>
    <rPh sb="9" eb="10">
      <t>バ</t>
    </rPh>
    <rPh sb="10" eb="12">
      <t>ケンセツ</t>
    </rPh>
    <rPh sb="12" eb="14">
      <t>コウジ</t>
    </rPh>
    <rPh sb="14" eb="17">
      <t>キコウシキ</t>
    </rPh>
    <phoneticPr fontId="13"/>
  </si>
  <si>
    <t>はまかぜ通り（駅通り）歩道バリアフリー化</t>
    <rPh sb="4" eb="5">
      <t>トオ</t>
    </rPh>
    <rPh sb="7" eb="8">
      <t>エキ</t>
    </rPh>
    <rPh sb="8" eb="9">
      <t>トオ</t>
    </rPh>
    <rPh sb="11" eb="13">
      <t>ホドウ</t>
    </rPh>
    <rPh sb="19" eb="20">
      <t>カ</t>
    </rPh>
    <phoneticPr fontId="13"/>
  </si>
  <si>
    <t>高塚橋開通</t>
    <rPh sb="0" eb="2">
      <t>タカツカ</t>
    </rPh>
    <rPh sb="2" eb="3">
      <t>ハシ</t>
    </rPh>
    <rPh sb="3" eb="5">
      <t>カイツウ</t>
    </rPh>
    <phoneticPr fontId="13"/>
  </si>
  <si>
    <t>小浜市男女共同参画推進条例施行</t>
    <rPh sb="0" eb="3">
      <t>オバマシ</t>
    </rPh>
    <rPh sb="3" eb="5">
      <t>ダンジョ</t>
    </rPh>
    <rPh sb="5" eb="7">
      <t>キョウドウ</t>
    </rPh>
    <rPh sb="7" eb="9">
      <t>サンカク</t>
    </rPh>
    <rPh sb="9" eb="11">
      <t>スイシン</t>
    </rPh>
    <rPh sb="11" eb="13">
      <t>ジョウレイ</t>
    </rPh>
    <rPh sb="13" eb="15">
      <t>シコウ</t>
    </rPh>
    <phoneticPr fontId="13"/>
  </si>
  <si>
    <t>小浜線電化開業</t>
    <rPh sb="0" eb="2">
      <t>オバマ</t>
    </rPh>
    <rPh sb="2" eb="3">
      <t>セン</t>
    </rPh>
    <rPh sb="3" eb="5">
      <t>デンカ</t>
    </rPh>
    <rPh sb="5" eb="7">
      <t>カイギョウ</t>
    </rPh>
    <phoneticPr fontId="13"/>
  </si>
  <si>
    <t>生きがい活動拠点施設完成</t>
    <rPh sb="0" eb="1">
      <t>イ</t>
    </rPh>
    <rPh sb="4" eb="6">
      <t>カツドウ</t>
    </rPh>
    <rPh sb="6" eb="8">
      <t>キョテン</t>
    </rPh>
    <rPh sb="8" eb="10">
      <t>シセツ</t>
    </rPh>
    <rPh sb="10" eb="12">
      <t>カンセイ</t>
    </rPh>
    <phoneticPr fontId="13"/>
  </si>
  <si>
    <t>県道羽賀東小浜停車場線高塚橋開通</t>
    <rPh sb="0" eb="2">
      <t>ケンドウ</t>
    </rPh>
    <rPh sb="2" eb="4">
      <t>ハガ</t>
    </rPh>
    <rPh sb="4" eb="5">
      <t>ヒガシ</t>
    </rPh>
    <rPh sb="5" eb="7">
      <t>オバマ</t>
    </rPh>
    <rPh sb="7" eb="9">
      <t>テイシャ</t>
    </rPh>
    <rPh sb="9" eb="10">
      <t>ジョウ</t>
    </rPh>
    <rPh sb="10" eb="11">
      <t>セン</t>
    </rPh>
    <rPh sb="11" eb="13">
      <t>タカツカ</t>
    </rPh>
    <rPh sb="13" eb="14">
      <t>ハシ</t>
    </rPh>
    <rPh sb="14" eb="16">
      <t>カイツウ</t>
    </rPh>
    <phoneticPr fontId="13"/>
  </si>
  <si>
    <t>舞鶴若狭自動車道小浜西インター～舞鶴東インター開通</t>
    <rPh sb="0" eb="2">
      <t>マイヅル</t>
    </rPh>
    <rPh sb="2" eb="4">
      <t>ワカサ</t>
    </rPh>
    <rPh sb="4" eb="7">
      <t>ジドウシャ</t>
    </rPh>
    <rPh sb="7" eb="8">
      <t>ドウ</t>
    </rPh>
    <rPh sb="8" eb="10">
      <t>オバマ</t>
    </rPh>
    <rPh sb="10" eb="11">
      <t>ニシ</t>
    </rPh>
    <rPh sb="16" eb="18">
      <t>マイヅル</t>
    </rPh>
    <rPh sb="18" eb="19">
      <t>ヒガシ</t>
    </rPh>
    <rPh sb="23" eb="25">
      <t>カイツウ</t>
    </rPh>
    <phoneticPr fontId="13"/>
  </si>
  <si>
    <t>小浜市個人情報保護制度スタート</t>
    <rPh sb="0" eb="2">
      <t>オバマ</t>
    </rPh>
    <rPh sb="2" eb="3">
      <t>シ</t>
    </rPh>
    <rPh sb="3" eb="5">
      <t>コジン</t>
    </rPh>
    <rPh sb="5" eb="7">
      <t>ジョウホウ</t>
    </rPh>
    <rPh sb="7" eb="9">
      <t>ホゴ</t>
    </rPh>
    <rPh sb="9" eb="11">
      <t>セイド</t>
    </rPh>
    <phoneticPr fontId="13"/>
  </si>
  <si>
    <t>指定管理者制度開始</t>
    <rPh sb="0" eb="2">
      <t>シテイ</t>
    </rPh>
    <rPh sb="2" eb="5">
      <t>カンリシャ</t>
    </rPh>
    <rPh sb="5" eb="7">
      <t>セイド</t>
    </rPh>
    <rPh sb="7" eb="9">
      <t>カイシ</t>
    </rPh>
    <phoneticPr fontId="13"/>
  </si>
  <si>
    <t>福井情報スーパーハイウェイ開通</t>
    <rPh sb="0" eb="2">
      <t>フクイ</t>
    </rPh>
    <rPh sb="2" eb="4">
      <t>ジョウホウ</t>
    </rPh>
    <rPh sb="13" eb="15">
      <t>カイツウ</t>
    </rPh>
    <phoneticPr fontId="13"/>
  </si>
  <si>
    <t>地方自治大賞奨励賞授賞(食のまちづくり)主催毎日新聞社後援総務省</t>
    <rPh sb="0" eb="2">
      <t>チホウ</t>
    </rPh>
    <rPh sb="2" eb="4">
      <t>ジチ</t>
    </rPh>
    <rPh sb="4" eb="6">
      <t>タイショウ</t>
    </rPh>
    <rPh sb="6" eb="7">
      <t>ショウ</t>
    </rPh>
    <rPh sb="7" eb="8">
      <t>ハゲ</t>
    </rPh>
    <rPh sb="8" eb="9">
      <t>ショウ</t>
    </rPh>
    <rPh sb="9" eb="11">
      <t>ジュショウ</t>
    </rPh>
    <rPh sb="12" eb="13">
      <t>ショク</t>
    </rPh>
    <rPh sb="20" eb="22">
      <t>シュサイ</t>
    </rPh>
    <rPh sb="22" eb="24">
      <t>マイニチ</t>
    </rPh>
    <rPh sb="24" eb="26">
      <t>シンブン</t>
    </rPh>
    <rPh sb="26" eb="27">
      <t>シャ</t>
    </rPh>
    <rPh sb="27" eb="29">
      <t>コウエン</t>
    </rPh>
    <rPh sb="29" eb="32">
      <t>ソウムショウ</t>
    </rPh>
    <phoneticPr fontId="13"/>
  </si>
  <si>
    <t>若狭路博2003開幕式</t>
    <rPh sb="0" eb="2">
      <t>ワカサ</t>
    </rPh>
    <rPh sb="2" eb="3">
      <t>ジ</t>
    </rPh>
    <rPh sb="3" eb="4">
      <t>ハク</t>
    </rPh>
    <rPh sb="8" eb="10">
      <t>カイマク</t>
    </rPh>
    <rPh sb="10" eb="11">
      <t>シキ</t>
    </rPh>
    <phoneticPr fontId="13"/>
  </si>
  <si>
    <t>日本まんなか共和国文化首都遷都式（岐阜県.福井県.三重県.滋賀県）</t>
    <rPh sb="0" eb="2">
      <t>ニホン</t>
    </rPh>
    <rPh sb="6" eb="8">
      <t>キョウワ</t>
    </rPh>
    <rPh sb="8" eb="9">
      <t>コク</t>
    </rPh>
    <rPh sb="9" eb="11">
      <t>ブンカ</t>
    </rPh>
    <rPh sb="11" eb="13">
      <t>シュト</t>
    </rPh>
    <rPh sb="13" eb="15">
      <t>セント</t>
    </rPh>
    <rPh sb="15" eb="16">
      <t>シキ</t>
    </rPh>
    <rPh sb="17" eb="19">
      <t>ギフ</t>
    </rPh>
    <rPh sb="19" eb="20">
      <t>ケン</t>
    </rPh>
    <rPh sb="21" eb="24">
      <t>フクイケン</t>
    </rPh>
    <rPh sb="25" eb="28">
      <t>ミエケン</t>
    </rPh>
    <rPh sb="29" eb="32">
      <t>シガケン</t>
    </rPh>
    <phoneticPr fontId="13"/>
  </si>
  <si>
    <t>第二次住民基本台帳ネットワークサービススタート（住民基本台帳カー</t>
    <rPh sb="0" eb="1">
      <t>ダイ</t>
    </rPh>
    <rPh sb="1" eb="3">
      <t>ニジ</t>
    </rPh>
    <rPh sb="3" eb="5">
      <t>ジュウミン</t>
    </rPh>
    <rPh sb="5" eb="7">
      <t>キホン</t>
    </rPh>
    <rPh sb="7" eb="9">
      <t>ダイチョウ</t>
    </rPh>
    <rPh sb="24" eb="26">
      <t>ジュウミン</t>
    </rPh>
    <rPh sb="26" eb="28">
      <t>キホン</t>
    </rPh>
    <rPh sb="28" eb="30">
      <t>ダイチョウ</t>
    </rPh>
    <phoneticPr fontId="13"/>
  </si>
  <si>
    <t>ドの交付）</t>
  </si>
  <si>
    <t>御食国若狭おばま食文化館オープン</t>
    <rPh sb="0" eb="1">
      <t>ミ</t>
    </rPh>
    <rPh sb="1" eb="2">
      <t>ショク</t>
    </rPh>
    <rPh sb="2" eb="3">
      <t>クニ</t>
    </rPh>
    <rPh sb="3" eb="5">
      <t>ワカサ</t>
    </rPh>
    <rPh sb="8" eb="9">
      <t>ショク</t>
    </rPh>
    <rPh sb="9" eb="11">
      <t>ブンカ</t>
    </rPh>
    <rPh sb="11" eb="12">
      <t>カン</t>
    </rPh>
    <phoneticPr fontId="13"/>
  </si>
  <si>
    <t>広域農道若狭西街道（神宮寺～生守3.96ｋｍ）開通</t>
    <rPh sb="0" eb="2">
      <t>コウイキ</t>
    </rPh>
    <rPh sb="2" eb="4">
      <t>ノウドウ</t>
    </rPh>
    <rPh sb="4" eb="6">
      <t>ワカサ</t>
    </rPh>
    <rPh sb="6" eb="7">
      <t>ニシ</t>
    </rPh>
    <rPh sb="7" eb="9">
      <t>カイドウ</t>
    </rPh>
    <rPh sb="10" eb="13">
      <t>ジングウジ</t>
    </rPh>
    <rPh sb="14" eb="16">
      <t>イゴモリ</t>
    </rPh>
    <rPh sb="23" eb="25">
      <t>カイツウ</t>
    </rPh>
    <phoneticPr fontId="13"/>
  </si>
  <si>
    <t>林道小浜.朽木線開通（上根来線.小入谷線）</t>
    <rPh sb="0" eb="2">
      <t>リンドウ</t>
    </rPh>
    <rPh sb="2" eb="4">
      <t>オバマ</t>
    </rPh>
    <rPh sb="5" eb="7">
      <t>クツキ</t>
    </rPh>
    <rPh sb="7" eb="8">
      <t>セン</t>
    </rPh>
    <rPh sb="8" eb="10">
      <t>カイツウ</t>
    </rPh>
    <rPh sb="11" eb="12">
      <t>カミ</t>
    </rPh>
    <rPh sb="12" eb="14">
      <t>ネゴリ</t>
    </rPh>
    <rPh sb="14" eb="15">
      <t>セン</t>
    </rPh>
    <rPh sb="16" eb="17">
      <t>オ</t>
    </rPh>
    <rPh sb="17" eb="18">
      <t>イ</t>
    </rPh>
    <rPh sb="18" eb="19">
      <t>タニ</t>
    </rPh>
    <rPh sb="19" eb="20">
      <t>セン</t>
    </rPh>
    <phoneticPr fontId="13"/>
  </si>
  <si>
    <t>LGWANサービス提供設備および付帯設備完了</t>
    <rPh sb="9" eb="11">
      <t>テイキョウ</t>
    </rPh>
    <rPh sb="11" eb="13">
      <t>セツビ</t>
    </rPh>
    <rPh sb="16" eb="18">
      <t>フタイ</t>
    </rPh>
    <rPh sb="18" eb="20">
      <t>セツビ</t>
    </rPh>
    <rPh sb="20" eb="22">
      <t>カンリョウ</t>
    </rPh>
    <phoneticPr fontId="13"/>
  </si>
  <si>
    <t>若狭広域ケーブルネットLGWAN接続工事完了</t>
    <rPh sb="0" eb="2">
      <t>ワカサ</t>
    </rPh>
    <rPh sb="2" eb="4">
      <t>コウイキ</t>
    </rPh>
    <rPh sb="16" eb="18">
      <t>セツゾク</t>
    </rPh>
    <rPh sb="18" eb="20">
      <t>コウジ</t>
    </rPh>
    <rPh sb="20" eb="22">
      <t>カンリョウ</t>
    </rPh>
    <phoneticPr fontId="13"/>
  </si>
  <si>
    <t>公的個人認証サービス（インターネット利用）</t>
    <rPh sb="0" eb="2">
      <t>コウテキ</t>
    </rPh>
    <rPh sb="2" eb="4">
      <t>コジン</t>
    </rPh>
    <rPh sb="4" eb="6">
      <t>ニンショウ</t>
    </rPh>
    <rPh sb="18" eb="20">
      <t>リヨウ</t>
    </rPh>
    <phoneticPr fontId="13"/>
  </si>
  <si>
    <t>（地域水産物提供施設）食事処｢濱の四季｣オープン</t>
    <rPh sb="1" eb="3">
      <t>チイキ</t>
    </rPh>
    <rPh sb="3" eb="5">
      <t>スイサン</t>
    </rPh>
    <rPh sb="5" eb="6">
      <t>ブツ</t>
    </rPh>
    <rPh sb="6" eb="8">
      <t>テイキョウ</t>
    </rPh>
    <rPh sb="8" eb="10">
      <t>シセツ</t>
    </rPh>
    <rPh sb="11" eb="13">
      <t>ショクジ</t>
    </rPh>
    <rPh sb="13" eb="14">
      <t>トコロ</t>
    </rPh>
    <rPh sb="15" eb="16">
      <t>ハマ</t>
    </rPh>
    <rPh sb="17" eb="19">
      <t>シキ</t>
    </rPh>
    <phoneticPr fontId="13"/>
  </si>
  <si>
    <t>地域色豊なまち.むらづくり各地区長期ビジョン.振興計画完成</t>
    <rPh sb="0" eb="2">
      <t>チイキ</t>
    </rPh>
    <rPh sb="2" eb="3">
      <t>ショク</t>
    </rPh>
    <rPh sb="3" eb="4">
      <t>ユタカ</t>
    </rPh>
    <rPh sb="13" eb="14">
      <t>カク</t>
    </rPh>
    <rPh sb="14" eb="16">
      <t>チク</t>
    </rPh>
    <rPh sb="16" eb="18">
      <t>チョウキ</t>
    </rPh>
    <rPh sb="23" eb="25">
      <t>シンコウ</t>
    </rPh>
    <rPh sb="25" eb="27">
      <t>ケイカク</t>
    </rPh>
    <rPh sb="27" eb="29">
      <t>カンセイ</t>
    </rPh>
    <phoneticPr fontId="13"/>
  </si>
  <si>
    <t>松尾株式会社小浜工場創業</t>
    <rPh sb="0" eb="2">
      <t>マツオ</t>
    </rPh>
    <rPh sb="2" eb="4">
      <t>カブシキ</t>
    </rPh>
    <rPh sb="4" eb="6">
      <t>カイシャ</t>
    </rPh>
    <rPh sb="6" eb="10">
      <t>オバマコウジョウ</t>
    </rPh>
    <rPh sb="10" eb="12">
      <t>ソウギョウ</t>
    </rPh>
    <phoneticPr fontId="13"/>
  </si>
  <si>
    <t>拉致被害者子供5人（うち小浜市3人）帰国</t>
    <rPh sb="0" eb="2">
      <t>ラチ</t>
    </rPh>
    <rPh sb="2" eb="5">
      <t>ヒガイシャ</t>
    </rPh>
    <rPh sb="5" eb="7">
      <t>コドモ</t>
    </rPh>
    <rPh sb="8" eb="9">
      <t>ニン</t>
    </rPh>
    <rPh sb="12" eb="14">
      <t>オバマ</t>
    </rPh>
    <rPh sb="14" eb="15">
      <t>シ</t>
    </rPh>
    <rPh sb="16" eb="17">
      <t>ニン</t>
    </rPh>
    <rPh sb="18" eb="20">
      <t>キコク</t>
    </rPh>
    <phoneticPr fontId="13"/>
  </si>
  <si>
    <t>ボランティア・市民活動交流センターオープン</t>
    <rPh sb="7" eb="9">
      <t>シミン</t>
    </rPh>
    <rPh sb="9" eb="11">
      <t>カツドウ</t>
    </rPh>
    <rPh sb="11" eb="13">
      <t>コウリュウ</t>
    </rPh>
    <phoneticPr fontId="13"/>
  </si>
  <si>
    <t>市長選挙.市議補欠選挙村上利夫氏再選</t>
    <rPh sb="0" eb="2">
      <t>シチョウ</t>
    </rPh>
    <rPh sb="2" eb="4">
      <t>センキョ</t>
    </rPh>
    <rPh sb="5" eb="7">
      <t>シギ</t>
    </rPh>
    <rPh sb="7" eb="9">
      <t>ホケツ</t>
    </rPh>
    <rPh sb="9" eb="11">
      <t>センキョ</t>
    </rPh>
    <rPh sb="11" eb="13">
      <t>ムラカミ</t>
    </rPh>
    <rPh sb="13" eb="15">
      <t>トシオ</t>
    </rPh>
    <rPh sb="15" eb="16">
      <t>シ</t>
    </rPh>
    <rPh sb="16" eb="18">
      <t>サイセン</t>
    </rPh>
    <phoneticPr fontId="13"/>
  </si>
  <si>
    <t>中国｢西安市｣と友好交流提携</t>
    <rPh sb="0" eb="2">
      <t>チュウゴク</t>
    </rPh>
    <rPh sb="3" eb="5">
      <t>セイアン</t>
    </rPh>
    <rPh sb="5" eb="6">
      <t>シ</t>
    </rPh>
    <rPh sb="8" eb="10">
      <t>ユウコウ</t>
    </rPh>
    <rPh sb="10" eb="12">
      <t>コウリュウ</t>
    </rPh>
    <rPh sb="12" eb="14">
      <t>テイケイ</t>
    </rPh>
    <phoneticPr fontId="13"/>
  </si>
  <si>
    <t>台風23号市内各地に災害をもたらす</t>
    <rPh sb="0" eb="2">
      <t>タイフウ</t>
    </rPh>
    <rPh sb="4" eb="5">
      <t>ゴウ</t>
    </rPh>
    <rPh sb="5" eb="7">
      <t>シナイ</t>
    </rPh>
    <rPh sb="7" eb="9">
      <t>カクチ</t>
    </rPh>
    <rPh sb="10" eb="12">
      <t>サイガイ</t>
    </rPh>
    <phoneticPr fontId="13"/>
  </si>
  <si>
    <t>食育文化都市を宣言</t>
    <rPh sb="0" eb="1">
      <t>ショク</t>
    </rPh>
    <rPh sb="1" eb="2">
      <t>イク</t>
    </rPh>
    <rPh sb="2" eb="4">
      <t>ブンカ</t>
    </rPh>
    <rPh sb="4" eb="6">
      <t>トシ</t>
    </rPh>
    <rPh sb="7" eb="9">
      <t>センゲン</t>
    </rPh>
    <phoneticPr fontId="13"/>
  </si>
  <si>
    <t>個人情報保護法全面施行</t>
    <rPh sb="0" eb="2">
      <t>コジン</t>
    </rPh>
    <rPh sb="2" eb="4">
      <t>ジョウホウ</t>
    </rPh>
    <rPh sb="4" eb="6">
      <t>ホゴ</t>
    </rPh>
    <rPh sb="6" eb="7">
      <t>ホウ</t>
    </rPh>
    <rPh sb="7" eb="9">
      <t>ゼンメン</t>
    </rPh>
    <rPh sb="9" eb="11">
      <t>セコウ</t>
    </rPh>
    <phoneticPr fontId="13"/>
  </si>
  <si>
    <t>戸籍事務コンピュータ化</t>
    <rPh sb="0" eb="2">
      <t>コセキ</t>
    </rPh>
    <rPh sb="2" eb="4">
      <t>ジム</t>
    </rPh>
    <rPh sb="10" eb="11">
      <t>カ</t>
    </rPh>
    <phoneticPr fontId="13"/>
  </si>
  <si>
    <t>｢心やすらぐ美食の郷･御食国若狭おばま｣推進計画国の第3次地域再生計画認定書受ける</t>
    <rPh sb="1" eb="2">
      <t>ココロ</t>
    </rPh>
    <rPh sb="6" eb="7">
      <t>ミ</t>
    </rPh>
    <rPh sb="7" eb="8">
      <t>ショク</t>
    </rPh>
    <rPh sb="9" eb="10">
      <t>サト</t>
    </rPh>
    <rPh sb="11" eb="12">
      <t>オン</t>
    </rPh>
    <rPh sb="12" eb="13">
      <t>ショク</t>
    </rPh>
    <rPh sb="13" eb="14">
      <t>クニ</t>
    </rPh>
    <rPh sb="14" eb="16">
      <t>ワカサ</t>
    </rPh>
    <rPh sb="20" eb="22">
      <t>スイシン</t>
    </rPh>
    <rPh sb="22" eb="24">
      <t>ケイカク</t>
    </rPh>
    <rPh sb="24" eb="25">
      <t>クニ</t>
    </rPh>
    <rPh sb="26" eb="27">
      <t>ダイ</t>
    </rPh>
    <rPh sb="28" eb="29">
      <t>ジ</t>
    </rPh>
    <rPh sb="29" eb="31">
      <t>チイキ</t>
    </rPh>
    <rPh sb="31" eb="33">
      <t>サイセイ</t>
    </rPh>
    <rPh sb="33" eb="35">
      <t>ケイカク</t>
    </rPh>
    <rPh sb="35" eb="37">
      <t>ニンテイ</t>
    </rPh>
    <rPh sb="37" eb="38">
      <t>ショ</t>
    </rPh>
    <rPh sb="38" eb="39">
      <t>ウ</t>
    </rPh>
    <phoneticPr fontId="13"/>
  </si>
  <si>
    <t>小浜ひまわり基金法律事務所開設</t>
    <rPh sb="0" eb="2">
      <t>オバマ</t>
    </rPh>
    <rPh sb="6" eb="8">
      <t>キキン</t>
    </rPh>
    <rPh sb="8" eb="10">
      <t>ホウリツ</t>
    </rPh>
    <rPh sb="10" eb="12">
      <t>ジム</t>
    </rPh>
    <rPh sb="12" eb="13">
      <t>ショ</t>
    </rPh>
    <rPh sb="13" eb="15">
      <t>カイセツ</t>
    </rPh>
    <phoneticPr fontId="13"/>
  </si>
  <si>
    <t>デジタル文化財図録完成</t>
    <rPh sb="4" eb="6">
      <t>ブンカ</t>
    </rPh>
    <rPh sb="6" eb="7">
      <t>ザイ</t>
    </rPh>
    <rPh sb="7" eb="9">
      <t>ズロク</t>
    </rPh>
    <rPh sb="9" eb="11">
      <t>カンセイ</t>
    </rPh>
    <phoneticPr fontId="13"/>
  </si>
  <si>
    <t>芝浦自販機株式会社小浜市に本社設立</t>
    <rPh sb="0" eb="2">
      <t>シバウラ</t>
    </rPh>
    <rPh sb="2" eb="5">
      <t>ジハンキ</t>
    </rPh>
    <rPh sb="5" eb="7">
      <t>カブシキ</t>
    </rPh>
    <rPh sb="7" eb="9">
      <t>カイシャ</t>
    </rPh>
    <rPh sb="9" eb="12">
      <t>オバマシ</t>
    </rPh>
    <rPh sb="13" eb="15">
      <t>ホンシャ</t>
    </rPh>
    <rPh sb="15" eb="17">
      <t>セツリツ</t>
    </rPh>
    <phoneticPr fontId="13"/>
  </si>
  <si>
    <t>国民文化祭ふくい2005年（茶道フェスティバル）開催</t>
    <rPh sb="0" eb="2">
      <t>コクミン</t>
    </rPh>
    <rPh sb="2" eb="5">
      <t>ブンカサイ</t>
    </rPh>
    <rPh sb="12" eb="13">
      <t>ネン</t>
    </rPh>
    <rPh sb="14" eb="16">
      <t>チャドウ</t>
    </rPh>
    <rPh sb="24" eb="26">
      <t>カイサイ</t>
    </rPh>
    <phoneticPr fontId="13"/>
  </si>
  <si>
    <t>通学パトロール隊発足</t>
    <rPh sb="0" eb="2">
      <t>ツウガク</t>
    </rPh>
    <rPh sb="7" eb="8">
      <t>タイ</t>
    </rPh>
    <rPh sb="8" eb="10">
      <t>ハッソク</t>
    </rPh>
    <phoneticPr fontId="13"/>
  </si>
  <si>
    <t>久須夜交流センターオープン</t>
    <rPh sb="0" eb="1">
      <t>ク</t>
    </rPh>
    <rPh sb="1" eb="2">
      <t>ス</t>
    </rPh>
    <rPh sb="2" eb="3">
      <t>ヤ</t>
    </rPh>
    <rPh sb="3" eb="5">
      <t>コウリュウ</t>
    </rPh>
    <phoneticPr fontId="13"/>
  </si>
  <si>
    <t>ふるさと文化財の森センターオープン</t>
    <rPh sb="4" eb="6">
      <t>ブンカ</t>
    </rPh>
    <rPh sb="6" eb="7">
      <t>ザイ</t>
    </rPh>
    <rPh sb="8" eb="9">
      <t>モリ</t>
    </rPh>
    <phoneticPr fontId="13"/>
  </si>
  <si>
    <t>水産庁未来に残したい漁業漁村の歴史文化財百選泊区｢韓国船遭難救護の碑｣が選定</t>
    <rPh sb="0" eb="3">
      <t>スイサンチョウ</t>
    </rPh>
    <rPh sb="3" eb="5">
      <t>ミライ</t>
    </rPh>
    <rPh sb="6" eb="7">
      <t>ノコ</t>
    </rPh>
    <rPh sb="10" eb="12">
      <t>ギョギョウ</t>
    </rPh>
    <rPh sb="12" eb="14">
      <t>ギョソン</t>
    </rPh>
    <rPh sb="15" eb="17">
      <t>レキシ</t>
    </rPh>
    <rPh sb="17" eb="20">
      <t>ブンカザイ</t>
    </rPh>
    <rPh sb="20" eb="22">
      <t>ヒャクセン</t>
    </rPh>
    <rPh sb="22" eb="23">
      <t>トマ</t>
    </rPh>
    <rPh sb="23" eb="24">
      <t>ク</t>
    </rPh>
    <rPh sb="25" eb="27">
      <t>カンコク</t>
    </rPh>
    <rPh sb="27" eb="28">
      <t>フネ</t>
    </rPh>
    <rPh sb="28" eb="30">
      <t>ソウナン</t>
    </rPh>
    <rPh sb="30" eb="32">
      <t>キュウゴ</t>
    </rPh>
    <rPh sb="33" eb="34">
      <t>ヒ</t>
    </rPh>
    <rPh sb="36" eb="38">
      <t>センテイ</t>
    </rPh>
    <phoneticPr fontId="13"/>
  </si>
  <si>
    <t>障害者自立支援制度始まる（4月から）</t>
    <rPh sb="0" eb="3">
      <t>ショウガイシャ</t>
    </rPh>
    <rPh sb="3" eb="5">
      <t>ジリツ</t>
    </rPh>
    <rPh sb="5" eb="7">
      <t>シエン</t>
    </rPh>
    <rPh sb="7" eb="9">
      <t>セイド</t>
    </rPh>
    <rPh sb="9" eb="10">
      <t>ハジ</t>
    </rPh>
    <rPh sb="14" eb="15">
      <t>ガツ</t>
    </rPh>
    <phoneticPr fontId="13"/>
  </si>
  <si>
    <t>第4次小浜市行政改革大綱策定</t>
    <rPh sb="0" eb="1">
      <t>ダイ</t>
    </rPh>
    <rPh sb="2" eb="3">
      <t>ジ</t>
    </rPh>
    <rPh sb="3" eb="6">
      <t>オバマシ</t>
    </rPh>
    <rPh sb="6" eb="8">
      <t>ギョウセイ</t>
    </rPh>
    <rPh sb="8" eb="10">
      <t>カイカク</t>
    </rPh>
    <rPh sb="10" eb="12">
      <t>タイコウ</t>
    </rPh>
    <rPh sb="12" eb="14">
      <t>サクテイ</t>
    </rPh>
    <phoneticPr fontId="13"/>
  </si>
  <si>
    <t>第4次小浜市総合計画改定基本計画策定</t>
    <rPh sb="0" eb="1">
      <t>ダイ</t>
    </rPh>
    <rPh sb="2" eb="3">
      <t>ジ</t>
    </rPh>
    <rPh sb="3" eb="6">
      <t>オバマシ</t>
    </rPh>
    <rPh sb="6" eb="8">
      <t>ソウゴウ</t>
    </rPh>
    <rPh sb="8" eb="10">
      <t>ケイカク</t>
    </rPh>
    <rPh sb="10" eb="12">
      <t>カイテイ</t>
    </rPh>
    <rPh sb="12" eb="14">
      <t>キホン</t>
    </rPh>
    <rPh sb="14" eb="16">
      <t>ケイカク</t>
    </rPh>
    <rPh sb="16" eb="18">
      <t>サクテイ</t>
    </rPh>
    <phoneticPr fontId="13"/>
  </si>
  <si>
    <t>｢小浜藩邸跡杉田玄白誕生地｣記念碑矢来公園に建立（東京都新宿区）</t>
    <rPh sb="1" eb="3">
      <t>オバマ</t>
    </rPh>
    <rPh sb="3" eb="4">
      <t>ハン</t>
    </rPh>
    <rPh sb="4" eb="5">
      <t>テイ</t>
    </rPh>
    <rPh sb="5" eb="6">
      <t>アト</t>
    </rPh>
    <rPh sb="6" eb="8">
      <t>スギタ</t>
    </rPh>
    <rPh sb="8" eb="10">
      <t>ゲンパク</t>
    </rPh>
    <rPh sb="10" eb="12">
      <t>タンジョウ</t>
    </rPh>
    <rPh sb="12" eb="13">
      <t>チ</t>
    </rPh>
    <rPh sb="14" eb="17">
      <t>キネンヒ</t>
    </rPh>
    <rPh sb="17" eb="19">
      <t>ヤライ</t>
    </rPh>
    <rPh sb="19" eb="21">
      <t>コウエン</t>
    </rPh>
    <rPh sb="22" eb="23">
      <t>ケン</t>
    </rPh>
    <rPh sb="23" eb="24">
      <t>リツ</t>
    </rPh>
    <rPh sb="25" eb="27">
      <t>トウキョウ</t>
    </rPh>
    <rPh sb="27" eb="28">
      <t>ト</t>
    </rPh>
    <rPh sb="28" eb="30">
      <t>シンジュク</t>
    </rPh>
    <rPh sb="30" eb="31">
      <t>ク</t>
    </rPh>
    <phoneticPr fontId="13"/>
  </si>
  <si>
    <t>若狭おばまブランド認証制度スタート</t>
    <rPh sb="0" eb="2">
      <t>ワカサ</t>
    </rPh>
    <rPh sb="9" eb="11">
      <t>ニンショウ</t>
    </rPh>
    <rPh sb="11" eb="13">
      <t>セイド</t>
    </rPh>
    <phoneticPr fontId="13"/>
  </si>
  <si>
    <t>食育･食文化の祭り</t>
    <rPh sb="0" eb="1">
      <t>ショク</t>
    </rPh>
    <rPh sb="1" eb="2">
      <t>イク</t>
    </rPh>
    <rPh sb="3" eb="4">
      <t>ショク</t>
    </rPh>
    <rPh sb="4" eb="6">
      <t>ブンカ</t>
    </rPh>
    <rPh sb="7" eb="8">
      <t>マツ</t>
    </rPh>
    <phoneticPr fontId="13"/>
  </si>
  <si>
    <t>介護保険制度改正</t>
    <rPh sb="0" eb="2">
      <t>カイゴ</t>
    </rPh>
    <rPh sb="2" eb="4">
      <t>ホケン</t>
    </rPh>
    <rPh sb="4" eb="6">
      <t>セイド</t>
    </rPh>
    <rPh sb="6" eb="8">
      <t>カイセイ</t>
    </rPh>
    <phoneticPr fontId="13"/>
  </si>
  <si>
    <t>地域包括支援センター設置</t>
    <rPh sb="0" eb="2">
      <t>チイキ</t>
    </rPh>
    <rPh sb="2" eb="4">
      <t>ホウカツ</t>
    </rPh>
    <rPh sb="4" eb="6">
      <t>シエン</t>
    </rPh>
    <rPh sb="10" eb="12">
      <t>セッチ</t>
    </rPh>
    <phoneticPr fontId="13"/>
  </si>
  <si>
    <t>岡津製塩遺跡跡日本の歴史公園百選に選定（都市公園法）</t>
    <rPh sb="0" eb="2">
      <t>オコヅ</t>
    </rPh>
    <rPh sb="2" eb="4">
      <t>セイエン</t>
    </rPh>
    <rPh sb="4" eb="6">
      <t>イセキ</t>
    </rPh>
    <rPh sb="6" eb="7">
      <t>アト</t>
    </rPh>
    <rPh sb="7" eb="9">
      <t>ニホン</t>
    </rPh>
    <rPh sb="10" eb="12">
      <t>レキシ</t>
    </rPh>
    <rPh sb="12" eb="14">
      <t>コウエン</t>
    </rPh>
    <rPh sb="14" eb="16">
      <t>ヒャクセン</t>
    </rPh>
    <rPh sb="17" eb="19">
      <t>センテイ</t>
    </rPh>
    <rPh sb="20" eb="22">
      <t>トシ</t>
    </rPh>
    <rPh sb="22" eb="24">
      <t>コウエン</t>
    </rPh>
    <rPh sb="24" eb="25">
      <t>ホウ</t>
    </rPh>
    <phoneticPr fontId="13"/>
  </si>
  <si>
    <t>県内全域電子申請運用開始（3月1日から）</t>
    <rPh sb="0" eb="2">
      <t>ケンナイ</t>
    </rPh>
    <rPh sb="2" eb="4">
      <t>ゼンイキ</t>
    </rPh>
    <rPh sb="4" eb="6">
      <t>デンシ</t>
    </rPh>
    <rPh sb="6" eb="8">
      <t>シンセイ</t>
    </rPh>
    <rPh sb="8" eb="10">
      <t>ウンヨウ</t>
    </rPh>
    <rPh sb="10" eb="12">
      <t>カイシ</t>
    </rPh>
    <rPh sb="14" eb="15">
      <t>ガツ</t>
    </rPh>
    <rPh sb="16" eb="17">
      <t>ヒ</t>
    </rPh>
    <phoneticPr fontId="13"/>
  </si>
  <si>
    <t>山川登美子記念館オープン</t>
    <rPh sb="0" eb="2">
      <t>ヤマカワ</t>
    </rPh>
    <rPh sb="2" eb="5">
      <t>トミコ</t>
    </rPh>
    <rPh sb="5" eb="7">
      <t>キネン</t>
    </rPh>
    <rPh sb="7" eb="8">
      <t>カン</t>
    </rPh>
    <phoneticPr fontId="13"/>
  </si>
  <si>
    <t>白鬚再開発株式会社破産申請</t>
    <rPh sb="0" eb="1">
      <t>シラ</t>
    </rPh>
    <rPh sb="5" eb="7">
      <t>カブシキ</t>
    </rPh>
    <rPh sb="7" eb="9">
      <t>カイシャ</t>
    </rPh>
    <rPh sb="9" eb="11">
      <t>ハサン</t>
    </rPh>
    <rPh sb="11" eb="13">
      <t>シンセイ</t>
    </rPh>
    <phoneticPr fontId="13"/>
  </si>
  <si>
    <t>ＮＨＫ朝の連続テレビ小説「ちりとてちん」小浜ロケが開始され、6ヶ</t>
    <rPh sb="3" eb="4">
      <t>アサ</t>
    </rPh>
    <rPh sb="5" eb="7">
      <t>レンゾク</t>
    </rPh>
    <rPh sb="10" eb="12">
      <t>ショウセツ</t>
    </rPh>
    <rPh sb="20" eb="22">
      <t>オバマ</t>
    </rPh>
    <rPh sb="25" eb="27">
      <t>カイシ</t>
    </rPh>
    <phoneticPr fontId="13"/>
  </si>
  <si>
    <t>月間にわたり放映される</t>
    <rPh sb="0" eb="1">
      <t>ゲツ</t>
    </rPh>
    <rPh sb="1" eb="2">
      <t>カン</t>
    </rPh>
    <rPh sb="6" eb="8">
      <t>ホウエイ</t>
    </rPh>
    <phoneticPr fontId="13"/>
  </si>
  <si>
    <t>公立小浜病院を「杉田玄白記念公立小浜病院」に改称</t>
    <rPh sb="0" eb="2">
      <t>コウリツ</t>
    </rPh>
    <rPh sb="2" eb="4">
      <t>オバマ</t>
    </rPh>
    <rPh sb="4" eb="6">
      <t>ビョウイン</t>
    </rPh>
    <rPh sb="8" eb="10">
      <t>スギタ</t>
    </rPh>
    <rPh sb="10" eb="12">
      <t>ゲンパク</t>
    </rPh>
    <rPh sb="12" eb="14">
      <t>キネン</t>
    </rPh>
    <rPh sb="14" eb="16">
      <t>コウリツ</t>
    </rPh>
    <rPh sb="16" eb="18">
      <t>オバマ</t>
    </rPh>
    <rPh sb="18" eb="20">
      <t>ビョウイン</t>
    </rPh>
    <rPh sb="22" eb="24">
      <t>カイショウ</t>
    </rPh>
    <phoneticPr fontId="13"/>
  </si>
  <si>
    <t>杉田玄白記念公立小浜病院「救命救急センター」運用開始</t>
    <rPh sb="0" eb="2">
      <t>スギタ</t>
    </rPh>
    <rPh sb="2" eb="4">
      <t>ゲンパク</t>
    </rPh>
    <rPh sb="4" eb="6">
      <t>キネン</t>
    </rPh>
    <rPh sb="6" eb="8">
      <t>コウリツ</t>
    </rPh>
    <rPh sb="8" eb="10">
      <t>オバマ</t>
    </rPh>
    <rPh sb="10" eb="12">
      <t>ビョウイン</t>
    </rPh>
    <rPh sb="13" eb="15">
      <t>キュウメイ</t>
    </rPh>
    <rPh sb="15" eb="17">
      <t>キュウキュウ</t>
    </rPh>
    <rPh sb="22" eb="24">
      <t>ウンヨウ</t>
    </rPh>
    <rPh sb="24" eb="26">
      <t>カイシ</t>
    </rPh>
    <phoneticPr fontId="13"/>
  </si>
  <si>
    <t>小浜小学校新校舎完成</t>
    <rPh sb="0" eb="2">
      <t>オバマ</t>
    </rPh>
    <rPh sb="2" eb="5">
      <t>ショウガッコウ</t>
    </rPh>
    <rPh sb="5" eb="8">
      <t>シンコウシャ</t>
    </rPh>
    <rPh sb="8" eb="10">
      <t>カンセイ</t>
    </rPh>
    <phoneticPr fontId="13"/>
  </si>
  <si>
    <t>小浜市食育推進計画策定</t>
    <rPh sb="0" eb="3">
      <t>オバマシ</t>
    </rPh>
    <rPh sb="3" eb="4">
      <t>ショク</t>
    </rPh>
    <rPh sb="4" eb="5">
      <t>イク</t>
    </rPh>
    <rPh sb="5" eb="7">
      <t>スイシン</t>
    </rPh>
    <rPh sb="7" eb="9">
      <t>ケイカク</t>
    </rPh>
    <rPh sb="9" eb="11">
      <t>サクテイ</t>
    </rPh>
    <phoneticPr fontId="13"/>
  </si>
  <si>
    <t>下根来小学校閉校</t>
    <rPh sb="0" eb="1">
      <t>シモ</t>
    </rPh>
    <rPh sb="1" eb="2">
      <t>ネ</t>
    </rPh>
    <rPh sb="2" eb="3">
      <t>キ</t>
    </rPh>
    <rPh sb="3" eb="6">
      <t>ショウガッコウ</t>
    </rPh>
    <rPh sb="6" eb="8">
      <t>ヘイコウ</t>
    </rPh>
    <phoneticPr fontId="13"/>
  </si>
  <si>
    <t>リサイクルプラザ供用開始</t>
    <rPh sb="8" eb="10">
      <t>キョウヨウ</t>
    </rPh>
    <rPh sb="10" eb="12">
      <t>カイシ</t>
    </rPh>
    <phoneticPr fontId="13"/>
  </si>
  <si>
    <t>「小浜西組伝統的建造物群保存地区」重伝建に選定</t>
    <rPh sb="1" eb="3">
      <t>オバマ</t>
    </rPh>
    <rPh sb="3" eb="4">
      <t>ニシ</t>
    </rPh>
    <rPh sb="4" eb="5">
      <t>クミ</t>
    </rPh>
    <rPh sb="5" eb="7">
      <t>デントウ</t>
    </rPh>
    <rPh sb="7" eb="8">
      <t>テキ</t>
    </rPh>
    <rPh sb="8" eb="10">
      <t>ケンゾウ</t>
    </rPh>
    <rPh sb="10" eb="11">
      <t>ブツ</t>
    </rPh>
    <rPh sb="11" eb="12">
      <t>グン</t>
    </rPh>
    <rPh sb="12" eb="14">
      <t>ホゾン</t>
    </rPh>
    <rPh sb="14" eb="16">
      <t>チク</t>
    </rPh>
    <rPh sb="17" eb="18">
      <t>ジュウ</t>
    </rPh>
    <rPh sb="18" eb="19">
      <t>デン</t>
    </rPh>
    <rPh sb="19" eb="20">
      <t>ケン</t>
    </rPh>
    <rPh sb="21" eb="23">
      <t>センテイ</t>
    </rPh>
    <phoneticPr fontId="13"/>
  </si>
  <si>
    <t>エコアクション21認定取得</t>
    <rPh sb="9" eb="11">
      <t>ニンテイ</t>
    </rPh>
    <rPh sb="11" eb="13">
      <t>シュトク</t>
    </rPh>
    <phoneticPr fontId="13"/>
  </si>
  <si>
    <t>「雲城水」環境省平成の名水百選に認定</t>
    <rPh sb="1" eb="2">
      <t>クモ</t>
    </rPh>
    <rPh sb="2" eb="3">
      <t>シロ</t>
    </rPh>
    <rPh sb="3" eb="4">
      <t>スイ</t>
    </rPh>
    <rPh sb="5" eb="7">
      <t>カンキョウ</t>
    </rPh>
    <rPh sb="7" eb="8">
      <t>ショウ</t>
    </rPh>
    <rPh sb="8" eb="10">
      <t>ヘイセイ</t>
    </rPh>
    <rPh sb="11" eb="13">
      <t>メイスイ</t>
    </rPh>
    <rPh sb="13" eb="15">
      <t>ヒャクセン</t>
    </rPh>
    <rPh sb="16" eb="18">
      <t>ニンテイ</t>
    </rPh>
    <phoneticPr fontId="13"/>
  </si>
  <si>
    <t>9代目市長に松崎晃治氏が就任</t>
    <rPh sb="1" eb="3">
      <t>ダイメ</t>
    </rPh>
    <rPh sb="3" eb="5">
      <t>シチョウ</t>
    </rPh>
    <rPh sb="6" eb="8">
      <t>マツザキ</t>
    </rPh>
    <rPh sb="8" eb="10">
      <t>コウジ</t>
    </rPh>
    <rPh sb="10" eb="11">
      <t>シ</t>
    </rPh>
    <rPh sb="12" eb="14">
      <t>シュウニン</t>
    </rPh>
    <phoneticPr fontId="13"/>
  </si>
  <si>
    <t>ふるさと農道「若狭中央地区」開通</t>
    <rPh sb="4" eb="6">
      <t>ノウドウ</t>
    </rPh>
    <rPh sb="7" eb="9">
      <t>ワカサ</t>
    </rPh>
    <rPh sb="9" eb="11">
      <t>チュウオウ</t>
    </rPh>
    <rPh sb="11" eb="13">
      <t>チク</t>
    </rPh>
    <rPh sb="14" eb="16">
      <t>カイツウ</t>
    </rPh>
    <phoneticPr fontId="13"/>
  </si>
  <si>
    <t>小浜フィーバーがおこる</t>
    <rPh sb="0" eb="2">
      <t>オバマ</t>
    </rPh>
    <phoneticPr fontId="13"/>
  </si>
  <si>
    <t>つばき回廊商業棟閉鎖</t>
    <rPh sb="3" eb="5">
      <t>カイロウ</t>
    </rPh>
    <rPh sb="5" eb="7">
      <t>ショウギョウ</t>
    </rPh>
    <rPh sb="7" eb="8">
      <t>トウ</t>
    </rPh>
    <rPh sb="8" eb="10">
      <t>ヘイサ</t>
    </rPh>
    <phoneticPr fontId="13"/>
  </si>
  <si>
    <t>高機能消防指令センターシステム更新（若狭消防本部）</t>
  </si>
  <si>
    <t>広域農道「若狭西街道」全線開通（小浜市上野～高浜町馬居寺全長22.8㎞）</t>
    <rPh sb="0" eb="2">
      <t>コウイキ</t>
    </rPh>
    <rPh sb="2" eb="4">
      <t>ノウドウ</t>
    </rPh>
    <rPh sb="5" eb="7">
      <t>ワカサ</t>
    </rPh>
    <rPh sb="7" eb="8">
      <t>ニシ</t>
    </rPh>
    <rPh sb="8" eb="10">
      <t>カイドウ</t>
    </rPh>
    <rPh sb="11" eb="13">
      <t>ゼンセン</t>
    </rPh>
    <rPh sb="13" eb="15">
      <t>カイツウ</t>
    </rPh>
    <rPh sb="16" eb="19">
      <t>オバマシ</t>
    </rPh>
    <rPh sb="19" eb="21">
      <t>ウエノ</t>
    </rPh>
    <rPh sb="22" eb="24">
      <t>タカハマ</t>
    </rPh>
    <rPh sb="24" eb="25">
      <t>チョウ</t>
    </rPh>
    <rPh sb="25" eb="26">
      <t>ウマ</t>
    </rPh>
    <rPh sb="26" eb="27">
      <t>イ</t>
    </rPh>
    <rPh sb="27" eb="28">
      <t>ジ</t>
    </rPh>
    <rPh sb="28" eb="30">
      <t>ゼンチョウ</t>
    </rPh>
    <phoneticPr fontId="13"/>
  </si>
  <si>
    <t>「小浜ふるさと箸」ギネス認定（箸のふるさと館WAKASA）</t>
  </si>
  <si>
    <t>ＪＡ前企業用地の借地権設定契約の締結</t>
    <rPh sb="2" eb="3">
      <t>マエ</t>
    </rPh>
    <phoneticPr fontId="13"/>
  </si>
  <si>
    <t>県立大学小浜キャンパス学部化</t>
  </si>
  <si>
    <t>天ヶ城トンネル貫通(奈胡～阿納尻間・608ｍ)</t>
  </si>
  <si>
    <t>鳥獣害対策室設置</t>
  </si>
  <si>
    <t>奈胡崎トンネル開通(阿納尻～田烏間・1,027ｍ)</t>
  </si>
  <si>
    <t>市民体育館トレーニングセンターリニューアル</t>
  </si>
  <si>
    <t>平成20年度決算実質単年度収支が5年ぶり黒字</t>
  </si>
  <si>
    <t>複合型活性化施設「わかさ国府の郷四季菜館」オープン</t>
  </si>
  <si>
    <t>加斗トンネル貫通(390ｍ)</t>
  </si>
  <si>
    <t>キャラクター「さばトラななちゃん」公認</t>
  </si>
  <si>
    <t>地域情報通信基盤整備推進事業完了(㈱ケーブルテレビ若狭小浜)</t>
  </si>
  <si>
    <t>小浜ロッジ閉鎖</t>
  </si>
  <si>
    <t>新型インフルエンザ流行【11/18警報発令：福井県】</t>
  </si>
  <si>
    <t>市内全域ブロードバンド整備</t>
  </si>
  <si>
    <t>「江」ゆかりの地お初で観光アピール</t>
  </si>
  <si>
    <t>おばま観光局の発足</t>
  </si>
  <si>
    <t>今富そらのとり保育園開園</t>
  </si>
  <si>
    <t>小浜ウエスト物語の実施</t>
  </si>
  <si>
    <t>舞鶴若狭自動車道の無料化社会実験</t>
  </si>
  <si>
    <t>ジョン・ルース米国駐日大使の訪問</t>
  </si>
  <si>
    <t>小浜中部地区農免道路が完成（天ヶ城トンネル開通）</t>
  </si>
  <si>
    <t>決算2年連続で実質単年度収支が黒字</t>
  </si>
  <si>
    <t>日本ユニシスデータセンター誘致決定</t>
  </si>
  <si>
    <t>第5次小浜市総合計画の策定</t>
  </si>
  <si>
    <t>道の駅「若狭おばま」オープン</t>
  </si>
  <si>
    <t>常高寺に遊歩道「お初しあわせの道」完成</t>
    <rPh sb="1" eb="2">
      <t>コウ</t>
    </rPh>
    <phoneticPr fontId="13"/>
  </si>
  <si>
    <t>田烏保育園を閉園、内外海児童センターに統合</t>
  </si>
  <si>
    <t>5月30日、31日に台風2号の大雨。24時間降水量、観測史上最大</t>
  </si>
  <si>
    <t>269ミリを記録</t>
  </si>
  <si>
    <t>西街道、谷田部―法海間土砂崩れで通行止め</t>
  </si>
  <si>
    <t>御食国若狭おばま食文化館入館者200万人達成</t>
  </si>
  <si>
    <t>小浜市総合運動場陸上競技場をリフレッシュ</t>
  </si>
  <si>
    <t>舞鶴若狭自動車道小浜インターチェンジ供用開始</t>
  </si>
  <si>
    <t>都市計画道路小浜縦貫線（住吉―白鬚）が完成。「濱参道」と命名</t>
  </si>
  <si>
    <t>7月3日、7月8日、8月14日に最高気温全国1位を記録。特に8月</t>
  </si>
  <si>
    <t>14日は観測史上最高気温38.1度を記録</t>
  </si>
  <si>
    <t>平湖市と友好都市提携締結</t>
  </si>
  <si>
    <t>市制60周年記念式典開催</t>
  </si>
  <si>
    <t>28年ぶりの大雪で78cmの積雪</t>
  </si>
  <si>
    <t>近江八幡市と災害時相互応援協定締結</t>
  </si>
  <si>
    <t>田烏小学校が閉校、内外海小学校に統合</t>
  </si>
  <si>
    <t>松崎晃治氏が市長2期目就任</t>
    <rPh sb="6" eb="8">
      <t>シチョウ</t>
    </rPh>
    <rPh sb="9" eb="10">
      <t>キ</t>
    </rPh>
    <rPh sb="10" eb="11">
      <t>メ</t>
    </rPh>
    <rPh sb="11" eb="13">
      <t>シュウニン</t>
    </rPh>
    <phoneticPr fontId="13"/>
  </si>
  <si>
    <t>大相撲「若狭小浜場所」開催</t>
  </si>
  <si>
    <t>日本電産福井技術開発センター建設始まる</t>
  </si>
  <si>
    <t>小浜中学校北館が完成</t>
  </si>
  <si>
    <t>杉田玄白記念公立小浜病院高度医療施設整備事業第3期工事終了</t>
  </si>
  <si>
    <t>市営弓道場が南川町から口田縄の総合運動場内に移転、完成</t>
  </si>
  <si>
    <t>誘致企業「小浜植物工場グリーンランド」が竣工、操業を開始</t>
  </si>
  <si>
    <t>認定こども園「浜っ子こども園」が開園</t>
  </si>
  <si>
    <t>国の特別天然記念物「コウノトリ」が3年ぶりに国富へ飛来</t>
  </si>
  <si>
    <t>若狭地区の県立高校再編計画により、3高校が新たなスタートを切る</t>
    <rPh sb="0" eb="2">
      <t>ワカサ</t>
    </rPh>
    <rPh sb="2" eb="4">
      <t>チク</t>
    </rPh>
    <rPh sb="11" eb="13">
      <t>ケイカク</t>
    </rPh>
    <rPh sb="18" eb="20">
      <t>コウコウ</t>
    </rPh>
    <phoneticPr fontId="13"/>
  </si>
  <si>
    <t>ＪＡＦ中部近畿ラリー選手権第1戦の「若狭ラリー2013」開催</t>
    <rPh sb="28" eb="30">
      <t>カイサイ</t>
    </rPh>
    <phoneticPr fontId="13"/>
  </si>
  <si>
    <t>中川淳庵薬草園が杉田玄白記念公立小浜病院敷地内にオープン</t>
    <rPh sb="8" eb="10">
      <t>スギタ</t>
    </rPh>
    <rPh sb="10" eb="12">
      <t>ゲンパク</t>
    </rPh>
    <rPh sb="12" eb="14">
      <t>キネン</t>
    </rPh>
    <rPh sb="14" eb="15">
      <t>オオヤケ</t>
    </rPh>
    <rPh sb="15" eb="16">
      <t>タ</t>
    </rPh>
    <rPh sb="16" eb="18">
      <t>オバマ</t>
    </rPh>
    <rPh sb="18" eb="20">
      <t>ビョウイン</t>
    </rPh>
    <rPh sb="20" eb="22">
      <t>シキチ</t>
    </rPh>
    <rPh sb="22" eb="23">
      <t>ナイ</t>
    </rPh>
    <phoneticPr fontId="13"/>
  </si>
  <si>
    <t>台風18号による大雨災害24時間雨量が観測史上最大の384mmを記録（9月16日）</t>
    <rPh sb="10" eb="12">
      <t>サイガイ</t>
    </rPh>
    <phoneticPr fontId="13"/>
  </si>
  <si>
    <t>御食国若狭おばま食文化館が10周年を迎え「海の駅フェスタ」を開催</t>
  </si>
  <si>
    <t>「和食」がユネスコ無形文化遺産に登録</t>
  </si>
  <si>
    <t>小浜市が緑化推進運動功労者として総理大臣表彰を受ける</t>
    <rPh sb="23" eb="24">
      <t>ウ</t>
    </rPh>
    <phoneticPr fontId="13"/>
  </si>
  <si>
    <t>地域コミュニティの新拠点「今富公民館」が完成</t>
    <rPh sb="9" eb="12">
      <t>シンキョテン</t>
    </rPh>
    <rPh sb="20" eb="22">
      <t>カンセイ</t>
    </rPh>
    <phoneticPr fontId="13"/>
  </si>
  <si>
    <t>ミラノ国際博覧会への参加が正式決定</t>
  </si>
  <si>
    <t>日本電産テクノモータ(株)福井技術開発センターの2期棟工事起工式</t>
  </si>
  <si>
    <t>防災行政無線の運用を開始</t>
  </si>
  <si>
    <t>舞鶴若狭自動車道全線開通</t>
  </si>
  <si>
    <t>渚の交番が鯉川シーサイドパークにオープン</t>
    <rPh sb="0" eb="1">
      <t>ナギサ</t>
    </rPh>
    <rPh sb="2" eb="3">
      <t>コウ</t>
    </rPh>
    <rPh sb="3" eb="4">
      <t>バン</t>
    </rPh>
    <rPh sb="5" eb="6">
      <t>コイ</t>
    </rPh>
    <rPh sb="6" eb="7">
      <t>カワ</t>
    </rPh>
    <phoneticPr fontId="13"/>
  </si>
  <si>
    <t>県内の統計開始以来、38.7度の最高気温を記録（7月26日）</t>
  </si>
  <si>
    <t>「北陸新幹線若狭ルート早期実現小浜市民協議会」を設立</t>
  </si>
  <si>
    <t>旧旭座移転復元への解体工事に着手</t>
    <rPh sb="0" eb="1">
      <t>キュウ</t>
    </rPh>
    <rPh sb="1" eb="2">
      <t>アサヒ</t>
    </rPh>
    <rPh sb="2" eb="3">
      <t>ザ</t>
    </rPh>
    <rPh sb="3" eb="5">
      <t>イテン</t>
    </rPh>
    <rPh sb="5" eb="7">
      <t>フクゲン</t>
    </rPh>
    <rPh sb="9" eb="11">
      <t>カイタイ</t>
    </rPh>
    <rPh sb="11" eb="13">
      <t>コウジ</t>
    </rPh>
    <rPh sb="14" eb="16">
      <t>チャクシュ</t>
    </rPh>
    <phoneticPr fontId="13"/>
  </si>
  <si>
    <t>御食国若狭おばま食文化館がリニューアルオープン</t>
  </si>
  <si>
    <t>民営化2例目の「やまなみ保育園」が誕生</t>
  </si>
  <si>
    <t>「海と都をつなぐ若狭の往来文化遺産群～御食国若狭と鯖街道～」が日</t>
  </si>
  <si>
    <t>本遺産第1号に認定</t>
  </si>
  <si>
    <t>日本電産テクノモータ株式会社福井技術開発センター第2期棟が竣工</t>
  </si>
  <si>
    <t>梅田雲浜生誕200年記念事業を開催</t>
    <rPh sb="15" eb="17">
      <t>カイサイ</t>
    </rPh>
    <phoneticPr fontId="13"/>
  </si>
  <si>
    <t>イタリア共和国ミラノで開催された「ミラノ国際博覧会」に出展</t>
    <rPh sb="4" eb="6">
      <t>キョウワ</t>
    </rPh>
    <rPh sb="6" eb="7">
      <t>コク</t>
    </rPh>
    <rPh sb="11" eb="13">
      <t>カイサイ</t>
    </rPh>
    <rPh sb="20" eb="22">
      <t>コクサイ</t>
    </rPh>
    <rPh sb="22" eb="25">
      <t>ハクランカイ</t>
    </rPh>
    <rPh sb="27" eb="29">
      <t>シュッテン</t>
    </rPh>
    <phoneticPr fontId="13"/>
  </si>
  <si>
    <t>市民課窓口および上下水道業務の一部を民間委託</t>
  </si>
  <si>
    <t>アメリカから寄贈された日米友好の木、ハナミズキを植樹</t>
    <rPh sb="16" eb="17">
      <t>キ</t>
    </rPh>
    <phoneticPr fontId="13"/>
  </si>
  <si>
    <t>「北陸新幹線若狭ルート建設促進総決起大会」を開催</t>
  </si>
  <si>
    <t>道の駅「若狭おばま」が国土交通省の重点「道の駅」に選定</t>
    <rPh sb="0" eb="1">
      <t>ミチ</t>
    </rPh>
    <rPh sb="2" eb="3">
      <t>エキ</t>
    </rPh>
    <rPh sb="4" eb="6">
      <t>ワカサ</t>
    </rPh>
    <rPh sb="11" eb="13">
      <t>コクド</t>
    </rPh>
    <rPh sb="13" eb="15">
      <t>コウツウ</t>
    </rPh>
    <rPh sb="15" eb="16">
      <t>ショウ</t>
    </rPh>
    <rPh sb="17" eb="19">
      <t>ジュウテン</t>
    </rPh>
    <rPh sb="20" eb="21">
      <t>ミチ</t>
    </rPh>
    <rPh sb="22" eb="23">
      <t>エキ</t>
    </rPh>
    <rPh sb="25" eb="27">
      <t>センテイ</t>
    </rPh>
    <phoneticPr fontId="13"/>
  </si>
  <si>
    <t>「小浜市まちの駅・旭座」がオープン（5月1日）</t>
    <rPh sb="1" eb="4">
      <t>オバマシ</t>
    </rPh>
    <rPh sb="7" eb="8">
      <t>エキ</t>
    </rPh>
    <rPh sb="9" eb="10">
      <t>アサヒ</t>
    </rPh>
    <rPh sb="10" eb="11">
      <t>ザ</t>
    </rPh>
    <rPh sb="19" eb="20">
      <t>ガツ</t>
    </rPh>
    <rPh sb="21" eb="22">
      <t>ニチ</t>
    </rPh>
    <phoneticPr fontId="13"/>
  </si>
  <si>
    <t>松崎晃治氏が市長3期目就任</t>
    <rPh sb="6" eb="8">
      <t>シチョウ</t>
    </rPh>
    <rPh sb="9" eb="10">
      <t>キ</t>
    </rPh>
    <rPh sb="10" eb="11">
      <t>メ</t>
    </rPh>
    <rPh sb="11" eb="13">
      <t>シュウニン</t>
    </rPh>
    <phoneticPr fontId="13"/>
  </si>
  <si>
    <t>上方落語協会と「落語による地域振興」に関する連携協力協定を締結</t>
    <rPh sb="0" eb="2">
      <t>カミガタ</t>
    </rPh>
    <rPh sb="2" eb="4">
      <t>ラクゴ</t>
    </rPh>
    <rPh sb="4" eb="6">
      <t>キョウカイ</t>
    </rPh>
    <rPh sb="8" eb="10">
      <t>ラクゴ</t>
    </rPh>
    <rPh sb="13" eb="15">
      <t>チイキ</t>
    </rPh>
    <rPh sb="15" eb="17">
      <t>シンコウ</t>
    </rPh>
    <rPh sb="19" eb="20">
      <t>カン</t>
    </rPh>
    <rPh sb="22" eb="24">
      <t>レンケイ</t>
    </rPh>
    <rPh sb="24" eb="26">
      <t>キョウリョク</t>
    </rPh>
    <rPh sb="26" eb="28">
      <t>キョウテイ</t>
    </rPh>
    <rPh sb="29" eb="31">
      <t>テイケツ</t>
    </rPh>
    <phoneticPr fontId="13"/>
  </si>
  <si>
    <t>鯖街道沿いに、ふるさと茶屋「清右ヱ門」と「助太郎」がオープン</t>
    <rPh sb="0" eb="1">
      <t>サバ</t>
    </rPh>
    <rPh sb="1" eb="3">
      <t>カイドウ</t>
    </rPh>
    <rPh sb="3" eb="4">
      <t>ゾ</t>
    </rPh>
    <rPh sb="11" eb="13">
      <t>チャヤ</t>
    </rPh>
    <rPh sb="14" eb="15">
      <t>キヨ</t>
    </rPh>
    <rPh sb="15" eb="16">
      <t>ミギ</t>
    </rPh>
    <rPh sb="17" eb="18">
      <t>モン</t>
    </rPh>
    <rPh sb="21" eb="22">
      <t>スケ</t>
    </rPh>
    <rPh sb="22" eb="24">
      <t>タロウ</t>
    </rPh>
    <phoneticPr fontId="13"/>
  </si>
  <si>
    <t>小浜美郷小学校起工式</t>
    <rPh sb="0" eb="2">
      <t>オバマ</t>
    </rPh>
    <rPh sb="2" eb="4">
      <t>ミサト</t>
    </rPh>
    <rPh sb="4" eb="7">
      <t>ショウガッコウ</t>
    </rPh>
    <rPh sb="7" eb="10">
      <t>キコウシキ</t>
    </rPh>
    <phoneticPr fontId="13"/>
  </si>
  <si>
    <t>田烏区釣姫地区でサバの養殖がスタート</t>
    <rPh sb="0" eb="1">
      <t>タ</t>
    </rPh>
    <rPh sb="1" eb="2">
      <t>カラス</t>
    </rPh>
    <rPh sb="2" eb="3">
      <t>ク</t>
    </rPh>
    <rPh sb="3" eb="4">
      <t>ツ</t>
    </rPh>
    <rPh sb="4" eb="5">
      <t>ヒメ</t>
    </rPh>
    <rPh sb="5" eb="7">
      <t>チク</t>
    </rPh>
    <rPh sb="11" eb="13">
      <t>ヨウショク</t>
    </rPh>
    <phoneticPr fontId="13"/>
  </si>
  <si>
    <t>24時間降雪量、観測史上最多81センチを記録（2月10日）</t>
    <rPh sb="2" eb="4">
      <t>ジカン</t>
    </rPh>
    <rPh sb="4" eb="6">
      <t>コウセツ</t>
    </rPh>
    <rPh sb="6" eb="7">
      <t>リョウ</t>
    </rPh>
    <rPh sb="8" eb="10">
      <t>カンソク</t>
    </rPh>
    <rPh sb="10" eb="12">
      <t>シジョウ</t>
    </rPh>
    <rPh sb="12" eb="14">
      <t>サイタ</t>
    </rPh>
    <rPh sb="20" eb="22">
      <t>キロク</t>
    </rPh>
    <rPh sb="24" eb="25">
      <t>ガツ</t>
    </rPh>
    <rPh sb="27" eb="28">
      <t>ニチ</t>
    </rPh>
    <phoneticPr fontId="13"/>
  </si>
  <si>
    <t>「鯖を愛するまち」を宣言</t>
    <rPh sb="1" eb="2">
      <t>サバ</t>
    </rPh>
    <rPh sb="3" eb="4">
      <t>アイ</t>
    </rPh>
    <rPh sb="10" eb="12">
      <t>センゲン</t>
    </rPh>
    <phoneticPr fontId="8"/>
  </si>
  <si>
    <t>川崎地区一帯の施設が国土交通省の「海の駅」に認定</t>
    <rPh sb="0" eb="2">
      <t>カワサキ</t>
    </rPh>
    <rPh sb="2" eb="4">
      <t>チク</t>
    </rPh>
    <rPh sb="4" eb="6">
      <t>イッタイ</t>
    </rPh>
    <rPh sb="7" eb="9">
      <t>シセツ</t>
    </rPh>
    <rPh sb="10" eb="15">
      <t>コクドコウツウショウ</t>
    </rPh>
    <rPh sb="17" eb="18">
      <t>ウミ</t>
    </rPh>
    <rPh sb="19" eb="20">
      <t>エキ</t>
    </rPh>
    <rPh sb="22" eb="24">
      <t>ニンテイ</t>
    </rPh>
    <phoneticPr fontId="13"/>
  </si>
  <si>
    <t>仏谷太陽光発電所が完成</t>
    <rPh sb="0" eb="1">
      <t>ホトケ</t>
    </rPh>
    <rPh sb="1" eb="2">
      <t>タニ</t>
    </rPh>
    <rPh sb="2" eb="5">
      <t>タイヨウコウ</t>
    </rPh>
    <rPh sb="5" eb="7">
      <t>ハツデン</t>
    </rPh>
    <rPh sb="7" eb="8">
      <t>ショ</t>
    </rPh>
    <rPh sb="9" eb="11">
      <t>カンセイ</t>
    </rPh>
    <phoneticPr fontId="8"/>
  </si>
  <si>
    <t>杉田玄白没後200年記念式典開催を開催</t>
    <rPh sb="0" eb="2">
      <t>スギタ</t>
    </rPh>
    <rPh sb="2" eb="4">
      <t>ゲンパク</t>
    </rPh>
    <rPh sb="4" eb="6">
      <t>ボツゴ</t>
    </rPh>
    <rPh sb="9" eb="10">
      <t>ネン</t>
    </rPh>
    <rPh sb="10" eb="12">
      <t>キネン</t>
    </rPh>
    <rPh sb="12" eb="14">
      <t>シキテン</t>
    </rPh>
    <rPh sb="14" eb="16">
      <t>カイサイ</t>
    </rPh>
    <rPh sb="17" eb="19">
      <t>カイサイ</t>
    </rPh>
    <phoneticPr fontId="8"/>
  </si>
  <si>
    <t>台風21号が接近、瞬間最大風速、観測史上最大38.8メートルを記録（10月23日）</t>
    <rPh sb="0" eb="2">
      <t>タイフウ</t>
    </rPh>
    <rPh sb="4" eb="5">
      <t>ゴウ</t>
    </rPh>
    <rPh sb="6" eb="8">
      <t>セッキン</t>
    </rPh>
    <rPh sb="9" eb="11">
      <t>シュンカン</t>
    </rPh>
    <rPh sb="11" eb="13">
      <t>サイダイ</t>
    </rPh>
    <rPh sb="13" eb="15">
      <t>フウソク</t>
    </rPh>
    <rPh sb="16" eb="18">
      <t>カンソク</t>
    </rPh>
    <rPh sb="18" eb="20">
      <t>シジョウ</t>
    </rPh>
    <rPh sb="20" eb="22">
      <t>サイダイ</t>
    </rPh>
    <rPh sb="31" eb="33">
      <t>キロク</t>
    </rPh>
    <rPh sb="36" eb="37">
      <t>ガツ</t>
    </rPh>
    <rPh sb="39" eb="40">
      <t>ニチ</t>
    </rPh>
    <phoneticPr fontId="13"/>
  </si>
  <si>
    <t>立命館大学と連携協力の協定締結</t>
    <rPh sb="0" eb="3">
      <t>リツメイカン</t>
    </rPh>
    <rPh sb="3" eb="5">
      <t>ダイガク</t>
    </rPh>
    <rPh sb="6" eb="10">
      <t>レンケイキョウリョク</t>
    </rPh>
    <rPh sb="11" eb="13">
      <t>キョウテイ</t>
    </rPh>
    <rPh sb="13" eb="15">
      <t>テイケツ</t>
    </rPh>
    <phoneticPr fontId="8"/>
  </si>
  <si>
    <t>農林水産省の「農泊　食文化海外発信地域（ＳＡＶＯＲ　ＪＡＰＡＮ）」に認定</t>
    <rPh sb="0" eb="5">
      <t>ノウリンスイサンショウ</t>
    </rPh>
    <rPh sb="7" eb="8">
      <t>ノウ</t>
    </rPh>
    <rPh sb="8" eb="9">
      <t>ハク</t>
    </rPh>
    <rPh sb="10" eb="13">
      <t>ショクブンカ</t>
    </rPh>
    <rPh sb="13" eb="15">
      <t>カイガイ</t>
    </rPh>
    <rPh sb="15" eb="17">
      <t>ハッシン</t>
    </rPh>
    <rPh sb="17" eb="19">
      <t>チイキ</t>
    </rPh>
    <phoneticPr fontId="8"/>
  </si>
  <si>
    <t>「荒波を越えた男たちの夢が紡いだ異空間 ～北前船寄港地・船主集落～」</t>
    <rPh sb="1" eb="3">
      <t>アラナミ</t>
    </rPh>
    <rPh sb="4" eb="5">
      <t>コ</t>
    </rPh>
    <rPh sb="7" eb="8">
      <t>オトコ</t>
    </rPh>
    <rPh sb="11" eb="12">
      <t>ユメ</t>
    </rPh>
    <rPh sb="13" eb="14">
      <t>ツム</t>
    </rPh>
    <rPh sb="16" eb="17">
      <t>イ</t>
    </rPh>
    <rPh sb="17" eb="19">
      <t>クウカン</t>
    </rPh>
    <rPh sb="21" eb="24">
      <t>キタマエブネ</t>
    </rPh>
    <rPh sb="24" eb="27">
      <t>キコウチ</t>
    </rPh>
    <rPh sb="28" eb="30">
      <t>センシュ</t>
    </rPh>
    <rPh sb="30" eb="32">
      <t>シュウラク</t>
    </rPh>
    <phoneticPr fontId="8"/>
  </si>
  <si>
    <t>福井しあわせ元気国体・福井しあわせ元気大会2018開催</t>
    <rPh sb="11" eb="13">
      <t>フクイ</t>
    </rPh>
    <rPh sb="17" eb="19">
      <t>ゲンキ</t>
    </rPh>
    <phoneticPr fontId="8"/>
  </si>
  <si>
    <t>JR小浜線十村駅～小浜駅間　開業100周年</t>
    <rPh sb="2" eb="4">
      <t>オバマ</t>
    </rPh>
    <rPh sb="4" eb="5">
      <t>セン</t>
    </rPh>
    <rPh sb="5" eb="6">
      <t>ト</t>
    </rPh>
    <rPh sb="6" eb="7">
      <t>ムラ</t>
    </rPh>
    <rPh sb="7" eb="8">
      <t>エキ</t>
    </rPh>
    <rPh sb="9" eb="11">
      <t>オバマ</t>
    </rPh>
    <rPh sb="11" eb="12">
      <t>エキ</t>
    </rPh>
    <rPh sb="12" eb="13">
      <t>カン</t>
    </rPh>
    <rPh sb="14" eb="16">
      <t>カイギョウ</t>
    </rPh>
    <rPh sb="19" eb="21">
      <t>シュウネン</t>
    </rPh>
    <phoneticPr fontId="8"/>
  </si>
  <si>
    <t>「にっぽんＡ級（永久）グルメのまち連合」を設立</t>
    <rPh sb="6" eb="7">
      <t>キュウ</t>
    </rPh>
    <rPh sb="8" eb="10">
      <t>エイキュウ</t>
    </rPh>
    <rPh sb="17" eb="19">
      <t>レンゴウ</t>
    </rPh>
    <rPh sb="21" eb="23">
      <t>セツリツ</t>
    </rPh>
    <phoneticPr fontId="8"/>
  </si>
  <si>
    <t>令和 元</t>
    <rPh sb="0" eb="2">
      <t>レイワ</t>
    </rPh>
    <rPh sb="3" eb="4">
      <t>ガン</t>
    </rPh>
    <phoneticPr fontId="19"/>
  </si>
  <si>
    <t>スマート農業の実証プロジェクトが始動</t>
    <rPh sb="16" eb="18">
      <t>シドウ</t>
    </rPh>
    <phoneticPr fontId="19"/>
  </si>
  <si>
    <t>小浜警察署が新築移転</t>
    <rPh sb="0" eb="2">
      <t>オバマ</t>
    </rPh>
    <rPh sb="2" eb="5">
      <t>ケイサツショ</t>
    </rPh>
    <rPh sb="6" eb="8">
      <t>シンチク</t>
    </rPh>
    <rPh sb="8" eb="10">
      <t>イテン</t>
    </rPh>
    <phoneticPr fontId="19"/>
  </si>
  <si>
    <t>小浜市文化財保存活用地域計画を策定</t>
    <rPh sb="0" eb="3">
      <t>オバマシ</t>
    </rPh>
    <rPh sb="3" eb="6">
      <t>ブンカザイ</t>
    </rPh>
    <rPh sb="6" eb="8">
      <t>ホゾン</t>
    </rPh>
    <rPh sb="8" eb="10">
      <t>カツヨウ</t>
    </rPh>
    <rPh sb="10" eb="12">
      <t>チイキ</t>
    </rPh>
    <rPh sb="12" eb="14">
      <t>ケイカク</t>
    </rPh>
    <rPh sb="15" eb="17">
      <t>サクテイ</t>
    </rPh>
    <phoneticPr fontId="19"/>
  </si>
  <si>
    <t>国が新型コロナウィルス感染症の「緊急事態宣言」を発令</t>
    <rPh sb="0" eb="1">
      <t>クニ</t>
    </rPh>
    <rPh sb="2" eb="4">
      <t>シンガタ</t>
    </rPh>
    <rPh sb="16" eb="18">
      <t>キンキュウ</t>
    </rPh>
    <rPh sb="18" eb="20">
      <t>ジタイ</t>
    </rPh>
    <rPh sb="20" eb="22">
      <t>センゲン</t>
    </rPh>
    <rPh sb="24" eb="26">
      <t>ハツレイ</t>
    </rPh>
    <phoneticPr fontId="19"/>
  </si>
  <si>
    <t>松崎晃治氏が市長4期目就任</t>
    <rPh sb="6" eb="8">
      <t>シチョウ</t>
    </rPh>
    <rPh sb="9" eb="10">
      <t>キ</t>
    </rPh>
    <rPh sb="10" eb="11">
      <t>メ</t>
    </rPh>
    <rPh sb="11" eb="13">
      <t>シュウニン</t>
    </rPh>
    <phoneticPr fontId="13"/>
  </si>
  <si>
    <t>2　人口・世帯</t>
    <rPh sb="2" eb="4">
      <t>ジンコウ</t>
    </rPh>
    <rPh sb="5" eb="7">
      <t>セタイ</t>
    </rPh>
    <phoneticPr fontId="13"/>
  </si>
  <si>
    <t>各年10月1日現在　</t>
    <rPh sb="0" eb="2">
      <t>カクネン</t>
    </rPh>
    <rPh sb="4" eb="5">
      <t>ツキ</t>
    </rPh>
    <rPh sb="6" eb="7">
      <t>ヒ</t>
    </rPh>
    <rPh sb="7" eb="9">
      <t>ゲンザイ</t>
    </rPh>
    <phoneticPr fontId="13"/>
  </si>
  <si>
    <t>人口</t>
    <rPh sb="0" eb="1">
      <t>ヒト</t>
    </rPh>
    <rPh sb="1" eb="2">
      <t>クチ</t>
    </rPh>
    <phoneticPr fontId="13"/>
  </si>
  <si>
    <t>１世帯当りの人員</t>
    <rPh sb="1" eb="3">
      <t>セタイ</t>
    </rPh>
    <rPh sb="3" eb="4">
      <t>アタ</t>
    </rPh>
    <rPh sb="6" eb="7">
      <t>ヒト</t>
    </rPh>
    <rPh sb="7" eb="8">
      <t>イン</t>
    </rPh>
    <phoneticPr fontId="13"/>
  </si>
  <si>
    <t>面積</t>
    <rPh sb="0" eb="2">
      <t>メンセキ</t>
    </rPh>
    <phoneticPr fontId="13"/>
  </si>
  <si>
    <t>人口密度</t>
    <rPh sb="0" eb="2">
      <t>ジンコウ</t>
    </rPh>
    <rPh sb="2" eb="4">
      <t>ミツド</t>
    </rPh>
    <phoneticPr fontId="13"/>
  </si>
  <si>
    <t>備考</t>
    <rPh sb="0" eb="2">
      <t>ビコウ</t>
    </rPh>
    <phoneticPr fontId="13"/>
  </si>
  <si>
    <t>総計</t>
    <rPh sb="0" eb="2">
      <t>ソウケイ</t>
    </rPh>
    <phoneticPr fontId="13"/>
  </si>
  <si>
    <t>k㎡</t>
    <phoneticPr fontId="13"/>
  </si>
  <si>
    <t>k㎡あたり</t>
    <phoneticPr fontId="13"/>
  </si>
  <si>
    <t>大正9年</t>
    <rPh sb="0" eb="2">
      <t>タイショウ</t>
    </rPh>
    <rPh sb="3" eb="4">
      <t>ネン</t>
    </rPh>
    <phoneticPr fontId="13"/>
  </si>
  <si>
    <t>－</t>
    <phoneticPr fontId="8"/>
  </si>
  <si>
    <t>－</t>
    <phoneticPr fontId="8"/>
  </si>
  <si>
    <t>－</t>
    <phoneticPr fontId="8"/>
  </si>
  <si>
    <t>第1回国勢調査</t>
    <rPh sb="0" eb="1">
      <t>ダイ</t>
    </rPh>
    <rPh sb="2" eb="3">
      <t>カイ</t>
    </rPh>
    <rPh sb="3" eb="5">
      <t>コクセイ</t>
    </rPh>
    <rPh sb="5" eb="7">
      <t>チョウサ</t>
    </rPh>
    <phoneticPr fontId="13"/>
  </si>
  <si>
    <t>－</t>
    <phoneticPr fontId="8"/>
  </si>
  <si>
    <t>第2回国勢調査</t>
    <rPh sb="0" eb="1">
      <t>ダイ</t>
    </rPh>
    <rPh sb="2" eb="3">
      <t>カイ</t>
    </rPh>
    <rPh sb="3" eb="5">
      <t>コクセイ</t>
    </rPh>
    <rPh sb="5" eb="7">
      <t>チョウサ</t>
    </rPh>
    <phoneticPr fontId="13"/>
  </si>
  <si>
    <t>昭和5年</t>
    <rPh sb="0" eb="2">
      <t>ショウワ</t>
    </rPh>
    <rPh sb="3" eb="4">
      <t>ネン</t>
    </rPh>
    <phoneticPr fontId="13"/>
  </si>
  <si>
    <t>第3回国勢調査</t>
    <rPh sb="0" eb="1">
      <t>ダイ</t>
    </rPh>
    <rPh sb="3" eb="5">
      <t>コクセイ</t>
    </rPh>
    <rPh sb="5" eb="7">
      <t>チョウサ</t>
    </rPh>
    <phoneticPr fontId="13"/>
  </si>
  <si>
    <t>－</t>
    <phoneticPr fontId="8"/>
  </si>
  <si>
    <t>第4回国勢調査</t>
    <rPh sb="0" eb="1">
      <t>ダイ</t>
    </rPh>
    <rPh sb="3" eb="5">
      <t>コクセイ</t>
    </rPh>
    <rPh sb="5" eb="7">
      <t>チョウサ</t>
    </rPh>
    <phoneticPr fontId="13"/>
  </si>
  <si>
    <t>－</t>
    <phoneticPr fontId="8"/>
  </si>
  <si>
    <t>第5回国勢調査</t>
    <rPh sb="0" eb="1">
      <t>ダイ</t>
    </rPh>
    <rPh sb="3" eb="5">
      <t>コクセイ</t>
    </rPh>
    <rPh sb="5" eb="7">
      <t>チョウサ</t>
    </rPh>
    <phoneticPr fontId="13"/>
  </si>
  <si>
    <t>第6回国勢調査</t>
    <rPh sb="0" eb="1">
      <t>ダイ</t>
    </rPh>
    <rPh sb="3" eb="5">
      <t>コクセイ</t>
    </rPh>
    <rPh sb="5" eb="7">
      <t>チョウサ</t>
    </rPh>
    <phoneticPr fontId="13"/>
  </si>
  <si>
    <t>第7回国勢調査</t>
    <rPh sb="0" eb="1">
      <t>ダイ</t>
    </rPh>
    <rPh sb="3" eb="5">
      <t>コクセイ</t>
    </rPh>
    <rPh sb="5" eb="7">
      <t>チョウサ</t>
    </rPh>
    <phoneticPr fontId="13"/>
  </si>
  <si>
    <t>第8回国勢調査</t>
    <rPh sb="0" eb="1">
      <t>ダイ</t>
    </rPh>
    <rPh sb="3" eb="5">
      <t>コクセイ</t>
    </rPh>
    <rPh sb="5" eb="7">
      <t>チョウサ</t>
    </rPh>
    <phoneticPr fontId="13"/>
  </si>
  <si>
    <t>第9回国勢調査</t>
    <rPh sb="0" eb="1">
      <t>ダイ</t>
    </rPh>
    <rPh sb="3" eb="5">
      <t>コクセイ</t>
    </rPh>
    <rPh sb="5" eb="7">
      <t>チョウサ</t>
    </rPh>
    <phoneticPr fontId="13"/>
  </si>
  <si>
    <t>第10回国勢調査</t>
    <rPh sb="0" eb="1">
      <t>ダイ</t>
    </rPh>
    <rPh sb="4" eb="6">
      <t>コクセイ</t>
    </rPh>
    <rPh sb="6" eb="8">
      <t>チョウサ</t>
    </rPh>
    <phoneticPr fontId="13"/>
  </si>
  <si>
    <t>第11回国勢調査</t>
    <rPh sb="0" eb="1">
      <t>ダイ</t>
    </rPh>
    <rPh sb="4" eb="6">
      <t>コクセイ</t>
    </rPh>
    <rPh sb="6" eb="8">
      <t>チョウサ</t>
    </rPh>
    <phoneticPr fontId="13"/>
  </si>
  <si>
    <t>第12回国勢調査</t>
    <rPh sb="0" eb="1">
      <t>ダイ</t>
    </rPh>
    <rPh sb="4" eb="6">
      <t>コクセイ</t>
    </rPh>
    <rPh sb="6" eb="8">
      <t>チョウサ</t>
    </rPh>
    <phoneticPr fontId="13"/>
  </si>
  <si>
    <t>第13回国勢調査</t>
    <rPh sb="0" eb="1">
      <t>ダイ</t>
    </rPh>
    <rPh sb="4" eb="6">
      <t>コクセイ</t>
    </rPh>
    <rPh sb="6" eb="8">
      <t>チョウサ</t>
    </rPh>
    <phoneticPr fontId="13"/>
  </si>
  <si>
    <t>第14回国勢調査</t>
    <rPh sb="0" eb="1">
      <t>ダイ</t>
    </rPh>
    <rPh sb="4" eb="6">
      <t>コクセイ</t>
    </rPh>
    <rPh sb="6" eb="8">
      <t>チョウサ</t>
    </rPh>
    <phoneticPr fontId="13"/>
  </si>
  <si>
    <t>推計人口</t>
    <rPh sb="0" eb="2">
      <t>スイケイ</t>
    </rPh>
    <rPh sb="2" eb="4">
      <t>ジンコウ</t>
    </rPh>
    <phoneticPr fontId="13"/>
  </si>
  <si>
    <t>平成元年</t>
    <rPh sb="0" eb="2">
      <t>ヘイセイ</t>
    </rPh>
    <rPh sb="2" eb="3">
      <t>ガン</t>
    </rPh>
    <rPh sb="3" eb="4">
      <t>ネン</t>
    </rPh>
    <phoneticPr fontId="13"/>
  </si>
  <si>
    <t>第15回国勢調査</t>
    <rPh sb="0" eb="1">
      <t>ダイ</t>
    </rPh>
    <rPh sb="4" eb="6">
      <t>コクセイ</t>
    </rPh>
    <rPh sb="6" eb="8">
      <t>チョウサ</t>
    </rPh>
    <phoneticPr fontId="13"/>
  </si>
  <si>
    <t>第16回国勢調査</t>
    <rPh sb="0" eb="1">
      <t>ダイ</t>
    </rPh>
    <rPh sb="4" eb="6">
      <t>コクセイ</t>
    </rPh>
    <rPh sb="6" eb="8">
      <t>チョウサ</t>
    </rPh>
    <phoneticPr fontId="13"/>
  </si>
  <si>
    <t>第17回国勢調査</t>
    <rPh sb="0" eb="1">
      <t>ダイ</t>
    </rPh>
    <rPh sb="4" eb="6">
      <t>コクセイ</t>
    </rPh>
    <rPh sb="6" eb="8">
      <t>チョウサ</t>
    </rPh>
    <phoneticPr fontId="13"/>
  </si>
  <si>
    <t>第18回国勢調査</t>
    <rPh sb="0" eb="1">
      <t>ダイ</t>
    </rPh>
    <rPh sb="4" eb="6">
      <t>コクセイ</t>
    </rPh>
    <rPh sb="6" eb="8">
      <t>チョウサ</t>
    </rPh>
    <phoneticPr fontId="13"/>
  </si>
  <si>
    <t>第19回国勢調査</t>
    <rPh sb="0" eb="1">
      <t>ダイ</t>
    </rPh>
    <rPh sb="4" eb="6">
      <t>コクセイ</t>
    </rPh>
    <rPh sb="6" eb="8">
      <t>チョウサ</t>
    </rPh>
    <phoneticPr fontId="13"/>
  </si>
  <si>
    <t>推計人口</t>
    <phoneticPr fontId="13"/>
  </si>
  <si>
    <t>推計人口</t>
    <phoneticPr fontId="13"/>
  </si>
  <si>
    <t>第20回国勢調査</t>
    <rPh sb="0" eb="1">
      <t>ダイ</t>
    </rPh>
    <rPh sb="4" eb="6">
      <t>コクセイ</t>
    </rPh>
    <rPh sb="6" eb="8">
      <t>チョウサ</t>
    </rPh>
    <phoneticPr fontId="13"/>
  </si>
  <si>
    <t>推計人口</t>
    <phoneticPr fontId="19"/>
  </si>
  <si>
    <t>推計人口</t>
    <phoneticPr fontId="19"/>
  </si>
  <si>
    <t>※　推計人口=常住（国勢調査）人口+（出生-死亡）+（転入-転出）</t>
    <phoneticPr fontId="13"/>
  </si>
  <si>
    <t>※　昭和30年以前の人口は、組替調整した国勢調査人口</t>
    <phoneticPr fontId="13"/>
  </si>
  <si>
    <t>地区名</t>
    <rPh sb="0" eb="2">
      <t>チク</t>
    </rPh>
    <rPh sb="2" eb="3">
      <t>メイ</t>
    </rPh>
    <phoneticPr fontId="13"/>
  </si>
  <si>
    <t>性比</t>
    <rPh sb="0" eb="1">
      <t>セイ</t>
    </rPh>
    <rPh sb="1" eb="2">
      <t>ヒ</t>
    </rPh>
    <phoneticPr fontId="13"/>
  </si>
  <si>
    <t>遠敷</t>
    <rPh sb="0" eb="1">
      <t>エン</t>
    </rPh>
    <rPh sb="1" eb="2">
      <t>シキ</t>
    </rPh>
    <phoneticPr fontId="13"/>
  </si>
  <si>
    <t>加斗</t>
    <rPh sb="0" eb="1">
      <t>クワ</t>
    </rPh>
    <rPh sb="1" eb="2">
      <t>ト</t>
    </rPh>
    <phoneticPr fontId="13"/>
  </si>
  <si>
    <t>※　施設等を含む</t>
    <rPh sb="2" eb="4">
      <t>シセツ</t>
    </rPh>
    <rPh sb="4" eb="5">
      <t>ナド</t>
    </rPh>
    <rPh sb="6" eb="7">
      <t>フク</t>
    </rPh>
    <phoneticPr fontId="13"/>
  </si>
  <si>
    <t>※　性比は、女性100人に対する男性の数</t>
    <rPh sb="2" eb="4">
      <t>セイヒ</t>
    </rPh>
    <rPh sb="6" eb="8">
      <t>ジョセイ</t>
    </rPh>
    <rPh sb="11" eb="12">
      <t>ニン</t>
    </rPh>
    <rPh sb="13" eb="14">
      <t>タイ</t>
    </rPh>
    <rPh sb="16" eb="18">
      <t>ダンセイ</t>
    </rPh>
    <rPh sb="19" eb="20">
      <t>カズ</t>
    </rPh>
    <phoneticPr fontId="13"/>
  </si>
  <si>
    <t>各年10月1日現在　</t>
    <rPh sb="0" eb="1">
      <t>カク</t>
    </rPh>
    <rPh sb="1" eb="2">
      <t>ネン</t>
    </rPh>
    <rPh sb="4" eb="5">
      <t>ガツ</t>
    </rPh>
    <rPh sb="6" eb="7">
      <t>ヒ</t>
    </rPh>
    <rPh sb="7" eb="9">
      <t>ゲンザイ</t>
    </rPh>
    <phoneticPr fontId="13"/>
  </si>
  <si>
    <t>人口密度（1k㎡あたり）</t>
    <rPh sb="0" eb="2">
      <t>ジンコウ</t>
    </rPh>
    <rPh sb="2" eb="4">
      <t>ミツド</t>
    </rPh>
    <phoneticPr fontId="13"/>
  </si>
  <si>
    <t>k㎡</t>
  </si>
  <si>
    <t>平成2年</t>
    <rPh sb="0" eb="2">
      <t>ヘイセイ</t>
    </rPh>
    <rPh sb="3" eb="4">
      <t>ネン</t>
    </rPh>
    <phoneticPr fontId="13"/>
  </si>
  <si>
    <t>年齢</t>
    <phoneticPr fontId="13"/>
  </si>
  <si>
    <t>平成22年</t>
    <phoneticPr fontId="13"/>
  </si>
  <si>
    <t>平成27年</t>
    <phoneticPr fontId="13"/>
  </si>
  <si>
    <t>　　　　　</t>
  </si>
  <si>
    <t>人</t>
    <phoneticPr fontId="13"/>
  </si>
  <si>
    <t>人</t>
    <phoneticPr fontId="13"/>
  </si>
  <si>
    <t xml:space="preserve"> 0　～　 4　</t>
  </si>
  <si>
    <t xml:space="preserve"> 5　～　 9　</t>
  </si>
  <si>
    <t>10　～　14　</t>
  </si>
  <si>
    <t>15　～　19　</t>
  </si>
  <si>
    <t>20　～　24　</t>
  </si>
  <si>
    <t>25　～　29　</t>
  </si>
  <si>
    <t>30　～　34　</t>
  </si>
  <si>
    <t>35　～　39　</t>
  </si>
  <si>
    <t>40　～　44　</t>
  </si>
  <si>
    <t>45　～　49　</t>
  </si>
  <si>
    <t>50　～　54　</t>
  </si>
  <si>
    <t>55　～　59　</t>
  </si>
  <si>
    <t>60　～　64　</t>
  </si>
  <si>
    <t>65　～　69　</t>
  </si>
  <si>
    <t>70　～　74　</t>
    <phoneticPr fontId="13"/>
  </si>
  <si>
    <t>75　～　79　</t>
  </si>
  <si>
    <t>80　～　84　</t>
  </si>
  <si>
    <t>85　～　89　</t>
  </si>
  <si>
    <t>90歳以上　　　</t>
    <phoneticPr fontId="13"/>
  </si>
  <si>
    <t>年齢不詳</t>
    <rPh sb="0" eb="2">
      <t>ネンレイ</t>
    </rPh>
    <rPh sb="2" eb="4">
      <t>フショウ</t>
    </rPh>
    <phoneticPr fontId="13"/>
  </si>
  <si>
    <t>15歳未満</t>
    <phoneticPr fontId="13"/>
  </si>
  <si>
    <t>15～64歳</t>
    <phoneticPr fontId="13"/>
  </si>
  <si>
    <t>65歳以上</t>
    <phoneticPr fontId="13"/>
  </si>
  <si>
    <t>男</t>
  </si>
  <si>
    <t>女</t>
  </si>
  <si>
    <t>死別</t>
    <phoneticPr fontId="13"/>
  </si>
  <si>
    <t>離別</t>
    <phoneticPr fontId="13"/>
  </si>
  <si>
    <t>離別</t>
    <phoneticPr fontId="13"/>
  </si>
  <si>
    <t>15～19</t>
  </si>
  <si>
    <t>20～24</t>
  </si>
  <si>
    <t>25～29</t>
  </si>
  <si>
    <t>30～34</t>
  </si>
  <si>
    <t>35～39</t>
  </si>
  <si>
    <t>40～44</t>
  </si>
  <si>
    <t>45～49</t>
  </si>
  <si>
    <t>50～54</t>
  </si>
  <si>
    <t>55～59</t>
  </si>
  <si>
    <t>60～64</t>
  </si>
  <si>
    <t>65～69</t>
  </si>
  <si>
    <t>70～74</t>
  </si>
  <si>
    <t>75～79</t>
  </si>
  <si>
    <t>80～84</t>
  </si>
  <si>
    <t>85～89</t>
  </si>
  <si>
    <t>90～94</t>
  </si>
  <si>
    <t>95～99</t>
  </si>
  <si>
    <t>（再掲）</t>
    <rPh sb="1" eb="3">
      <t>サイケイ</t>
    </rPh>
    <phoneticPr fontId="8"/>
  </si>
  <si>
    <t>65歳以上</t>
  </si>
  <si>
    <t>75歳以上</t>
  </si>
  <si>
    <t>85歳以上</t>
  </si>
  <si>
    <t>平成27年10月1日現在　</t>
    <rPh sb="0" eb="2">
      <t>ヘイセイ</t>
    </rPh>
    <rPh sb="4" eb="5">
      <t>ネン</t>
    </rPh>
    <rPh sb="7" eb="8">
      <t>ガツ</t>
    </rPh>
    <rPh sb="9" eb="10">
      <t>ニチ</t>
    </rPh>
    <rPh sb="10" eb="12">
      <t>ゲンザイ</t>
    </rPh>
    <phoneticPr fontId="13"/>
  </si>
  <si>
    <t>年齢</t>
    <rPh sb="0" eb="2">
      <t>ネンレイ</t>
    </rPh>
    <phoneticPr fontId="13"/>
  </si>
  <si>
    <t>総数</t>
    <phoneticPr fontId="8"/>
  </si>
  <si>
    <t>未婚</t>
  </si>
  <si>
    <t>有配偶</t>
  </si>
  <si>
    <t>死別</t>
  </si>
  <si>
    <t>離別</t>
  </si>
  <si>
    <t>計</t>
    <rPh sb="0" eb="1">
      <t>ケイ</t>
    </rPh>
    <phoneticPr fontId="8"/>
  </si>
  <si>
    <t>死別</t>
    <phoneticPr fontId="13"/>
  </si>
  <si>
    <t>（再掲）</t>
  </si>
  <si>
    <t>各年10月1日現在　</t>
    <phoneticPr fontId="13"/>
  </si>
  <si>
    <t>年次</t>
  </si>
  <si>
    <t>夜間人口</t>
    <rPh sb="0" eb="2">
      <t>ヤカン</t>
    </rPh>
    <rPh sb="2" eb="4">
      <t>ジンコウ</t>
    </rPh>
    <phoneticPr fontId="13"/>
  </si>
  <si>
    <t>昼間人口</t>
  </si>
  <si>
    <t>流入人口</t>
  </si>
  <si>
    <t>流出人口</t>
  </si>
  <si>
    <t>就業者</t>
    <phoneticPr fontId="13"/>
  </si>
  <si>
    <t>通学者</t>
    <phoneticPr fontId="13"/>
  </si>
  <si>
    <t>通学者</t>
    <phoneticPr fontId="13"/>
  </si>
  <si>
    <t>昭和60年</t>
    <rPh sb="0" eb="2">
      <t>ショウワ</t>
    </rPh>
    <rPh sb="4" eb="5">
      <t>ネン</t>
    </rPh>
    <phoneticPr fontId="13"/>
  </si>
  <si>
    <t>平成2年</t>
  </si>
  <si>
    <t>自然動態</t>
  </si>
  <si>
    <t>社会動態</t>
  </si>
  <si>
    <t>差引増減</t>
    <phoneticPr fontId="13"/>
  </si>
  <si>
    <t>人口</t>
  </si>
  <si>
    <t>世帯数</t>
    <phoneticPr fontId="13"/>
  </si>
  <si>
    <t>出生数</t>
    <phoneticPr fontId="13"/>
  </si>
  <si>
    <t>死亡数</t>
    <phoneticPr fontId="13"/>
  </si>
  <si>
    <t>増減数(A)</t>
  </si>
  <si>
    <t>転入</t>
    <phoneticPr fontId="13"/>
  </si>
  <si>
    <t>転出</t>
    <phoneticPr fontId="13"/>
  </si>
  <si>
    <t>増減数(B)</t>
    <phoneticPr fontId="13"/>
  </si>
  <si>
    <t>(A+B)</t>
    <phoneticPr fontId="13"/>
  </si>
  <si>
    <t>平成2年</t>
    <phoneticPr fontId="13"/>
  </si>
  <si>
    <t>各年3月31日現在　</t>
    <rPh sb="0" eb="1">
      <t>カク</t>
    </rPh>
    <rPh sb="1" eb="2">
      <t>ネン</t>
    </rPh>
    <rPh sb="3" eb="4">
      <t>ガツ</t>
    </rPh>
    <rPh sb="6" eb="7">
      <t>ニチ</t>
    </rPh>
    <rPh sb="7" eb="9">
      <t>ゲンザイ</t>
    </rPh>
    <phoneticPr fontId="13"/>
  </si>
  <si>
    <t>朝鮮・韓国</t>
    <rPh sb="0" eb="2">
      <t>チョウセン</t>
    </rPh>
    <rPh sb="3" eb="5">
      <t>カンコク</t>
    </rPh>
    <phoneticPr fontId="13"/>
  </si>
  <si>
    <t>中国</t>
    <rPh sb="0" eb="2">
      <t>チュウゴク</t>
    </rPh>
    <phoneticPr fontId="13"/>
  </si>
  <si>
    <t>フィリピン</t>
    <phoneticPr fontId="13"/>
  </si>
  <si>
    <t>ブラジル</t>
    <phoneticPr fontId="13"/>
  </si>
  <si>
    <t>平成18年度</t>
    <rPh sb="0" eb="2">
      <t>ヘイセイ</t>
    </rPh>
    <rPh sb="4" eb="6">
      <t>ネンド</t>
    </rPh>
    <phoneticPr fontId="13"/>
  </si>
  <si>
    <t>資料：小浜市市民福祉課</t>
    <rPh sb="0" eb="2">
      <t>シリョウ</t>
    </rPh>
    <rPh sb="3" eb="5">
      <t>オバマ</t>
    </rPh>
    <rPh sb="5" eb="6">
      <t>シ</t>
    </rPh>
    <rPh sb="6" eb="8">
      <t>シミン</t>
    </rPh>
    <rPh sb="8" eb="10">
      <t>フクシ</t>
    </rPh>
    <rPh sb="10" eb="11">
      <t>カ</t>
    </rPh>
    <phoneticPr fontId="13"/>
  </si>
  <si>
    <t>各年10月1日現在　</t>
    <rPh sb="0" eb="2">
      <t>カクネン</t>
    </rPh>
    <rPh sb="4" eb="5">
      <t>ガツ</t>
    </rPh>
    <rPh sb="6" eb="7">
      <t>ニチ</t>
    </rPh>
    <rPh sb="7" eb="9">
      <t>ゲンザイ</t>
    </rPh>
    <phoneticPr fontId="8"/>
  </si>
  <si>
    <t>男</t>
    <rPh sb="0" eb="1">
      <t>オトコ</t>
    </rPh>
    <phoneticPr fontId="8"/>
  </si>
  <si>
    <t>女</t>
    <rPh sb="0" eb="1">
      <t>オンナ</t>
    </rPh>
    <phoneticPr fontId="8"/>
  </si>
  <si>
    <t>韓国，朝鮮</t>
  </si>
  <si>
    <t>中国</t>
  </si>
  <si>
    <t>フィリピン</t>
  </si>
  <si>
    <t>タイ</t>
  </si>
  <si>
    <t>インドネシア</t>
  </si>
  <si>
    <t>ベトナム</t>
  </si>
  <si>
    <t>インド</t>
  </si>
  <si>
    <t>イギリス</t>
  </si>
  <si>
    <t>アメリカ</t>
  </si>
  <si>
    <t>ブラジル</t>
  </si>
  <si>
    <t>ペルー</t>
  </si>
  <si>
    <t xml:space="preserve">その他 </t>
    <phoneticPr fontId="8"/>
  </si>
  <si>
    <t>資料：国勢調査</t>
    <rPh sb="0" eb="2">
      <t>シリョウ</t>
    </rPh>
    <rPh sb="3" eb="5">
      <t>コクセイ</t>
    </rPh>
    <rPh sb="5" eb="7">
      <t>チョウサ</t>
    </rPh>
    <phoneticPr fontId="8"/>
  </si>
  <si>
    <t>※　インドは平成27年から個別に集計されている</t>
    <rPh sb="6" eb="8">
      <t>ヘイセイ</t>
    </rPh>
    <rPh sb="10" eb="11">
      <t>ネン</t>
    </rPh>
    <rPh sb="13" eb="15">
      <t>コベツ</t>
    </rPh>
    <rPh sb="16" eb="18">
      <t>シュウケイ</t>
    </rPh>
    <phoneticPr fontId="8"/>
  </si>
  <si>
    <t>※　その他は無国籍および国名「不詳」を含む</t>
    <rPh sb="4" eb="5">
      <t>タ</t>
    </rPh>
    <rPh sb="6" eb="9">
      <t>ムコクセキ</t>
    </rPh>
    <rPh sb="12" eb="14">
      <t>コクメイ</t>
    </rPh>
    <rPh sb="15" eb="17">
      <t>フショウ</t>
    </rPh>
    <rPh sb="19" eb="20">
      <t>フク</t>
    </rPh>
    <phoneticPr fontId="8"/>
  </si>
  <si>
    <t>3　労働</t>
    <phoneticPr fontId="13"/>
  </si>
  <si>
    <t>各年10月1日現在　</t>
    <rPh sb="0" eb="2">
      <t>カクネン</t>
    </rPh>
    <rPh sb="4" eb="5">
      <t>ガツ</t>
    </rPh>
    <rPh sb="6" eb="7">
      <t>ニチ</t>
    </rPh>
    <rPh sb="7" eb="9">
      <t>ゲンザイ</t>
    </rPh>
    <phoneticPr fontId="13"/>
  </si>
  <si>
    <t xml:space="preserve"> 　　　　　　　</t>
  </si>
  <si>
    <t>構成比</t>
    <phoneticPr fontId="13"/>
  </si>
  <si>
    <t>％</t>
    <phoneticPr fontId="13"/>
  </si>
  <si>
    <t>農業</t>
  </si>
  <si>
    <t>林業</t>
  </si>
  <si>
    <t>漁業</t>
  </si>
  <si>
    <t>鉱業</t>
  </si>
  <si>
    <t>-</t>
    <phoneticPr fontId="13"/>
  </si>
  <si>
    <t>鉱業、採石業、砂利採取業</t>
    <rPh sb="3" eb="5">
      <t>サイセキ</t>
    </rPh>
    <rPh sb="5" eb="6">
      <t>ギョウ</t>
    </rPh>
    <rPh sb="7" eb="9">
      <t>ジャリ</t>
    </rPh>
    <rPh sb="9" eb="11">
      <t>サイシュ</t>
    </rPh>
    <rPh sb="11" eb="12">
      <t>ギョウ</t>
    </rPh>
    <phoneticPr fontId="13"/>
  </si>
  <si>
    <t>-</t>
    <phoneticPr fontId="13"/>
  </si>
  <si>
    <t>建設業</t>
  </si>
  <si>
    <t>製造業</t>
  </si>
  <si>
    <t>運輸･通信業</t>
  </si>
  <si>
    <t>情報通信業</t>
    <rPh sb="0" eb="2">
      <t>ジョウホウ</t>
    </rPh>
    <rPh sb="2" eb="4">
      <t>ツウシン</t>
    </rPh>
    <rPh sb="4" eb="5">
      <t>ギョウ</t>
    </rPh>
    <phoneticPr fontId="13"/>
  </si>
  <si>
    <t>運輸業</t>
    <rPh sb="0" eb="2">
      <t>ウンユ</t>
    </rPh>
    <rPh sb="2" eb="3">
      <t>ギョウ</t>
    </rPh>
    <phoneticPr fontId="13"/>
  </si>
  <si>
    <t>運輸業、郵便業</t>
    <rPh sb="0" eb="2">
      <t>ウンユ</t>
    </rPh>
    <rPh sb="2" eb="3">
      <t>ギョウ</t>
    </rPh>
    <rPh sb="4" eb="6">
      <t>ユウビン</t>
    </rPh>
    <rPh sb="6" eb="7">
      <t>ギョウ</t>
    </rPh>
    <phoneticPr fontId="13"/>
  </si>
  <si>
    <t>金融業・保険業</t>
    <rPh sb="2" eb="3">
      <t>ギョウ</t>
    </rPh>
    <phoneticPr fontId="13"/>
  </si>
  <si>
    <t>不動産業</t>
  </si>
  <si>
    <t>-</t>
    <phoneticPr fontId="13"/>
  </si>
  <si>
    <t>不動産業、物品賃貸業</t>
    <rPh sb="5" eb="7">
      <t>ブッピン</t>
    </rPh>
    <rPh sb="7" eb="10">
      <t>チンタイギョウ</t>
    </rPh>
    <phoneticPr fontId="13"/>
  </si>
  <si>
    <t>学術研究、専門・技術サービス業</t>
    <rPh sb="0" eb="2">
      <t>ガクジュツ</t>
    </rPh>
    <rPh sb="2" eb="4">
      <t>ケンキュウ</t>
    </rPh>
    <rPh sb="5" eb="7">
      <t>センモン</t>
    </rPh>
    <rPh sb="8" eb="10">
      <t>ギジュツ</t>
    </rPh>
    <rPh sb="14" eb="15">
      <t>ギョウ</t>
    </rPh>
    <phoneticPr fontId="13"/>
  </si>
  <si>
    <t>飲食店･宿泊業</t>
    <rPh sb="0" eb="2">
      <t>インショク</t>
    </rPh>
    <rPh sb="2" eb="3">
      <t>テン</t>
    </rPh>
    <rPh sb="4" eb="6">
      <t>シュクハク</t>
    </rPh>
    <rPh sb="6" eb="7">
      <t>ギョウ</t>
    </rPh>
    <phoneticPr fontId="13"/>
  </si>
  <si>
    <t>宿泊業、飲食サービス業</t>
    <rPh sb="0" eb="2">
      <t>シュクハク</t>
    </rPh>
    <rPh sb="2" eb="3">
      <t>ギョウ</t>
    </rPh>
    <rPh sb="4" eb="6">
      <t>インショク</t>
    </rPh>
    <rPh sb="10" eb="11">
      <t>ギョウ</t>
    </rPh>
    <phoneticPr fontId="13"/>
  </si>
  <si>
    <t>生活関連サービス業、娯楽業</t>
    <rPh sb="0" eb="2">
      <t>セイカツ</t>
    </rPh>
    <rPh sb="2" eb="4">
      <t>カンレン</t>
    </rPh>
    <rPh sb="8" eb="9">
      <t>ギョウ</t>
    </rPh>
    <rPh sb="10" eb="13">
      <t>ゴラクギョウ</t>
    </rPh>
    <phoneticPr fontId="13"/>
  </si>
  <si>
    <r>
      <t>サービス業</t>
    </r>
    <r>
      <rPr>
        <sz val="8"/>
        <rFont val="ＭＳ 明朝"/>
        <family val="1"/>
        <charset val="128"/>
      </rPr>
      <t>（他に分類されないもの）</t>
    </r>
    <rPh sb="6" eb="7">
      <t>タ</t>
    </rPh>
    <rPh sb="8" eb="10">
      <t>ブンルイ</t>
    </rPh>
    <phoneticPr fontId="13"/>
  </si>
  <si>
    <t>公務</t>
    <rPh sb="0" eb="2">
      <t>コウム</t>
    </rPh>
    <phoneticPr fontId="13"/>
  </si>
  <si>
    <t>-</t>
    <phoneticPr fontId="13"/>
  </si>
  <si>
    <r>
      <t>公務</t>
    </r>
    <r>
      <rPr>
        <sz val="9"/>
        <rFont val="ＭＳ 明朝"/>
        <family val="1"/>
        <charset val="128"/>
      </rPr>
      <t>（他に分類されるものを除く）</t>
    </r>
    <rPh sb="0" eb="2">
      <t>コウム</t>
    </rPh>
    <rPh sb="3" eb="4">
      <t>タ</t>
    </rPh>
    <rPh sb="5" eb="7">
      <t>ブンルイ</t>
    </rPh>
    <rPh sb="13" eb="14">
      <t>ノゾ</t>
    </rPh>
    <phoneticPr fontId="13"/>
  </si>
  <si>
    <t>分類不能の産業</t>
    <phoneticPr fontId="13"/>
  </si>
  <si>
    <t xml:space="preserve">（再掲）  </t>
    <rPh sb="1" eb="2">
      <t>サイ</t>
    </rPh>
    <phoneticPr fontId="13"/>
  </si>
  <si>
    <t>第1次産業</t>
    <phoneticPr fontId="13"/>
  </si>
  <si>
    <t>第2次産業</t>
    <phoneticPr fontId="13"/>
  </si>
  <si>
    <t>第3次産業</t>
    <phoneticPr fontId="13"/>
  </si>
  <si>
    <t>資料：国勢調査</t>
    <phoneticPr fontId="13"/>
  </si>
  <si>
    <t>65歳以上</t>
    <rPh sb="2" eb="5">
      <t>サイイジョウ</t>
    </rPh>
    <phoneticPr fontId="13"/>
  </si>
  <si>
    <t>休業者</t>
    <phoneticPr fontId="13"/>
  </si>
  <si>
    <t>家事</t>
    <phoneticPr fontId="13"/>
  </si>
  <si>
    <t>通学</t>
    <phoneticPr fontId="13"/>
  </si>
  <si>
    <t>資料：国勢調査</t>
  </si>
  <si>
    <t>平均年齢</t>
    <rPh sb="0" eb="2">
      <t>ヘイキン</t>
    </rPh>
    <rPh sb="2" eb="4">
      <t>ネンレイ</t>
    </rPh>
    <phoneticPr fontId="8"/>
  </si>
  <si>
    <t>農業、林業</t>
    <rPh sb="1" eb="2">
      <t>ギョウ</t>
    </rPh>
    <rPh sb="3" eb="5">
      <t>リンギョウ</t>
    </rPh>
    <phoneticPr fontId="13"/>
  </si>
  <si>
    <t>漁業</t>
    <rPh sb="0" eb="2">
      <t>ギョギョウ</t>
    </rPh>
    <phoneticPr fontId="13"/>
  </si>
  <si>
    <t>鉱業、採石業、砂利採取業</t>
    <rPh sb="0" eb="1">
      <t>コウ</t>
    </rPh>
    <rPh sb="1" eb="2">
      <t>ギョウ</t>
    </rPh>
    <rPh sb="3" eb="5">
      <t>サイセキ</t>
    </rPh>
    <rPh sb="5" eb="6">
      <t>ギョウ</t>
    </rPh>
    <rPh sb="7" eb="9">
      <t>ジャリ</t>
    </rPh>
    <rPh sb="9" eb="11">
      <t>サイシュ</t>
    </rPh>
    <rPh sb="11" eb="12">
      <t>ギョウ</t>
    </rPh>
    <phoneticPr fontId="13"/>
  </si>
  <si>
    <t>建設業</t>
    <rPh sb="0" eb="3">
      <t>ケンセツギョウ</t>
    </rPh>
    <phoneticPr fontId="13"/>
  </si>
  <si>
    <t>製造業</t>
    <rPh sb="0" eb="3">
      <t>セイゾウギョウ</t>
    </rPh>
    <phoneticPr fontId="13"/>
  </si>
  <si>
    <t>電気・ガス・熱供給・水道業</t>
    <rPh sb="6" eb="7">
      <t>ネツ</t>
    </rPh>
    <rPh sb="7" eb="9">
      <t>キョウキュウ</t>
    </rPh>
    <rPh sb="10" eb="12">
      <t>スイドウ</t>
    </rPh>
    <rPh sb="12" eb="13">
      <t>ギョウ</t>
    </rPh>
    <phoneticPr fontId="13"/>
  </si>
  <si>
    <t>卸売業、小売業</t>
    <rPh sb="0" eb="1">
      <t>オロシ</t>
    </rPh>
    <rPh sb="1" eb="2">
      <t>ウ</t>
    </rPh>
    <rPh sb="2" eb="3">
      <t>ギョウ</t>
    </rPh>
    <rPh sb="4" eb="6">
      <t>コウリ</t>
    </rPh>
    <rPh sb="6" eb="7">
      <t>ギョウ</t>
    </rPh>
    <phoneticPr fontId="13"/>
  </si>
  <si>
    <t>金融業、保険業</t>
    <rPh sb="2" eb="3">
      <t>ギョウ</t>
    </rPh>
    <rPh sb="4" eb="6">
      <t>ホケン</t>
    </rPh>
    <rPh sb="6" eb="7">
      <t>ギョウ</t>
    </rPh>
    <phoneticPr fontId="13"/>
  </si>
  <si>
    <t>不動産業、物品賃貸業</t>
    <rPh sb="0" eb="3">
      <t>フドウサン</t>
    </rPh>
    <rPh sb="3" eb="4">
      <t>ギョウ</t>
    </rPh>
    <rPh sb="5" eb="7">
      <t>ブッピン</t>
    </rPh>
    <rPh sb="7" eb="10">
      <t>チンタイギョウ</t>
    </rPh>
    <phoneticPr fontId="13"/>
  </si>
  <si>
    <t>教育、学習支援業</t>
    <rPh sb="0" eb="2">
      <t>キョウイク</t>
    </rPh>
    <rPh sb="3" eb="5">
      <t>ガクシュウ</t>
    </rPh>
    <rPh sb="5" eb="7">
      <t>シエン</t>
    </rPh>
    <rPh sb="7" eb="8">
      <t>ギョウ</t>
    </rPh>
    <phoneticPr fontId="13"/>
  </si>
  <si>
    <t>医療、福祉</t>
    <rPh sb="0" eb="2">
      <t>イリョウ</t>
    </rPh>
    <rPh sb="3" eb="5">
      <t>フクシ</t>
    </rPh>
    <phoneticPr fontId="13"/>
  </si>
  <si>
    <t>複合サービス事業</t>
    <rPh sb="0" eb="2">
      <t>フクゴウ</t>
    </rPh>
    <rPh sb="6" eb="8">
      <t>ジギョウ</t>
    </rPh>
    <phoneticPr fontId="13"/>
  </si>
  <si>
    <t>サービス業(他に分類されないもの)</t>
    <rPh sb="4" eb="5">
      <t>ギョウ</t>
    </rPh>
    <rPh sb="6" eb="7">
      <t>タ</t>
    </rPh>
    <rPh sb="8" eb="10">
      <t>ブンルイ</t>
    </rPh>
    <phoneticPr fontId="13"/>
  </si>
  <si>
    <t>公務(他に分類されるものを除く)</t>
    <rPh sb="0" eb="1">
      <t>オオヤケ</t>
    </rPh>
    <rPh sb="1" eb="2">
      <t>ツトム</t>
    </rPh>
    <rPh sb="3" eb="4">
      <t>タ</t>
    </rPh>
    <rPh sb="5" eb="7">
      <t>ブンルイ</t>
    </rPh>
    <rPh sb="13" eb="14">
      <t>ノゾ</t>
    </rPh>
    <phoneticPr fontId="13"/>
  </si>
  <si>
    <t>分類不能の産業</t>
    <rPh sb="0" eb="2">
      <t>ブンルイ</t>
    </rPh>
    <rPh sb="2" eb="4">
      <t>フノウ</t>
    </rPh>
    <rPh sb="5" eb="7">
      <t>サンギョウ</t>
    </rPh>
    <phoneticPr fontId="13"/>
  </si>
  <si>
    <t>平均年齢</t>
    <rPh sb="0" eb="2">
      <t>ヘイキン</t>
    </rPh>
    <rPh sb="2" eb="4">
      <t>ネンレイ</t>
    </rPh>
    <phoneticPr fontId="13"/>
  </si>
  <si>
    <t>（再掲）</t>
    <rPh sb="1" eb="3">
      <t>サイケイ</t>
    </rPh>
    <phoneticPr fontId="13"/>
  </si>
  <si>
    <t>-</t>
    <phoneticPr fontId="13"/>
  </si>
  <si>
    <t>65～74</t>
    <phoneticPr fontId="13"/>
  </si>
  <si>
    <t>75歳以上</t>
    <rPh sb="2" eb="5">
      <t>サイイジョウ</t>
    </rPh>
    <phoneticPr fontId="13"/>
  </si>
  <si>
    <t>各年10月1日現在　</t>
    <phoneticPr fontId="13"/>
  </si>
  <si>
    <t>労働力人口</t>
  </si>
  <si>
    <t>非労働力人口</t>
  </si>
  <si>
    <t>就業者</t>
  </si>
  <si>
    <t>完全失業者</t>
    <phoneticPr fontId="13"/>
  </si>
  <si>
    <t>家事</t>
    <phoneticPr fontId="13"/>
  </si>
  <si>
    <t>通学</t>
    <phoneticPr fontId="13"/>
  </si>
  <si>
    <t>その他</t>
    <phoneticPr fontId="13"/>
  </si>
  <si>
    <t>主に仕事</t>
  </si>
  <si>
    <t>家事のほか仕事</t>
  </si>
  <si>
    <t>通学のかたわら仕事</t>
  </si>
  <si>
    <t>休業者</t>
    <phoneticPr fontId="13"/>
  </si>
  <si>
    <t>昭
和
55
年</t>
    <rPh sb="0" eb="1">
      <t>アキラ</t>
    </rPh>
    <rPh sb="2" eb="3">
      <t>カズ</t>
    </rPh>
    <phoneticPr fontId="13"/>
  </si>
  <si>
    <t>女　</t>
  </si>
  <si>
    <t>男</t>
    <phoneticPr fontId="13"/>
  </si>
  <si>
    <t>女　</t>
    <phoneticPr fontId="13"/>
  </si>
  <si>
    <t>平
成
2
年</t>
    <rPh sb="0" eb="1">
      <t>ヘイ</t>
    </rPh>
    <rPh sb="2" eb="3">
      <t>セイ</t>
    </rPh>
    <rPh sb="6" eb="7">
      <t>ネン</t>
    </rPh>
    <phoneticPr fontId="13"/>
  </si>
  <si>
    <t>男</t>
    <phoneticPr fontId="13"/>
  </si>
  <si>
    <t>－</t>
    <phoneticPr fontId="13"/>
  </si>
  <si>
    <t>総数</t>
    <phoneticPr fontId="13"/>
  </si>
  <si>
    <t xml:space="preserve">資料：国勢調査　　　 </t>
    <phoneticPr fontId="13"/>
  </si>
  <si>
    <t>年齢</t>
    <rPh sb="0" eb="2">
      <t>ネンレイ</t>
    </rPh>
    <phoneticPr fontId="35"/>
  </si>
  <si>
    <t>総数</t>
    <phoneticPr fontId="35"/>
  </si>
  <si>
    <t xml:space="preserve">夫が就業者  </t>
    <phoneticPr fontId="35"/>
  </si>
  <si>
    <t xml:space="preserve">夫が非就業者 </t>
    <phoneticPr fontId="35"/>
  </si>
  <si>
    <t>妻が就業者</t>
    <rPh sb="0" eb="1">
      <t>ツマ</t>
    </rPh>
    <rPh sb="2" eb="5">
      <t>シュウギョウシャ</t>
    </rPh>
    <phoneticPr fontId="8"/>
  </si>
  <si>
    <t>妻が非就業者</t>
    <rPh sb="0" eb="1">
      <t>ツマ</t>
    </rPh>
    <rPh sb="2" eb="3">
      <t>ヒ</t>
    </rPh>
    <rPh sb="3" eb="6">
      <t>シュウギョウシャ</t>
    </rPh>
    <phoneticPr fontId="8"/>
  </si>
  <si>
    <t>妻が非就業者</t>
    <rPh sb="0" eb="1">
      <t>ツマ</t>
    </rPh>
    <rPh sb="2" eb="6">
      <t>ヒシュウギョウシャ</t>
    </rPh>
    <phoneticPr fontId="8"/>
  </si>
  <si>
    <t>総数（妻の年齢）</t>
  </si>
  <si>
    <t>国勢調査の表</t>
    <rPh sb="0" eb="2">
      <t>コクセイ</t>
    </rPh>
    <rPh sb="2" eb="4">
      <t>チョウサ</t>
    </rPh>
    <rPh sb="5" eb="6">
      <t>ヒョウ</t>
    </rPh>
    <phoneticPr fontId="23"/>
  </si>
  <si>
    <t xml:space="preserve">　　夫が60歳未満 </t>
  </si>
  <si>
    <t>総数（夫の就業・非就業） 1)</t>
  </si>
  <si>
    <t>夫が就業者</t>
  </si>
  <si>
    <t>夫が非就業者</t>
  </si>
  <si>
    <t>　　夫が60～64歳</t>
  </si>
  <si>
    <t>総数（妻の就業・非就業） 2)</t>
  </si>
  <si>
    <t>妻が就業者</t>
  </si>
  <si>
    <t>妻が非就業者</t>
  </si>
  <si>
    <t>　　夫が65～69歳</t>
  </si>
  <si>
    <t>18204 小浜市</t>
  </si>
  <si>
    <t>　　夫が70～74歳</t>
  </si>
  <si>
    <t>　　夫が75～79歳</t>
  </si>
  <si>
    <t>　　夫が80～84歳</t>
  </si>
  <si>
    <t>　　夫が85歳以上</t>
  </si>
  <si>
    <t xml:space="preserve">　妻が60歳未満 </t>
  </si>
  <si>
    <t>　妻が60～64歳</t>
  </si>
  <si>
    <t>　妻が65～69歳</t>
  </si>
  <si>
    <t>　妻が70～74歳</t>
  </si>
  <si>
    <t>　妻が75～79歳</t>
  </si>
  <si>
    <t>　妻が80～84歳</t>
  </si>
  <si>
    <t>　妻が85歳以上</t>
  </si>
  <si>
    <t>(再掲)</t>
    <rPh sb="1" eb="3">
      <t>サイケイ</t>
    </rPh>
    <phoneticPr fontId="23"/>
  </si>
  <si>
    <t>うち夫婦とも65歳以上の世帯</t>
    <phoneticPr fontId="23"/>
  </si>
  <si>
    <t>資料：国勢調査</t>
    <rPh sb="0" eb="2">
      <t>シリョウ</t>
    </rPh>
    <rPh sb="3" eb="5">
      <t>コクセイ</t>
    </rPh>
    <rPh sb="5" eb="7">
      <t>チョウサ</t>
    </rPh>
    <phoneticPr fontId="23"/>
  </si>
  <si>
    <t>　（再掲）いずれかが65歳以上の夫婦のみの世帯</t>
  </si>
  <si>
    <t>事業所規模5人以上　</t>
    <phoneticPr fontId="13"/>
  </si>
  <si>
    <t>産　　業</t>
    <phoneticPr fontId="13"/>
  </si>
  <si>
    <t>現金給与総額</t>
    <rPh sb="0" eb="2">
      <t>ゲンキン</t>
    </rPh>
    <rPh sb="2" eb="4">
      <t>キュウヨ</t>
    </rPh>
    <rPh sb="4" eb="6">
      <t>ソウガク</t>
    </rPh>
    <phoneticPr fontId="13"/>
  </si>
  <si>
    <t>きまって支給する給与</t>
    <rPh sb="4" eb="6">
      <t>シキュウ</t>
    </rPh>
    <rPh sb="8" eb="10">
      <t>キュウヨ</t>
    </rPh>
    <phoneticPr fontId="13"/>
  </si>
  <si>
    <t>福井県</t>
  </si>
  <si>
    <t>全　国</t>
  </si>
  <si>
    <t>格　差</t>
  </si>
  <si>
    <t>令和元年</t>
    <rPh sb="0" eb="2">
      <t>レイワ</t>
    </rPh>
    <rPh sb="2" eb="3">
      <t>ガン</t>
    </rPh>
    <rPh sb="3" eb="4">
      <t>ネン</t>
    </rPh>
    <phoneticPr fontId="13"/>
  </si>
  <si>
    <t xml:space="preserve">調査産業計　 </t>
    <phoneticPr fontId="13"/>
  </si>
  <si>
    <t>電気･ｶﾞｽ･熱･水道業</t>
  </si>
  <si>
    <t>運輸業、郵便業</t>
    <rPh sb="0" eb="1">
      <t>ウン</t>
    </rPh>
    <rPh sb="1" eb="2">
      <t>ユ</t>
    </rPh>
    <rPh sb="2" eb="3">
      <t>ギョウ</t>
    </rPh>
    <rPh sb="4" eb="6">
      <t>ユウビン</t>
    </rPh>
    <rPh sb="6" eb="7">
      <t>ギョウ</t>
    </rPh>
    <phoneticPr fontId="13"/>
  </si>
  <si>
    <t>卸売業･小売業</t>
    <rPh sb="2" eb="3">
      <t>ギョウ</t>
    </rPh>
    <phoneticPr fontId="13"/>
  </si>
  <si>
    <t>生活関連サービス業、娯楽業</t>
    <rPh sb="0" eb="2">
      <t>セイカツ</t>
    </rPh>
    <rPh sb="2" eb="4">
      <t>カンレン</t>
    </rPh>
    <rPh sb="8" eb="9">
      <t>ギョウ</t>
    </rPh>
    <rPh sb="10" eb="12">
      <t>ゴラク</t>
    </rPh>
    <rPh sb="12" eb="13">
      <t>ギョウ</t>
    </rPh>
    <phoneticPr fontId="13"/>
  </si>
  <si>
    <t>複合サービス事業</t>
    <rPh sb="0" eb="2">
      <t>フクゴウ</t>
    </rPh>
    <rPh sb="6" eb="7">
      <t>ジ</t>
    </rPh>
    <rPh sb="7" eb="8">
      <t>ギョウ</t>
    </rPh>
    <phoneticPr fontId="13"/>
  </si>
  <si>
    <t>事業所規模30人以上　</t>
    <phoneticPr fontId="13"/>
  </si>
  <si>
    <t>産　　業</t>
    <phoneticPr fontId="13"/>
  </si>
  <si>
    <t>調査産業計</t>
  </si>
  <si>
    <t>複合サービス業</t>
    <rPh sb="0" eb="2">
      <t>フクゴウ</t>
    </rPh>
    <rPh sb="6" eb="7">
      <t>ギョウ</t>
    </rPh>
    <phoneticPr fontId="13"/>
  </si>
  <si>
    <t>資料：毎月勤労統計調査</t>
    <rPh sb="3" eb="5">
      <t>マイツキ</t>
    </rPh>
    <rPh sb="5" eb="7">
      <t>キンロウ</t>
    </rPh>
    <rPh sb="7" eb="9">
      <t>トウケイ</t>
    </rPh>
    <rPh sb="9" eb="11">
      <t>チョウサ</t>
    </rPh>
    <phoneticPr fontId="13"/>
  </si>
  <si>
    <t>※　賃金格差=福井県の賃金÷全国平均賃金×100</t>
    <phoneticPr fontId="13"/>
  </si>
  <si>
    <t>産業</t>
  </si>
  <si>
    <t>総実労働時間</t>
    <rPh sb="0" eb="1">
      <t>ソウ</t>
    </rPh>
    <rPh sb="1" eb="2">
      <t>ミ</t>
    </rPh>
    <rPh sb="2" eb="4">
      <t>ロウドウ</t>
    </rPh>
    <rPh sb="4" eb="6">
      <t>ジカン</t>
    </rPh>
    <phoneticPr fontId="13"/>
  </si>
  <si>
    <t>所定内労働時間</t>
  </si>
  <si>
    <t>所定外労働時間</t>
  </si>
  <si>
    <t>全国</t>
  </si>
  <si>
    <t>時間</t>
  </si>
  <si>
    <t>資料：毎月勤労統計調査</t>
    <rPh sb="0" eb="2">
      <t>シリョウ</t>
    </rPh>
    <rPh sb="3" eb="5">
      <t>マイツキ</t>
    </rPh>
    <rPh sb="5" eb="7">
      <t>キンロウ</t>
    </rPh>
    <rPh sb="7" eb="9">
      <t>トウケイ</t>
    </rPh>
    <rPh sb="9" eb="11">
      <t>チョウサ</t>
    </rPh>
    <phoneticPr fontId="13"/>
  </si>
  <si>
    <t>産業</t>
    <rPh sb="0" eb="1">
      <t>サン</t>
    </rPh>
    <rPh sb="1" eb="2">
      <t>ギョウ</t>
    </rPh>
    <phoneticPr fontId="13"/>
  </si>
  <si>
    <t>常用労働者数</t>
    <rPh sb="0" eb="2">
      <t>ジョウヨウ</t>
    </rPh>
    <rPh sb="2" eb="4">
      <t>ロウドウ</t>
    </rPh>
    <rPh sb="4" eb="5">
      <t>シャ</t>
    </rPh>
    <rPh sb="5" eb="6">
      <t>スウ</t>
    </rPh>
    <phoneticPr fontId="13"/>
  </si>
  <si>
    <t>うちパートタイム労働者数</t>
    <rPh sb="8" eb="11">
      <t>ロウドウシャ</t>
    </rPh>
    <rPh sb="11" eb="12">
      <t>スウ</t>
    </rPh>
    <phoneticPr fontId="13"/>
  </si>
  <si>
    <t>入職率</t>
    <rPh sb="0" eb="1">
      <t>ニュウ</t>
    </rPh>
    <rPh sb="1" eb="2">
      <t>ショク</t>
    </rPh>
    <rPh sb="2" eb="3">
      <t>リツ</t>
    </rPh>
    <phoneticPr fontId="13"/>
  </si>
  <si>
    <t>離職率</t>
    <rPh sb="0" eb="2">
      <t>リショク</t>
    </rPh>
    <rPh sb="2" eb="3">
      <t>リツ</t>
    </rPh>
    <phoneticPr fontId="13"/>
  </si>
  <si>
    <t>4　事業所</t>
    <rPh sb="2" eb="5">
      <t>ジギョウショ</t>
    </rPh>
    <phoneticPr fontId="13"/>
  </si>
  <si>
    <t>小浜市</t>
    <rPh sb="0" eb="2">
      <t>オバマ</t>
    </rPh>
    <rPh sb="2" eb="3">
      <t>シ</t>
    </rPh>
    <phoneticPr fontId="13"/>
  </si>
  <si>
    <t>勝山市</t>
    <rPh sb="0" eb="2">
      <t>カツヤマ</t>
    </rPh>
    <rPh sb="2" eb="3">
      <t>シ</t>
    </rPh>
    <phoneticPr fontId="13"/>
  </si>
  <si>
    <t>総数</t>
    <rPh sb="0" eb="1">
      <t>ソウ</t>
    </rPh>
    <rPh sb="1" eb="2">
      <t>スウ</t>
    </rPh>
    <phoneticPr fontId="13"/>
  </si>
  <si>
    <t>農業，林業</t>
  </si>
  <si>
    <t>鉱業，採石業，砂利採取業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</si>
  <si>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</si>
  <si>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</si>
  <si>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</si>
  <si>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</si>
  <si>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</si>
  <si>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</si>
  <si>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</si>
  <si>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</si>
  <si>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</si>
  <si>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</si>
  <si>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</si>
  <si>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</si>
  <si>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</si>
  <si>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資料：福井県政策統計・情報課　経済センサス－活動調査</t>
    <rPh sb="0" eb="2">
      <t>シリョウ</t>
    </rPh>
    <rPh sb="3" eb="6">
      <t>フクイケン</t>
    </rPh>
    <rPh sb="6" eb="8">
      <t>セイサク</t>
    </rPh>
    <rPh sb="8" eb="10">
      <t>トウケイ</t>
    </rPh>
    <rPh sb="11" eb="13">
      <t>ジョウホウ</t>
    </rPh>
    <rPh sb="13" eb="14">
      <t>カ</t>
    </rPh>
    <rPh sb="15" eb="17">
      <t>ケイザイ</t>
    </rPh>
    <rPh sb="22" eb="24">
      <t>カツドウ</t>
    </rPh>
    <rPh sb="24" eb="26">
      <t>チョウサ</t>
    </rPh>
    <phoneticPr fontId="13"/>
  </si>
  <si>
    <t>事業所数</t>
    <rPh sb="0" eb="3">
      <t>ジギョウショ</t>
    </rPh>
    <rPh sb="3" eb="4">
      <t>スウ</t>
    </rPh>
    <phoneticPr fontId="13"/>
  </si>
  <si>
    <t>従業者数</t>
    <rPh sb="0" eb="3">
      <t>ジュウギョウシャ</t>
    </rPh>
    <rPh sb="3" eb="4">
      <t>スウ</t>
    </rPh>
    <phoneticPr fontId="13"/>
  </si>
  <si>
    <t>※　平成24年は2月1日現在</t>
    <rPh sb="2" eb="4">
      <t>ヘイセイ</t>
    </rPh>
    <rPh sb="6" eb="7">
      <t>ネン</t>
    </rPh>
    <rPh sb="9" eb="10">
      <t>ガツ</t>
    </rPh>
    <rPh sb="11" eb="12">
      <t>ニチ</t>
    </rPh>
    <rPh sb="12" eb="14">
      <t>ゲンザイ</t>
    </rPh>
    <phoneticPr fontId="13"/>
  </si>
  <si>
    <t>※　平成28年は6月1日現在</t>
    <rPh sb="2" eb="4">
      <t>ヘイセイ</t>
    </rPh>
    <rPh sb="6" eb="7">
      <t>ネン</t>
    </rPh>
    <rPh sb="9" eb="10">
      <t>ガツ</t>
    </rPh>
    <rPh sb="11" eb="12">
      <t>ニチ</t>
    </rPh>
    <rPh sb="12" eb="14">
      <t>ゲンザイ</t>
    </rPh>
    <phoneticPr fontId="13"/>
  </si>
  <si>
    <t>※　令和元年は令和元年6月1日から令和2年3月31日までの期間で調査</t>
    <rPh sb="2" eb="4">
      <t>レイワ</t>
    </rPh>
    <rPh sb="4" eb="5">
      <t>ガン</t>
    </rPh>
    <rPh sb="5" eb="6">
      <t>ネン</t>
    </rPh>
    <rPh sb="7" eb="9">
      <t>レイワ</t>
    </rPh>
    <rPh sb="9" eb="10">
      <t>ガン</t>
    </rPh>
    <rPh sb="10" eb="11">
      <t>ネン</t>
    </rPh>
    <rPh sb="12" eb="13">
      <t>ガツ</t>
    </rPh>
    <rPh sb="14" eb="15">
      <t>ニチ</t>
    </rPh>
    <rPh sb="17" eb="19">
      <t>レイワ</t>
    </rPh>
    <rPh sb="20" eb="21">
      <t>ネン</t>
    </rPh>
    <rPh sb="22" eb="23">
      <t>ガツ</t>
    </rPh>
    <rPh sb="25" eb="26">
      <t>ニチ</t>
    </rPh>
    <rPh sb="29" eb="31">
      <t>キカン</t>
    </rPh>
    <rPh sb="32" eb="34">
      <t>チョウサ</t>
    </rPh>
    <phoneticPr fontId="13"/>
  </si>
  <si>
    <t>※　令和元年は事業者数のみ調査</t>
    <rPh sb="2" eb="4">
      <t>レイワ</t>
    </rPh>
    <rPh sb="4" eb="5">
      <t>ガン</t>
    </rPh>
    <rPh sb="5" eb="6">
      <t>ネン</t>
    </rPh>
    <rPh sb="7" eb="10">
      <t>ジギョウシャ</t>
    </rPh>
    <rPh sb="10" eb="11">
      <t>スウ</t>
    </rPh>
    <rPh sb="13" eb="15">
      <t>チョウサ</t>
    </rPh>
    <phoneticPr fontId="13"/>
  </si>
  <si>
    <t>各年7月1日現在　</t>
    <rPh sb="0" eb="1">
      <t>カク</t>
    </rPh>
    <rPh sb="1" eb="2">
      <t>ネン</t>
    </rPh>
    <rPh sb="3" eb="4">
      <t>ガツ</t>
    </rPh>
    <rPh sb="5" eb="6">
      <t>ニチ</t>
    </rPh>
    <rPh sb="6" eb="8">
      <t>ゲンザイ</t>
    </rPh>
    <phoneticPr fontId="13"/>
  </si>
  <si>
    <t>従事者数</t>
    <rPh sb="0" eb="3">
      <t>ジュウジシャ</t>
    </rPh>
    <rPh sb="3" eb="4">
      <t>スウ</t>
    </rPh>
    <phoneticPr fontId="13"/>
  </si>
  <si>
    <t>漁業</t>
    <phoneticPr fontId="13"/>
  </si>
  <si>
    <t>農業，林業，漁業 間格付不能</t>
    <phoneticPr fontId="13"/>
  </si>
  <si>
    <t>鉱業，採石業，砂利採取業</t>
    <phoneticPr fontId="13"/>
  </si>
  <si>
    <t>会社</t>
    <rPh sb="0" eb="2">
      <t>カイシャ</t>
    </rPh>
    <phoneticPr fontId="13"/>
  </si>
  <si>
    <t>会社以外の法人</t>
    <rPh sb="0" eb="2">
      <t>カイシャ</t>
    </rPh>
    <rPh sb="2" eb="4">
      <t>イガイ</t>
    </rPh>
    <rPh sb="5" eb="7">
      <t>ホウジン</t>
    </rPh>
    <phoneticPr fontId="13"/>
  </si>
  <si>
    <t>従業者数</t>
    <rPh sb="0" eb="1">
      <t>ジュウ</t>
    </rPh>
    <rPh sb="1" eb="4">
      <t>ギョウシャスウ</t>
    </rPh>
    <phoneticPr fontId="13"/>
  </si>
  <si>
    <t>農林漁業</t>
  </si>
  <si>
    <t>学術研究，専門・技術サービス業</t>
    <phoneticPr fontId="8"/>
  </si>
  <si>
    <t>サービス業(他に分類されないもの)</t>
  </si>
  <si>
    <t>5　農林業</t>
    <rPh sb="2" eb="4">
      <t>ノウリン</t>
    </rPh>
    <rPh sb="4" eb="5">
      <t>ギョウ</t>
    </rPh>
    <phoneticPr fontId="13"/>
  </si>
  <si>
    <t>戸</t>
    <rPh sb="0" eb="1">
      <t>ト</t>
    </rPh>
    <phoneticPr fontId="13"/>
  </si>
  <si>
    <t>乳用牛</t>
    <rPh sb="0" eb="1">
      <t>チチ</t>
    </rPh>
    <rPh sb="1" eb="2">
      <t>ヨウ</t>
    </rPh>
    <rPh sb="2" eb="3">
      <t>ギュウ</t>
    </rPh>
    <phoneticPr fontId="13"/>
  </si>
  <si>
    <t>肉用牛</t>
    <rPh sb="0" eb="1">
      <t>ニク</t>
    </rPh>
    <rPh sb="1" eb="2">
      <t>ヨウ</t>
    </rPh>
    <rPh sb="2" eb="3">
      <t>ギュウ</t>
    </rPh>
    <phoneticPr fontId="13"/>
  </si>
  <si>
    <t>豚</t>
    <rPh sb="0" eb="1">
      <t>ブタ</t>
    </rPh>
    <phoneticPr fontId="13"/>
  </si>
  <si>
    <t>採卵鶏</t>
    <rPh sb="0" eb="2">
      <t>サイラン</t>
    </rPh>
    <rPh sb="2" eb="3">
      <t>ニワトリ</t>
    </rPh>
    <phoneticPr fontId="13"/>
  </si>
  <si>
    <t>農家数</t>
    <rPh sb="0" eb="2">
      <t>ノウカ</t>
    </rPh>
    <rPh sb="2" eb="3">
      <t>スウ</t>
    </rPh>
    <phoneticPr fontId="13"/>
  </si>
  <si>
    <t>頭数</t>
    <rPh sb="0" eb="2">
      <t>トウスウ</t>
    </rPh>
    <phoneticPr fontId="13"/>
  </si>
  <si>
    <t>資料：農業センサス、農林業センサス</t>
    <rPh sb="0" eb="2">
      <t>シリョウ</t>
    </rPh>
    <rPh sb="3" eb="5">
      <t>ノウギョウ</t>
    </rPh>
    <rPh sb="10" eb="13">
      <t>ノウリンギョウ</t>
    </rPh>
    <phoneticPr fontId="13"/>
  </si>
  <si>
    <t>作付面積</t>
    <rPh sb="0" eb="1">
      <t>サク</t>
    </rPh>
    <rPh sb="1" eb="2">
      <t>ヅケ</t>
    </rPh>
    <rPh sb="2" eb="3">
      <t>メン</t>
    </rPh>
    <rPh sb="3" eb="4">
      <t>セキ</t>
    </rPh>
    <phoneticPr fontId="7"/>
  </si>
  <si>
    <t>10a当たり収量</t>
    <rPh sb="3" eb="4">
      <t>ア</t>
    </rPh>
    <rPh sb="6" eb="8">
      <t>シュウリョウ</t>
    </rPh>
    <phoneticPr fontId="7"/>
  </si>
  <si>
    <t>収穫量</t>
    <rPh sb="0" eb="2">
      <t>シュウカク</t>
    </rPh>
    <rPh sb="2" eb="3">
      <t>リョウ</t>
    </rPh>
    <phoneticPr fontId="7"/>
  </si>
  <si>
    <t>kg</t>
    <phoneticPr fontId="13"/>
  </si>
  <si>
    <t>総面積</t>
    <rPh sb="0" eb="1">
      <t>ソウ</t>
    </rPh>
    <rPh sb="1" eb="3">
      <t>メンセキ</t>
    </rPh>
    <phoneticPr fontId="13"/>
  </si>
  <si>
    <t>田</t>
    <rPh sb="0" eb="1">
      <t>タ</t>
    </rPh>
    <phoneticPr fontId="13"/>
  </si>
  <si>
    <t>畑</t>
    <rPh sb="0" eb="1">
      <t>ハタ</t>
    </rPh>
    <phoneticPr fontId="13"/>
  </si>
  <si>
    <t>樹園地</t>
    <rPh sb="0" eb="1">
      <t>ジュ</t>
    </rPh>
    <rPh sb="1" eb="2">
      <t>エン</t>
    </rPh>
    <rPh sb="2" eb="3">
      <t>チ</t>
    </rPh>
    <phoneticPr fontId="13"/>
  </si>
  <si>
    <t>稲作田</t>
    <rPh sb="0" eb="1">
      <t>イネ</t>
    </rPh>
    <rPh sb="1" eb="2">
      <t>サク</t>
    </rPh>
    <rPh sb="2" eb="3">
      <t>タ</t>
    </rPh>
    <phoneticPr fontId="13"/>
  </si>
  <si>
    <t>他の作物を作った田</t>
    <rPh sb="0" eb="1">
      <t>タ</t>
    </rPh>
    <rPh sb="2" eb="4">
      <t>サクモツ</t>
    </rPh>
    <rPh sb="5" eb="6">
      <t>ツク</t>
    </rPh>
    <rPh sb="8" eb="9">
      <t>タ</t>
    </rPh>
    <phoneticPr fontId="13"/>
  </si>
  <si>
    <t>過去１年間作付けしなかった田</t>
    <rPh sb="0" eb="2">
      <t>カコ</t>
    </rPh>
    <rPh sb="2" eb="4">
      <t>イチネン</t>
    </rPh>
    <rPh sb="4" eb="5">
      <t>カン</t>
    </rPh>
    <rPh sb="5" eb="7">
      <t>サクツ</t>
    </rPh>
    <rPh sb="13" eb="14">
      <t>タ</t>
    </rPh>
    <phoneticPr fontId="13"/>
  </si>
  <si>
    <t>稲</t>
    <rPh sb="0" eb="1">
      <t>イネ</t>
    </rPh>
    <phoneticPr fontId="13"/>
  </si>
  <si>
    <t>麦類</t>
    <rPh sb="0" eb="2">
      <t>ムギルイ</t>
    </rPh>
    <phoneticPr fontId="13"/>
  </si>
  <si>
    <t>雑穀</t>
    <rPh sb="0" eb="2">
      <t>ザッコク</t>
    </rPh>
    <phoneticPr fontId="13"/>
  </si>
  <si>
    <t>いも類</t>
    <rPh sb="2" eb="3">
      <t>ルイ</t>
    </rPh>
    <phoneticPr fontId="13"/>
  </si>
  <si>
    <t>豆類</t>
    <rPh sb="0" eb="1">
      <t>マメ</t>
    </rPh>
    <rPh sb="1" eb="2">
      <t>ルイ</t>
    </rPh>
    <phoneticPr fontId="13"/>
  </si>
  <si>
    <t>工芸作物</t>
    <rPh sb="0" eb="2">
      <t>コウゲイ</t>
    </rPh>
    <rPh sb="2" eb="4">
      <t>サクモツ</t>
    </rPh>
    <phoneticPr fontId="13"/>
  </si>
  <si>
    <t>野菜類</t>
    <rPh sb="0" eb="2">
      <t>ヤサイ</t>
    </rPh>
    <rPh sb="2" eb="3">
      <t>ルイ</t>
    </rPh>
    <phoneticPr fontId="13"/>
  </si>
  <si>
    <t>花き類</t>
    <rPh sb="0" eb="1">
      <t>カ</t>
    </rPh>
    <rPh sb="2" eb="3">
      <t>ルイ</t>
    </rPh>
    <phoneticPr fontId="13"/>
  </si>
  <si>
    <t>飼料用作物</t>
    <rPh sb="0" eb="2">
      <t>シリョウ</t>
    </rPh>
    <rPh sb="2" eb="3">
      <t>ヨウ</t>
    </rPh>
    <rPh sb="3" eb="5">
      <t>サクモツ</t>
    </rPh>
    <phoneticPr fontId="13"/>
  </si>
  <si>
    <t>果実類</t>
    <rPh sb="0" eb="2">
      <t>カジツ</t>
    </rPh>
    <rPh sb="2" eb="3">
      <t>ルイ</t>
    </rPh>
    <phoneticPr fontId="13"/>
  </si>
  <si>
    <t>ha</t>
  </si>
  <si>
    <t>…</t>
    <phoneticPr fontId="13"/>
  </si>
  <si>
    <t>法第4条・5条の許可（知事許可+大臣許可）</t>
    <rPh sb="0" eb="1">
      <t>ホウ</t>
    </rPh>
    <rPh sb="1" eb="2">
      <t>ダイ</t>
    </rPh>
    <rPh sb="3" eb="4">
      <t>ジョウ</t>
    </rPh>
    <rPh sb="6" eb="7">
      <t>ジョウ</t>
    </rPh>
    <rPh sb="8" eb="10">
      <t>キョカ</t>
    </rPh>
    <rPh sb="11" eb="13">
      <t>チジ</t>
    </rPh>
    <rPh sb="13" eb="15">
      <t>キョカ</t>
    </rPh>
    <rPh sb="16" eb="18">
      <t>ダイジン</t>
    </rPh>
    <rPh sb="18" eb="20">
      <t>キョカ</t>
    </rPh>
    <phoneticPr fontId="13"/>
  </si>
  <si>
    <t>法第4条5条の届出</t>
    <rPh sb="0" eb="1">
      <t>ホウ</t>
    </rPh>
    <rPh sb="1" eb="2">
      <t>ダイ</t>
    </rPh>
    <rPh sb="3" eb="4">
      <t>ジョウ</t>
    </rPh>
    <rPh sb="5" eb="6">
      <t>ジョウ</t>
    </rPh>
    <rPh sb="7" eb="9">
      <t>トドケデ</t>
    </rPh>
    <phoneticPr fontId="13"/>
  </si>
  <si>
    <t>許可以外の転用面積</t>
    <rPh sb="0" eb="1">
      <t>モト</t>
    </rPh>
    <rPh sb="1" eb="2">
      <t>カ</t>
    </rPh>
    <rPh sb="2" eb="3">
      <t>イ</t>
    </rPh>
    <rPh sb="3" eb="4">
      <t>ソト</t>
    </rPh>
    <rPh sb="5" eb="7">
      <t>テンヨウ</t>
    </rPh>
    <rPh sb="7" eb="9">
      <t>メンセキ</t>
    </rPh>
    <phoneticPr fontId="13"/>
  </si>
  <si>
    <t>農地転用面積 の合計</t>
    <rPh sb="0" eb="2">
      <t>ノウチ</t>
    </rPh>
    <rPh sb="2" eb="4">
      <t>テンヨウ</t>
    </rPh>
    <rPh sb="4" eb="5">
      <t>メン</t>
    </rPh>
    <rPh sb="5" eb="6">
      <t>セキ</t>
    </rPh>
    <rPh sb="8" eb="9">
      <t>ゴウ</t>
    </rPh>
    <rPh sb="9" eb="10">
      <t>ケイ</t>
    </rPh>
    <phoneticPr fontId="13"/>
  </si>
  <si>
    <t>面　　　積</t>
    <rPh sb="0" eb="1">
      <t>メン</t>
    </rPh>
    <rPh sb="4" eb="5">
      <t>セキ</t>
    </rPh>
    <phoneticPr fontId="13"/>
  </si>
  <si>
    <t>許可のうち大臣許可</t>
    <rPh sb="0" eb="2">
      <t>キョカ</t>
    </rPh>
    <rPh sb="5" eb="7">
      <t>ダイジン</t>
    </rPh>
    <rPh sb="7" eb="9">
      <t>キョカ</t>
    </rPh>
    <phoneticPr fontId="13"/>
  </si>
  <si>
    <t>4条</t>
    <rPh sb="1" eb="2">
      <t>ジョウ</t>
    </rPh>
    <phoneticPr fontId="13"/>
  </si>
  <si>
    <t>5条</t>
    <rPh sb="1" eb="2">
      <t>ジョウ</t>
    </rPh>
    <phoneticPr fontId="13"/>
  </si>
  <si>
    <t>※　農地法第4条　農地の転用</t>
    <rPh sb="2" eb="5">
      <t>ノウチホウ</t>
    </rPh>
    <rPh sb="5" eb="6">
      <t>ダイ</t>
    </rPh>
    <rPh sb="7" eb="8">
      <t>ジョウ</t>
    </rPh>
    <rPh sb="9" eb="11">
      <t>ノウチ</t>
    </rPh>
    <rPh sb="12" eb="14">
      <t>テンヨウ</t>
    </rPh>
    <phoneticPr fontId="13"/>
  </si>
  <si>
    <t>※　農地法第5条　農地の転用に伴う所有権の移転及び、その他の権利の設定</t>
    <rPh sb="2" eb="4">
      <t>ノウチ</t>
    </rPh>
    <rPh sb="4" eb="5">
      <t>ホウ</t>
    </rPh>
    <rPh sb="5" eb="6">
      <t>ダイ</t>
    </rPh>
    <rPh sb="7" eb="8">
      <t>ジョウ</t>
    </rPh>
    <rPh sb="9" eb="11">
      <t>ノウチ</t>
    </rPh>
    <rPh sb="12" eb="14">
      <t>テンヨウ</t>
    </rPh>
    <rPh sb="15" eb="16">
      <t>トモナ</t>
    </rPh>
    <rPh sb="17" eb="19">
      <t>ショユウ</t>
    </rPh>
    <rPh sb="19" eb="20">
      <t>ケン</t>
    </rPh>
    <rPh sb="21" eb="23">
      <t>イテン</t>
    </rPh>
    <rPh sb="23" eb="24">
      <t>オヨ</t>
    </rPh>
    <rPh sb="28" eb="29">
      <t>タ</t>
    </rPh>
    <rPh sb="30" eb="32">
      <t>ケンリ</t>
    </rPh>
    <rPh sb="33" eb="35">
      <t>セッテイ</t>
    </rPh>
    <phoneticPr fontId="13"/>
  </si>
  <si>
    <t>素材</t>
    <rPh sb="0" eb="2">
      <t>ソザイ</t>
    </rPh>
    <phoneticPr fontId="13"/>
  </si>
  <si>
    <t>薪</t>
    <rPh sb="0" eb="1">
      <t>マキ</t>
    </rPh>
    <phoneticPr fontId="13"/>
  </si>
  <si>
    <t>竹材</t>
    <rPh sb="0" eb="1">
      <t>タケ</t>
    </rPh>
    <rPh sb="1" eb="2">
      <t>ザイ</t>
    </rPh>
    <phoneticPr fontId="13"/>
  </si>
  <si>
    <t>生椎茸</t>
    <rPh sb="0" eb="1">
      <t>ナマ</t>
    </rPh>
    <rPh sb="1" eb="3">
      <t>シイタケ</t>
    </rPh>
    <phoneticPr fontId="13"/>
  </si>
  <si>
    <t>乾椎茸</t>
    <rPh sb="0" eb="1">
      <t>カン</t>
    </rPh>
    <rPh sb="1" eb="3">
      <t>シイタケ</t>
    </rPh>
    <phoneticPr fontId="13"/>
  </si>
  <si>
    <t>竹炭</t>
    <rPh sb="0" eb="1">
      <t>チク</t>
    </rPh>
    <rPh sb="1" eb="2">
      <t>タン</t>
    </rPh>
    <phoneticPr fontId="13"/>
  </si>
  <si>
    <t>束</t>
    <rPh sb="0" eb="1">
      <t>ソク</t>
    </rPh>
    <phoneticPr fontId="13"/>
  </si>
  <si>
    <t>平成16年　</t>
    <rPh sb="0" eb="2">
      <t>ヘイセイ</t>
    </rPh>
    <rPh sb="4" eb="5">
      <t>ネン</t>
    </rPh>
    <phoneticPr fontId="13"/>
  </si>
  <si>
    <t>･･･</t>
  </si>
  <si>
    <t>林野面積　　（総数）</t>
    <rPh sb="0" eb="2">
      <t>リンヤ</t>
    </rPh>
    <rPh sb="2" eb="4">
      <t>メンセキ</t>
    </rPh>
    <rPh sb="7" eb="9">
      <t>ソウスウ</t>
    </rPh>
    <phoneticPr fontId="13"/>
  </si>
  <si>
    <t>森　　林　　の　　構　　成</t>
    <rPh sb="0" eb="1">
      <t>モリ</t>
    </rPh>
    <rPh sb="3" eb="4">
      <t>ハヤシ</t>
    </rPh>
    <rPh sb="9" eb="10">
      <t>カマエ</t>
    </rPh>
    <rPh sb="12" eb="13">
      <t>シゲル</t>
    </rPh>
    <phoneticPr fontId="13"/>
  </si>
  <si>
    <t>人工林</t>
    <rPh sb="0" eb="2">
      <t>ジンコウ</t>
    </rPh>
    <rPh sb="2" eb="3">
      <t>リン</t>
    </rPh>
    <phoneticPr fontId="13"/>
  </si>
  <si>
    <t>天然林</t>
    <rPh sb="0" eb="2">
      <t>テンネン</t>
    </rPh>
    <rPh sb="2" eb="3">
      <t>リン</t>
    </rPh>
    <phoneticPr fontId="13"/>
  </si>
  <si>
    <t>竹林</t>
    <rPh sb="0" eb="1">
      <t>タケ</t>
    </rPh>
    <rPh sb="1" eb="2">
      <t>ハヤシ</t>
    </rPh>
    <phoneticPr fontId="13"/>
  </si>
  <si>
    <t>伐採跡地</t>
    <rPh sb="0" eb="2">
      <t>バッサイ</t>
    </rPh>
    <rPh sb="2" eb="4">
      <t>アトチ</t>
    </rPh>
    <phoneticPr fontId="13"/>
  </si>
  <si>
    <t>未立木地</t>
    <rPh sb="0" eb="1">
      <t>ミ</t>
    </rPh>
    <rPh sb="1" eb="2">
      <t>タ</t>
    </rPh>
    <rPh sb="2" eb="3">
      <t>キ</t>
    </rPh>
    <rPh sb="3" eb="4">
      <t>チ</t>
    </rPh>
    <phoneticPr fontId="13"/>
  </si>
  <si>
    <t>針葉樹</t>
    <rPh sb="0" eb="3">
      <t>シンヨウジュ</t>
    </rPh>
    <phoneticPr fontId="13"/>
  </si>
  <si>
    <t>広葉樹</t>
    <rPh sb="0" eb="3">
      <t>コウヨウジュ</t>
    </rPh>
    <phoneticPr fontId="13"/>
  </si>
  <si>
    <t>6　水産業</t>
    <rPh sb="2" eb="5">
      <t>スイサンギョウ</t>
    </rPh>
    <phoneticPr fontId="13"/>
  </si>
  <si>
    <t>各年11月1日現在　</t>
    <rPh sb="0" eb="2">
      <t>カクネン</t>
    </rPh>
    <rPh sb="4" eb="5">
      <t>ツキ</t>
    </rPh>
    <rPh sb="6" eb="7">
      <t>ヒ</t>
    </rPh>
    <rPh sb="7" eb="9">
      <t>ゲンザイ</t>
    </rPh>
    <phoneticPr fontId="13"/>
  </si>
  <si>
    <t>平成20年</t>
    <rPh sb="0" eb="2">
      <t>ヘイセイ</t>
    </rPh>
    <rPh sb="4" eb="5">
      <t>ネン</t>
    </rPh>
    <phoneticPr fontId="19"/>
  </si>
  <si>
    <t>平成25年</t>
    <rPh sb="0" eb="2">
      <t>ヘイセイ</t>
    </rPh>
    <rPh sb="4" eb="5">
      <t>ネン</t>
    </rPh>
    <phoneticPr fontId="19"/>
  </si>
  <si>
    <t>個人</t>
    <rPh sb="0" eb="1">
      <t>コ</t>
    </rPh>
    <rPh sb="1" eb="2">
      <t>ヒト</t>
    </rPh>
    <phoneticPr fontId="13"/>
  </si>
  <si>
    <t>会社</t>
    <rPh sb="0" eb="1">
      <t>カイ</t>
    </rPh>
    <rPh sb="1" eb="2">
      <t>シャ</t>
    </rPh>
    <phoneticPr fontId="13"/>
  </si>
  <si>
    <t>漁業協同組合</t>
    <rPh sb="0" eb="2">
      <t>ギョギョウ</t>
    </rPh>
    <rPh sb="2" eb="4">
      <t>キョウドウ</t>
    </rPh>
    <rPh sb="4" eb="6">
      <t>クミアイ</t>
    </rPh>
    <phoneticPr fontId="13"/>
  </si>
  <si>
    <t>漁業生産組合</t>
    <rPh sb="0" eb="2">
      <t>ギョギョウ</t>
    </rPh>
    <rPh sb="2" eb="4">
      <t>セイサン</t>
    </rPh>
    <rPh sb="4" eb="6">
      <t>クミアイ</t>
    </rPh>
    <phoneticPr fontId="13"/>
  </si>
  <si>
    <t>共同経営</t>
    <rPh sb="0" eb="1">
      <t>キョウ</t>
    </rPh>
    <rPh sb="1" eb="2">
      <t>ドウ</t>
    </rPh>
    <rPh sb="2" eb="3">
      <t>キョウ</t>
    </rPh>
    <rPh sb="3" eb="4">
      <t>エイ</t>
    </rPh>
    <phoneticPr fontId="13"/>
  </si>
  <si>
    <t>資料：漁業センサス</t>
    <rPh sb="0" eb="2">
      <t>シリョウ</t>
    </rPh>
    <rPh sb="3" eb="5">
      <t>ギョギョウ</t>
    </rPh>
    <phoneticPr fontId="13"/>
  </si>
  <si>
    <t>販売金額なし</t>
    <rPh sb="0" eb="2">
      <t>ハンバイ</t>
    </rPh>
    <rPh sb="2" eb="4">
      <t>キンガク</t>
    </rPh>
    <phoneticPr fontId="19"/>
  </si>
  <si>
    <t xml:space="preserve"> -</t>
  </si>
  <si>
    <t>100万円未満</t>
    <rPh sb="3" eb="5">
      <t>マンエン</t>
    </rPh>
    <rPh sb="5" eb="7">
      <t>ミマン</t>
    </rPh>
    <phoneticPr fontId="19"/>
  </si>
  <si>
    <t>100～300</t>
  </si>
  <si>
    <t>300～500</t>
  </si>
  <si>
    <t>500～800</t>
  </si>
  <si>
    <t>800～1,000</t>
  </si>
  <si>
    <t>1,000～1,500</t>
  </si>
  <si>
    <t>1,500～2,000</t>
  </si>
  <si>
    <t>2,000～5,000</t>
  </si>
  <si>
    <t>5,000万円～１億円</t>
    <rPh sb="5" eb="7">
      <t>マンエン</t>
    </rPh>
    <phoneticPr fontId="19"/>
  </si>
  <si>
    <t>１～２</t>
  </si>
  <si>
    <t>２～５</t>
  </si>
  <si>
    <t>５～10</t>
  </si>
  <si>
    <t>10億円以上</t>
    <rPh sb="2" eb="4">
      <t>オクエン</t>
    </rPh>
    <rPh sb="4" eb="6">
      <t>イジョウ</t>
    </rPh>
    <phoneticPr fontId="19"/>
  </si>
  <si>
    <t>組合数</t>
    <rPh sb="0" eb="2">
      <t>クミアイ</t>
    </rPh>
    <rPh sb="2" eb="3">
      <t>スウ</t>
    </rPh>
    <phoneticPr fontId="13"/>
  </si>
  <si>
    <t>組合員数</t>
    <rPh sb="0" eb="3">
      <t>クミアイイン</t>
    </rPh>
    <rPh sb="3" eb="4">
      <t>スウ</t>
    </rPh>
    <phoneticPr fontId="13"/>
  </si>
  <si>
    <t>役員数</t>
    <rPh sb="0" eb="2">
      <t>ヤクイン</t>
    </rPh>
    <rPh sb="2" eb="3">
      <t>スウ</t>
    </rPh>
    <phoneticPr fontId="13"/>
  </si>
  <si>
    <t>職員数</t>
    <rPh sb="0" eb="2">
      <t>ショクイン</t>
    </rPh>
    <rPh sb="2" eb="3">
      <t>スウ</t>
    </rPh>
    <phoneticPr fontId="13"/>
  </si>
  <si>
    <t>出資金</t>
    <rPh sb="0" eb="3">
      <t>シュッシキン</t>
    </rPh>
    <phoneticPr fontId="13"/>
  </si>
  <si>
    <t>正</t>
    <rPh sb="0" eb="1">
      <t>セイ</t>
    </rPh>
    <phoneticPr fontId="13"/>
  </si>
  <si>
    <t>准</t>
    <rPh sb="0" eb="1">
      <t>ジュン</t>
    </rPh>
    <phoneticPr fontId="13"/>
  </si>
  <si>
    <t>理事</t>
    <rPh sb="0" eb="2">
      <t>リジ</t>
    </rPh>
    <phoneticPr fontId="13"/>
  </si>
  <si>
    <t>監事</t>
    <rPh sb="0" eb="2">
      <t>カンジ</t>
    </rPh>
    <phoneticPr fontId="13"/>
  </si>
  <si>
    <t>各年11月1日現在　</t>
    <phoneticPr fontId="8"/>
  </si>
  <si>
    <t>漁船非使用</t>
    <rPh sb="0" eb="2">
      <t>ギョセン</t>
    </rPh>
    <rPh sb="2" eb="3">
      <t>ヒ</t>
    </rPh>
    <rPh sb="3" eb="5">
      <t>シヨウ</t>
    </rPh>
    <phoneticPr fontId="13"/>
  </si>
  <si>
    <t>漁船使用</t>
    <rPh sb="0" eb="2">
      <t>ギョセン</t>
    </rPh>
    <rPh sb="2" eb="4">
      <t>シヨウ</t>
    </rPh>
    <phoneticPr fontId="13"/>
  </si>
  <si>
    <t>大型定　置網</t>
    <rPh sb="0" eb="2">
      <t>オオガタ</t>
    </rPh>
    <rPh sb="2" eb="3">
      <t>サダム</t>
    </rPh>
    <rPh sb="4" eb="5">
      <t>チ</t>
    </rPh>
    <rPh sb="5" eb="6">
      <t>アミ</t>
    </rPh>
    <phoneticPr fontId="13"/>
  </si>
  <si>
    <t>小型定置網</t>
    <rPh sb="0" eb="2">
      <t>コガタ</t>
    </rPh>
    <rPh sb="2" eb="4">
      <t>テイチ</t>
    </rPh>
    <rPh sb="4" eb="5">
      <t>アミ</t>
    </rPh>
    <phoneticPr fontId="13"/>
  </si>
  <si>
    <t>海面　養殖</t>
    <rPh sb="0" eb="2">
      <t>カイメン</t>
    </rPh>
    <rPh sb="3" eb="5">
      <t>ヨウショク</t>
    </rPh>
    <phoneticPr fontId="13"/>
  </si>
  <si>
    <t>船外機付漁船</t>
    <rPh sb="0" eb="3">
      <t>センガイキ</t>
    </rPh>
    <rPh sb="3" eb="4">
      <t>ツ</t>
    </rPh>
    <rPh sb="4" eb="6">
      <t>ギョセン</t>
    </rPh>
    <phoneticPr fontId="13"/>
  </si>
  <si>
    <t>動力漁船使用</t>
    <rPh sb="0" eb="1">
      <t>ドウ</t>
    </rPh>
    <rPh sb="1" eb="2">
      <t>チカラ</t>
    </rPh>
    <rPh sb="2" eb="4">
      <t>ギョセン</t>
    </rPh>
    <rPh sb="4" eb="6">
      <t>シヨウ</t>
    </rPh>
    <phoneticPr fontId="13"/>
  </si>
  <si>
    <t>1t未満</t>
    <rPh sb="2" eb="4">
      <t>ミマン</t>
    </rPh>
    <phoneticPr fontId="13"/>
  </si>
  <si>
    <t>1～3t</t>
    <phoneticPr fontId="13"/>
  </si>
  <si>
    <t>3～5t</t>
    <phoneticPr fontId="13"/>
  </si>
  <si>
    <t>5～10t</t>
    <phoneticPr fontId="13"/>
  </si>
  <si>
    <t>10～20t</t>
    <phoneticPr fontId="13"/>
  </si>
  <si>
    <t>20t以上</t>
    <rPh sb="3" eb="5">
      <t>イジョウ</t>
    </rPh>
    <phoneticPr fontId="13"/>
  </si>
  <si>
    <t>資料:漁業センサス</t>
    <rPh sb="0" eb="2">
      <t>シリョウ</t>
    </rPh>
    <rPh sb="3" eb="5">
      <t>ギョギョウ</t>
    </rPh>
    <phoneticPr fontId="13"/>
  </si>
  <si>
    <t>各年11月1日現在　</t>
    <phoneticPr fontId="8"/>
  </si>
  <si>
    <t>自営業</t>
    <rPh sb="0" eb="3">
      <t>ジエイギョウ</t>
    </rPh>
    <phoneticPr fontId="19"/>
  </si>
  <si>
    <t>水産加工</t>
    <rPh sb="0" eb="2">
      <t>スイサン</t>
    </rPh>
    <rPh sb="2" eb="4">
      <t>カコウ</t>
    </rPh>
    <phoneticPr fontId="19"/>
  </si>
  <si>
    <t>民宿</t>
    <rPh sb="0" eb="2">
      <t>ミンシュク</t>
    </rPh>
    <phoneticPr fontId="19"/>
  </si>
  <si>
    <t>遊漁船業</t>
    <phoneticPr fontId="19"/>
  </si>
  <si>
    <t>農業</t>
    <rPh sb="0" eb="2">
      <t>ノウギョウ</t>
    </rPh>
    <phoneticPr fontId="19"/>
  </si>
  <si>
    <t>小売業</t>
    <rPh sb="0" eb="2">
      <t>コウリ</t>
    </rPh>
    <rPh sb="2" eb="3">
      <t>ギョウ</t>
    </rPh>
    <phoneticPr fontId="19"/>
  </si>
  <si>
    <t>勤め</t>
    <rPh sb="0" eb="1">
      <t>ツト</t>
    </rPh>
    <phoneticPr fontId="19"/>
  </si>
  <si>
    <t>共同経営に出資従事</t>
    <rPh sb="0" eb="2">
      <t>キョウドウ</t>
    </rPh>
    <rPh sb="2" eb="4">
      <t>ケイエイ</t>
    </rPh>
    <rPh sb="5" eb="7">
      <t>シュッシ</t>
    </rPh>
    <rPh sb="7" eb="9">
      <t>ジュウジ</t>
    </rPh>
    <phoneticPr fontId="19"/>
  </si>
  <si>
    <t>漁業雇われ</t>
    <rPh sb="0" eb="2">
      <t>ギョギョウ</t>
    </rPh>
    <rPh sb="2" eb="3">
      <t>ヤト</t>
    </rPh>
    <phoneticPr fontId="19"/>
  </si>
  <si>
    <t>漁業以外の仕事に雇われ</t>
    <rPh sb="0" eb="2">
      <t>ギョギョウ</t>
    </rPh>
    <rPh sb="2" eb="4">
      <t>イガイ</t>
    </rPh>
    <rPh sb="5" eb="7">
      <t>シゴト</t>
    </rPh>
    <rPh sb="8" eb="9">
      <t>ヤト</t>
    </rPh>
    <phoneticPr fontId="19"/>
  </si>
  <si>
    <t>漁業を主とする経営体</t>
    <rPh sb="0" eb="2">
      <t>ギョギョウ</t>
    </rPh>
    <rPh sb="3" eb="4">
      <t>シュ</t>
    </rPh>
    <rPh sb="7" eb="9">
      <t>ケイエイ</t>
    </rPh>
    <rPh sb="9" eb="10">
      <t>タイ</t>
    </rPh>
    <phoneticPr fontId="19"/>
  </si>
  <si>
    <t>漁業を従とする経営体</t>
    <rPh sb="0" eb="2">
      <t>ギョギョウ</t>
    </rPh>
    <rPh sb="3" eb="4">
      <t>ジュウ</t>
    </rPh>
    <phoneticPr fontId="19"/>
  </si>
  <si>
    <t>7　商業</t>
    <rPh sb="2" eb="4">
      <t>ショウギョウ</t>
    </rPh>
    <phoneticPr fontId="13"/>
  </si>
  <si>
    <t>各年6月1日現在　</t>
    <rPh sb="0" eb="1">
      <t>カク</t>
    </rPh>
    <rPh sb="1" eb="2">
      <t>トシ</t>
    </rPh>
    <rPh sb="3" eb="4">
      <t>ガツ</t>
    </rPh>
    <rPh sb="5" eb="6">
      <t>ニチ</t>
    </rPh>
    <rPh sb="6" eb="8">
      <t>ゲンザイ</t>
    </rPh>
    <phoneticPr fontId="13"/>
  </si>
  <si>
    <t>従業員数</t>
    <rPh sb="0" eb="3">
      <t>ジュウギョウイン</t>
    </rPh>
    <rPh sb="3" eb="4">
      <t>スウ</t>
    </rPh>
    <phoneticPr fontId="13"/>
  </si>
  <si>
    <t>年間商品販売額</t>
    <rPh sb="0" eb="2">
      <t>ネンカン</t>
    </rPh>
    <rPh sb="2" eb="4">
      <t>ショウヒン</t>
    </rPh>
    <rPh sb="4" eb="6">
      <t>ハンバイ</t>
    </rPh>
    <rPh sb="6" eb="7">
      <t>ガク</t>
    </rPh>
    <phoneticPr fontId="13"/>
  </si>
  <si>
    <t>万円</t>
    <rPh sb="0" eb="1">
      <t>マン</t>
    </rPh>
    <rPh sb="1" eb="2">
      <t>エン</t>
    </rPh>
    <phoneticPr fontId="13"/>
  </si>
  <si>
    <t>卸売業計</t>
    <rPh sb="0" eb="2">
      <t>オロシウ</t>
    </rPh>
    <rPh sb="2" eb="3">
      <t>ギョウ</t>
    </rPh>
    <rPh sb="3" eb="4">
      <t>ケイ</t>
    </rPh>
    <phoneticPr fontId="13"/>
  </si>
  <si>
    <t>各種商品卸売業</t>
  </si>
  <si>
    <t>繊維・衣服等卸売業</t>
  </si>
  <si>
    <t>飲食料品卸売業</t>
  </si>
  <si>
    <t>機械器具卸売業</t>
  </si>
  <si>
    <t>その他の卸売業</t>
  </si>
  <si>
    <t>小売業計</t>
    <rPh sb="0" eb="3">
      <t>コウリギョウ</t>
    </rPh>
    <rPh sb="3" eb="4">
      <t>ケイ</t>
    </rPh>
    <phoneticPr fontId="13"/>
  </si>
  <si>
    <t>各種商品小売業</t>
  </si>
  <si>
    <t>織物・衣服・身の回り品小売業</t>
  </si>
  <si>
    <t>飲食料品小売業</t>
  </si>
  <si>
    <t>機械器具小売業</t>
  </si>
  <si>
    <t>その他の小売業</t>
  </si>
  <si>
    <t>無店舗小売業</t>
  </si>
  <si>
    <t>Ⅹ</t>
  </si>
  <si>
    <t>※　平成26年は7月1日現在</t>
    <rPh sb="2" eb="4">
      <t>ヘイセイ</t>
    </rPh>
    <rPh sb="6" eb="7">
      <t>ネン</t>
    </rPh>
    <rPh sb="9" eb="10">
      <t>ガツ</t>
    </rPh>
    <rPh sb="11" eb="12">
      <t>ニチ</t>
    </rPh>
    <rPh sb="12" eb="14">
      <t>ゲンザイ</t>
    </rPh>
    <phoneticPr fontId="8"/>
  </si>
  <si>
    <t>各年6月1日現在　</t>
    <rPh sb="0" eb="2">
      <t>カクトシ</t>
    </rPh>
    <rPh sb="3" eb="4">
      <t>ガツ</t>
    </rPh>
    <rPh sb="5" eb="6">
      <t>ニチ</t>
    </rPh>
    <rPh sb="6" eb="8">
      <t>ゲンザイ</t>
    </rPh>
    <phoneticPr fontId="13"/>
  </si>
  <si>
    <t>市別</t>
    <rPh sb="0" eb="1">
      <t>シ</t>
    </rPh>
    <rPh sb="1" eb="2">
      <t>ベツ</t>
    </rPh>
    <phoneticPr fontId="13"/>
  </si>
  <si>
    <t>年間販売額</t>
    <rPh sb="0" eb="2">
      <t>ネンカン</t>
    </rPh>
    <rPh sb="2" eb="4">
      <t>ハンバイ</t>
    </rPh>
    <rPh sb="4" eb="5">
      <t>ガク</t>
    </rPh>
    <phoneticPr fontId="13"/>
  </si>
  <si>
    <t>前回比</t>
    <rPh sb="0" eb="2">
      <t>ゼンカイ</t>
    </rPh>
    <rPh sb="2" eb="3">
      <t>ヒ</t>
    </rPh>
    <phoneticPr fontId="13"/>
  </si>
  <si>
    <t>%</t>
    <phoneticPr fontId="13"/>
  </si>
  <si>
    <t>百万円</t>
    <rPh sb="0" eb="1">
      <t>ヒャク</t>
    </rPh>
    <rPh sb="1" eb="3">
      <t>マンエン</t>
    </rPh>
    <phoneticPr fontId="13"/>
  </si>
  <si>
    <t>%</t>
    <phoneticPr fontId="13"/>
  </si>
  <si>
    <r>
      <t>福井市　　　　　　　　　　</t>
    </r>
    <r>
      <rPr>
        <sz val="8"/>
        <rFont val="ＭＳ Ｐ明朝"/>
        <family val="1"/>
        <charset val="128"/>
      </rPr>
      <t/>
    </r>
    <rPh sb="0" eb="3">
      <t>フクイシ</t>
    </rPh>
    <phoneticPr fontId="13"/>
  </si>
  <si>
    <t>大野市　　　　　　　　</t>
    <rPh sb="0" eb="2">
      <t>オオノ</t>
    </rPh>
    <rPh sb="2" eb="3">
      <t>シ</t>
    </rPh>
    <phoneticPr fontId="13"/>
  </si>
  <si>
    <t>あわら市　　　</t>
    <rPh sb="3" eb="4">
      <t>シ</t>
    </rPh>
    <phoneticPr fontId="13"/>
  </si>
  <si>
    <t>越前市　　　　</t>
    <rPh sb="0" eb="2">
      <t>エチゼン</t>
    </rPh>
    <rPh sb="2" eb="3">
      <t>シ</t>
    </rPh>
    <phoneticPr fontId="13"/>
  </si>
  <si>
    <t>資料:福井県政策統計・情報課　福井の商業</t>
    <phoneticPr fontId="13"/>
  </si>
  <si>
    <t>※　「7-1　産業分類別　商業の推移」の注意書き参照</t>
    <rPh sb="20" eb="23">
      <t>チュウイガ</t>
    </rPh>
    <rPh sb="24" eb="26">
      <t>サンショウ</t>
    </rPh>
    <phoneticPr fontId="8"/>
  </si>
  <si>
    <t>　</t>
    <phoneticPr fontId="13"/>
  </si>
  <si>
    <t>各年6月1日現在</t>
    <phoneticPr fontId="13"/>
  </si>
  <si>
    <t>売場面積</t>
    <rPh sb="0" eb="2">
      <t>ウリバ</t>
    </rPh>
    <rPh sb="2" eb="4">
      <t>メンセキ</t>
    </rPh>
    <phoneticPr fontId="13"/>
  </si>
  <si>
    <t>法人</t>
    <rPh sb="0" eb="2">
      <t>ホウジン</t>
    </rPh>
    <phoneticPr fontId="13"/>
  </si>
  <si>
    <t>店</t>
    <rPh sb="0" eb="1">
      <t>テン</t>
    </rPh>
    <phoneticPr fontId="13"/>
  </si>
  <si>
    <t>万円</t>
    <rPh sb="0" eb="2">
      <t>マンエン</t>
    </rPh>
    <phoneticPr fontId="13"/>
  </si>
  <si>
    <t>㎡</t>
    <phoneticPr fontId="13"/>
  </si>
  <si>
    <t>前回比(%)</t>
    <rPh sb="0" eb="3">
      <t>ゼンカイヒ</t>
    </rPh>
    <phoneticPr fontId="13"/>
  </si>
  <si>
    <t>※　「7-1　産業分類別　商業の推移」の注意書き参照</t>
    <phoneticPr fontId="8"/>
  </si>
  <si>
    <t>※　平成28年の個人経営の事業所は調査項目に売場面積を含まない</t>
    <phoneticPr fontId="8"/>
  </si>
  <si>
    <t>９　経済</t>
    <rPh sb="2" eb="3">
      <t>キョウ</t>
    </rPh>
    <rPh sb="3" eb="4">
      <t>スミ</t>
    </rPh>
    <phoneticPr fontId="13"/>
  </si>
  <si>
    <t>9-1　消費者物価指数</t>
    <rPh sb="4" eb="7">
      <t>ショウヒシャ</t>
    </rPh>
    <rPh sb="7" eb="9">
      <t>ブッカ</t>
    </rPh>
    <rPh sb="9" eb="11">
      <t>シスウ</t>
    </rPh>
    <phoneticPr fontId="13"/>
  </si>
  <si>
    <t>消費者物価指数</t>
    <rPh sb="0" eb="3">
      <t>ショウヒシャ</t>
    </rPh>
    <rPh sb="3" eb="5">
      <t>ブッカ</t>
    </rPh>
    <rPh sb="5" eb="7">
      <t>シスウ</t>
    </rPh>
    <phoneticPr fontId="13"/>
  </si>
  <si>
    <t>全国</t>
    <rPh sb="0" eb="2">
      <t>ゼンコク</t>
    </rPh>
    <phoneticPr fontId="13"/>
  </si>
  <si>
    <t>東京都区部</t>
    <rPh sb="0" eb="1">
      <t>ヒガシ</t>
    </rPh>
    <rPh sb="1" eb="2">
      <t>キョウ</t>
    </rPh>
    <rPh sb="2" eb="3">
      <t>ミヤコ</t>
    </rPh>
    <rPh sb="3" eb="4">
      <t>ク</t>
    </rPh>
    <rPh sb="4" eb="5">
      <t>ブ</t>
    </rPh>
    <phoneticPr fontId="13"/>
  </si>
  <si>
    <t>戦前基準指数</t>
    <rPh sb="0" eb="2">
      <t>センゼン</t>
    </rPh>
    <rPh sb="2" eb="4">
      <t>キジュン</t>
    </rPh>
    <rPh sb="4" eb="6">
      <t>シスウ</t>
    </rPh>
    <phoneticPr fontId="13"/>
  </si>
  <si>
    <t>＝100</t>
    <phoneticPr fontId="13"/>
  </si>
  <si>
    <t>＝100</t>
    <phoneticPr fontId="13"/>
  </si>
  <si>
    <t>昭和9年～11年＝1.0</t>
    <rPh sb="0" eb="2">
      <t>ショウワ</t>
    </rPh>
    <rPh sb="3" eb="4">
      <t>ネン</t>
    </rPh>
    <rPh sb="7" eb="8">
      <t>ネン</t>
    </rPh>
    <phoneticPr fontId="13"/>
  </si>
  <si>
    <t>＝100</t>
    <phoneticPr fontId="13"/>
  </si>
  <si>
    <t>月</t>
    <rPh sb="0" eb="1">
      <t>ガツ</t>
    </rPh>
    <phoneticPr fontId="13"/>
  </si>
  <si>
    <t>※　平成18年4月分から、福井県および県内各市の指数の公表を取り止め、福井市の指数のみを公表</t>
    <rPh sb="2" eb="4">
      <t>ヘイセイ</t>
    </rPh>
    <rPh sb="6" eb="7">
      <t>ネン</t>
    </rPh>
    <rPh sb="8" eb="9">
      <t>ツキ</t>
    </rPh>
    <rPh sb="9" eb="10">
      <t>ブン</t>
    </rPh>
    <rPh sb="13" eb="16">
      <t>フクイケン</t>
    </rPh>
    <rPh sb="19" eb="21">
      <t>ケンナイ</t>
    </rPh>
    <rPh sb="21" eb="23">
      <t>カクシ</t>
    </rPh>
    <rPh sb="24" eb="26">
      <t>シスウ</t>
    </rPh>
    <rPh sb="27" eb="29">
      <t>コウヒョウ</t>
    </rPh>
    <rPh sb="30" eb="31">
      <t>ト</t>
    </rPh>
    <rPh sb="32" eb="33">
      <t>ヤ</t>
    </rPh>
    <phoneticPr fontId="13"/>
  </si>
  <si>
    <t>年度</t>
    <rPh sb="0" eb="2">
      <t>ネンド</t>
    </rPh>
    <phoneticPr fontId="39"/>
  </si>
  <si>
    <t>経済成長率</t>
    <rPh sb="0" eb="2">
      <t>ケイザイ</t>
    </rPh>
    <rPh sb="2" eb="5">
      <t>セイチョウリツ</t>
    </rPh>
    <phoneticPr fontId="19"/>
  </si>
  <si>
    <t>県民所得
対前年度
増加率</t>
    <rPh sb="0" eb="2">
      <t>ケンミン</t>
    </rPh>
    <rPh sb="2" eb="4">
      <t>ショトク</t>
    </rPh>
    <rPh sb="5" eb="6">
      <t>タイ</t>
    </rPh>
    <rPh sb="6" eb="8">
      <t>ゼンネン</t>
    </rPh>
    <rPh sb="8" eb="9">
      <t>ド</t>
    </rPh>
    <rPh sb="10" eb="12">
      <t>ゾウカ</t>
    </rPh>
    <rPh sb="12" eb="13">
      <t>リツ</t>
    </rPh>
    <phoneticPr fontId="19"/>
  </si>
  <si>
    <t>国民所得
対前年度
増加率</t>
    <rPh sb="0" eb="2">
      <t>コクミン</t>
    </rPh>
    <rPh sb="2" eb="4">
      <t>ショトク</t>
    </rPh>
    <rPh sb="5" eb="6">
      <t>タイ</t>
    </rPh>
    <rPh sb="6" eb="8">
      <t>ゼンネン</t>
    </rPh>
    <rPh sb="8" eb="9">
      <t>ド</t>
    </rPh>
    <rPh sb="10" eb="12">
      <t>ゾウカ</t>
    </rPh>
    <rPh sb="12" eb="13">
      <t>リツ</t>
    </rPh>
    <phoneticPr fontId="19"/>
  </si>
  <si>
    <t>１人当たり県民所得</t>
    <rPh sb="0" eb="2">
      <t>ヒトリ</t>
    </rPh>
    <rPh sb="2" eb="3">
      <t>ア</t>
    </rPh>
    <rPh sb="5" eb="7">
      <t>ケンミン</t>
    </rPh>
    <rPh sb="7" eb="9">
      <t>ショトク</t>
    </rPh>
    <phoneticPr fontId="19"/>
  </si>
  <si>
    <t>１人当たり国民所得</t>
    <rPh sb="0" eb="2">
      <t>ヒトリ</t>
    </rPh>
    <rPh sb="2" eb="3">
      <t>ア</t>
    </rPh>
    <rPh sb="5" eb="7">
      <t>コクミン</t>
    </rPh>
    <rPh sb="7" eb="9">
      <t>ショトク</t>
    </rPh>
    <phoneticPr fontId="19"/>
  </si>
  <si>
    <t>県／国</t>
    <rPh sb="0" eb="1">
      <t>ケン</t>
    </rPh>
    <rPh sb="2" eb="3">
      <t>クニ</t>
    </rPh>
    <phoneticPr fontId="19"/>
  </si>
  <si>
    <t>県</t>
    <phoneticPr fontId="19"/>
  </si>
  <si>
    <t>国</t>
    <rPh sb="0" eb="1">
      <t>クニ</t>
    </rPh>
    <phoneticPr fontId="19"/>
  </si>
  <si>
    <t>名目</t>
    <rPh sb="0" eb="2">
      <t>メイモク</t>
    </rPh>
    <phoneticPr fontId="19"/>
  </si>
  <si>
    <t>実質
（生産・支出系列：連鎖）</t>
    <rPh sb="0" eb="2">
      <t>ジッシツ</t>
    </rPh>
    <rPh sb="4" eb="6">
      <t>セイサン</t>
    </rPh>
    <rPh sb="7" eb="9">
      <t>シシュツ</t>
    </rPh>
    <rPh sb="9" eb="11">
      <t>ケイレツ</t>
    </rPh>
    <rPh sb="12" eb="14">
      <t>レンサ</t>
    </rPh>
    <phoneticPr fontId="19"/>
  </si>
  <si>
    <t>実質
（支出系列：連鎖）</t>
    <rPh sb="0" eb="2">
      <t>ジッシツ</t>
    </rPh>
    <rPh sb="4" eb="6">
      <t>シシュツ</t>
    </rPh>
    <rPh sb="6" eb="8">
      <t>ケイレツ</t>
    </rPh>
    <rPh sb="9" eb="11">
      <t>レンサ</t>
    </rPh>
    <phoneticPr fontId="19"/>
  </si>
  <si>
    <t>％</t>
    <phoneticPr fontId="19"/>
  </si>
  <si>
    <t>％</t>
    <phoneticPr fontId="19"/>
  </si>
  <si>
    <t>％</t>
  </si>
  <si>
    <t>千円</t>
  </si>
  <si>
    <t>―</t>
  </si>
  <si>
    <t>１人当たり家計最終消費支出</t>
    <rPh sb="0" eb="2">
      <t>ヒトリ</t>
    </rPh>
    <rPh sb="2" eb="3">
      <t>ア</t>
    </rPh>
    <rPh sb="5" eb="7">
      <t>カケイ</t>
    </rPh>
    <rPh sb="7" eb="9">
      <t>サイシュウ</t>
    </rPh>
    <rPh sb="9" eb="11">
      <t>ショウヒ</t>
    </rPh>
    <rPh sb="11" eb="13">
      <t>シシュツ</t>
    </rPh>
    <phoneticPr fontId="19"/>
  </si>
  <si>
    <t>雇用者１人当たり雇用者報酬</t>
    <rPh sb="0" eb="3">
      <t>コヨウシャ</t>
    </rPh>
    <rPh sb="4" eb="5">
      <t>ニン</t>
    </rPh>
    <rPh sb="5" eb="6">
      <t>ア</t>
    </rPh>
    <rPh sb="8" eb="11">
      <t>コヨウシャ</t>
    </rPh>
    <rPh sb="11" eb="13">
      <t>ホウシュウ</t>
    </rPh>
    <phoneticPr fontId="19"/>
  </si>
  <si>
    <t>福井県人口</t>
    <rPh sb="0" eb="3">
      <t>フクイケン</t>
    </rPh>
    <rPh sb="3" eb="5">
      <t>ジンコウ</t>
    </rPh>
    <phoneticPr fontId="19"/>
  </si>
  <si>
    <t>福井県雇用者数
（県民ベース）</t>
    <rPh sb="0" eb="3">
      <t>フクイケン</t>
    </rPh>
    <rPh sb="3" eb="6">
      <t>コヨウシャ</t>
    </rPh>
    <rPh sb="6" eb="7">
      <t>スウ</t>
    </rPh>
    <rPh sb="9" eb="11">
      <t>ケンミン</t>
    </rPh>
    <phoneticPr fontId="19"/>
  </si>
  <si>
    <t>国総人口</t>
    <rPh sb="0" eb="1">
      <t>クニ</t>
    </rPh>
    <rPh sb="1" eb="4">
      <t>ソウジンコウ</t>
    </rPh>
    <phoneticPr fontId="19"/>
  </si>
  <si>
    <t>県</t>
    <rPh sb="0" eb="1">
      <t>ケン</t>
    </rPh>
    <phoneticPr fontId="19"/>
  </si>
  <si>
    <t>千人</t>
    <rPh sb="0" eb="2">
      <t>センニン</t>
    </rPh>
    <phoneticPr fontId="19"/>
  </si>
  <si>
    <t>-</t>
    <phoneticPr fontId="8"/>
  </si>
  <si>
    <t>若狭東高校開校100年記念式典を開催</t>
    <rPh sb="16" eb="18">
      <t>カイサイ</t>
    </rPh>
    <phoneticPr fontId="19"/>
  </si>
  <si>
    <t>小浜市新まちづくり構想を策定</t>
    <rPh sb="0" eb="3">
      <t>オバマシ</t>
    </rPh>
    <rPh sb="3" eb="4">
      <t>シン</t>
    </rPh>
    <rPh sb="9" eb="11">
      <t>コウソウ</t>
    </rPh>
    <rPh sb="12" eb="14">
      <t>サクテイ</t>
    </rPh>
    <phoneticPr fontId="19"/>
  </si>
  <si>
    <t>平成17年度</t>
    <rPh sb="0" eb="2">
      <t>ヘイセイ</t>
    </rPh>
    <rPh sb="4" eb="6">
      <t>ネンド</t>
    </rPh>
    <phoneticPr fontId="8"/>
  </si>
  <si>
    <t>平成25年度</t>
    <rPh sb="0" eb="2">
      <t>ヘイセイ</t>
    </rPh>
    <rPh sb="4" eb="6">
      <t>ネンド</t>
    </rPh>
    <phoneticPr fontId="8"/>
  </si>
  <si>
    <t>年度</t>
    <rPh sb="0" eb="2">
      <t>ネンド</t>
    </rPh>
    <phoneticPr fontId="8"/>
  </si>
  <si>
    <t>平成20年度</t>
    <rPh sb="0" eb="2">
      <t>ヘイセイ</t>
    </rPh>
    <rPh sb="4" eb="6">
      <t>ネンド</t>
    </rPh>
    <phoneticPr fontId="8"/>
  </si>
  <si>
    <t>看護師
准看護師</t>
    <rPh sb="2" eb="3">
      <t>シ</t>
    </rPh>
    <phoneticPr fontId="13"/>
  </si>
  <si>
    <t>-</t>
    <phoneticPr fontId="8"/>
  </si>
  <si>
    <t>-</t>
    <phoneticPr fontId="8"/>
  </si>
  <si>
    <t>資料：小浜市立図書館</t>
    <phoneticPr fontId="8"/>
  </si>
  <si>
    <t xml:space="preserve"> 年 号 </t>
    <phoneticPr fontId="13"/>
  </si>
  <si>
    <t xml:space="preserve">主　　な　　出　　来　　事　　　　　　　　　　　　　　　　  </t>
    <phoneticPr fontId="13"/>
  </si>
  <si>
    <t>平野・白鬚神社古墳（前方後円墳）、加茂古墳（円憤）、検見坂古墳</t>
    <phoneticPr fontId="8"/>
  </si>
  <si>
    <t>小浜漁港にハネ上げ橋が完成全長28.1m、幅6.0m</t>
    <phoneticPr fontId="8"/>
  </si>
  <si>
    <t>池河内大火（23世帯45棟全焼、山林2ha類焼、被害総額約2,000万円）</t>
    <phoneticPr fontId="8"/>
  </si>
  <si>
    <t>豪雪（135cm・若狭消防署）</t>
    <phoneticPr fontId="8"/>
  </si>
  <si>
    <t>ＣＡＴＶチャンネルＯ全面開局</t>
    <phoneticPr fontId="8"/>
  </si>
  <si>
    <t>が日本遺産に追加認定</t>
    <phoneticPr fontId="8"/>
  </si>
  <si>
    <t>若狭高校開発の「鯖醤油味付け缶詰」がＪＡＸＡ国際宇宙ステーション</t>
    <phoneticPr fontId="8"/>
  </si>
  <si>
    <t>（ＩＳＳ）の宇宙日本食に認定</t>
    <phoneticPr fontId="8"/>
  </si>
  <si>
    <t>北陸新幹線敦賀・新大阪間概略ルートを発表</t>
    <phoneticPr fontId="19"/>
  </si>
  <si>
    <t>小浜美郷小学校が開校</t>
    <phoneticPr fontId="19"/>
  </si>
  <si>
    <t>全国初の日本遺産ロゴマーク入りの道路案内標識を設置</t>
    <phoneticPr fontId="19"/>
  </si>
  <si>
    <t>小浜市防災士の会を設立</t>
    <rPh sb="0" eb="3">
      <t>オバマシ</t>
    </rPh>
    <rPh sb="3" eb="5">
      <t>ボウサイ</t>
    </rPh>
    <rPh sb="5" eb="6">
      <t>シ</t>
    </rPh>
    <rPh sb="7" eb="8">
      <t>カイ</t>
    </rPh>
    <rPh sb="9" eb="11">
      <t>セツリツ</t>
    </rPh>
    <phoneticPr fontId="19"/>
  </si>
  <si>
    <t>「鯖街道ミュージアム」がオープン</t>
    <rPh sb="1" eb="2">
      <t>サバ</t>
    </rPh>
    <rPh sb="2" eb="4">
      <t>カイドウ</t>
    </rPh>
    <phoneticPr fontId="19"/>
  </si>
  <si>
    <t>「小浜市インフォメーションセンター」がオープン</t>
    <phoneticPr fontId="19"/>
  </si>
  <si>
    <t xml:space="preserve">県  </t>
    <phoneticPr fontId="13"/>
  </si>
  <si>
    <t>明通寺三重塔　 　　　　　　</t>
    <phoneticPr fontId="13"/>
  </si>
  <si>
    <t>国  (国宝)</t>
    <phoneticPr fontId="13"/>
  </si>
  <si>
    <t>明通寺本堂　　 　　　　　　</t>
    <phoneticPr fontId="13"/>
  </si>
  <si>
    <t>平成17年</t>
    <rPh sb="0" eb="2">
      <t>ヘイセイ</t>
    </rPh>
    <rPh sb="4" eb="5">
      <t>ネン</t>
    </rPh>
    <phoneticPr fontId="8"/>
  </si>
  <si>
    <t>(31)</t>
    <phoneticPr fontId="8"/>
  </si>
  <si>
    <t>(32)</t>
    <phoneticPr fontId="8"/>
  </si>
  <si>
    <t>(33)</t>
    <phoneticPr fontId="8"/>
  </si>
  <si>
    <t>(33)</t>
    <phoneticPr fontId="8"/>
  </si>
  <si>
    <t>(34)</t>
    <phoneticPr fontId="8"/>
  </si>
  <si>
    <t>令和元年度</t>
    <rPh sb="0" eb="2">
      <t>レイワ</t>
    </rPh>
    <rPh sb="2" eb="3">
      <t>ガン</t>
    </rPh>
    <rPh sb="3" eb="4">
      <t>ネン</t>
    </rPh>
    <rPh sb="4" eb="5">
      <t>ド</t>
    </rPh>
    <phoneticPr fontId="8"/>
  </si>
  <si>
    <t>平成16年</t>
    <rPh sb="0" eb="2">
      <t>ヘイセイ</t>
    </rPh>
    <rPh sb="4" eb="5">
      <t>ネン</t>
    </rPh>
    <phoneticPr fontId="8"/>
  </si>
  <si>
    <t>※　平成28年以降の、事業所数および従業者数以外の項目は、前年の実績</t>
    <rPh sb="2" eb="4">
      <t>ヘイセイ</t>
    </rPh>
    <rPh sb="7" eb="9">
      <t>イコウ</t>
    </rPh>
    <rPh sb="11" eb="14">
      <t>ジギョウショ</t>
    </rPh>
    <rPh sb="14" eb="15">
      <t>スウ</t>
    </rPh>
    <rPh sb="18" eb="21">
      <t>ジュウギョウシャ</t>
    </rPh>
    <rPh sb="21" eb="22">
      <t>スウ</t>
    </rPh>
    <rPh sb="22" eb="24">
      <t>イガイ</t>
    </rPh>
    <rPh sb="25" eb="27">
      <t>コウモク</t>
    </rPh>
    <rPh sb="29" eb="31">
      <t>ゼンネン</t>
    </rPh>
    <rPh sb="32" eb="34">
      <t>ジッセキ</t>
    </rPh>
    <phoneticPr fontId="13"/>
  </si>
  <si>
    <t>※　平成28年以降は、6月1日現在</t>
    <rPh sb="2" eb="4">
      <t>ヘイセイ</t>
    </rPh>
    <rPh sb="7" eb="9">
      <t>イコウ</t>
    </rPh>
    <rPh sb="12" eb="13">
      <t>ガツ</t>
    </rPh>
    <rPh sb="14" eb="15">
      <t>ニチ</t>
    </rPh>
    <rPh sb="15" eb="17">
      <t>ゲンザイ</t>
    </rPh>
    <phoneticPr fontId="13"/>
  </si>
  <si>
    <t>※1 事業所数および従業者数は平成24年2月1日現在、それ以外の項目は前年の実績</t>
    <rPh sb="3" eb="6">
      <t>ジギョウショ</t>
    </rPh>
    <rPh sb="6" eb="7">
      <t>スウ</t>
    </rPh>
    <rPh sb="10" eb="13">
      <t>ジュウギョウシャ</t>
    </rPh>
    <rPh sb="15" eb="17">
      <t>ヘイセイ</t>
    </rPh>
    <rPh sb="19" eb="20">
      <t>ネン</t>
    </rPh>
    <rPh sb="21" eb="22">
      <t>ガツ</t>
    </rPh>
    <rPh sb="23" eb="24">
      <t>ニチ</t>
    </rPh>
    <rPh sb="24" eb="26">
      <t>ゲンザイ</t>
    </rPh>
    <rPh sb="29" eb="31">
      <t>イガイ</t>
    </rPh>
    <rPh sb="32" eb="34">
      <t>コウモク</t>
    </rPh>
    <rPh sb="35" eb="37">
      <t>ゼンネン</t>
    </rPh>
    <rPh sb="38" eb="40">
      <t>ジッセキ</t>
    </rPh>
    <phoneticPr fontId="13"/>
  </si>
  <si>
    <t xml:space="preserve"> 　24※1</t>
    <phoneticPr fontId="13"/>
  </si>
  <si>
    <t>現金給与率</t>
    <rPh sb="0" eb="2">
      <t>ゲンキン</t>
    </rPh>
    <rPh sb="2" eb="4">
      <t>キュウヨ</t>
    </rPh>
    <rPh sb="4" eb="5">
      <t>リツ</t>
    </rPh>
    <phoneticPr fontId="13"/>
  </si>
  <si>
    <t>減価償却率</t>
    <rPh sb="0" eb="1">
      <t>ゲン</t>
    </rPh>
    <rPh sb="1" eb="2">
      <t>アタイ</t>
    </rPh>
    <rPh sb="2" eb="4">
      <t>ショウキャク</t>
    </rPh>
    <rPh sb="4" eb="5">
      <t>リツ</t>
    </rPh>
    <phoneticPr fontId="13"/>
  </si>
  <si>
    <t>減価償却額</t>
    <rPh sb="0" eb="2">
      <t>ゲンカ</t>
    </rPh>
    <rPh sb="2" eb="5">
      <t>ショウキャクガク</t>
    </rPh>
    <phoneticPr fontId="13"/>
  </si>
  <si>
    <t>原材料率</t>
    <rPh sb="0" eb="3">
      <t>ゲンザイリョウ</t>
    </rPh>
    <rPh sb="3" eb="4">
      <t>リツ</t>
    </rPh>
    <phoneticPr fontId="13"/>
  </si>
  <si>
    <t>原材料　　　　　　使用額等</t>
    <rPh sb="0" eb="3">
      <t>ゲンザイリョウ</t>
    </rPh>
    <rPh sb="9" eb="11">
      <t>シヨウ</t>
    </rPh>
    <rPh sb="11" eb="12">
      <t>ガク</t>
    </rPh>
    <rPh sb="12" eb="13">
      <t>ナド</t>
    </rPh>
    <phoneticPr fontId="13"/>
  </si>
  <si>
    <t>付加価値率</t>
    <rPh sb="0" eb="2">
      <t>フカ</t>
    </rPh>
    <rPh sb="2" eb="4">
      <t>カチ</t>
    </rPh>
    <rPh sb="4" eb="5">
      <t>リツ</t>
    </rPh>
    <phoneticPr fontId="13"/>
  </si>
  <si>
    <t>従業者1人1ヶ月当たり付加価値額</t>
    <rPh sb="0" eb="3">
      <t>ジュウギョウシャ</t>
    </rPh>
    <rPh sb="3" eb="5">
      <t>ヒトリ</t>
    </rPh>
    <rPh sb="7" eb="8">
      <t>ツキ</t>
    </rPh>
    <rPh sb="8" eb="9">
      <t>アタ</t>
    </rPh>
    <rPh sb="11" eb="13">
      <t>フカ</t>
    </rPh>
    <rPh sb="13" eb="15">
      <t>カチ</t>
    </rPh>
    <rPh sb="15" eb="16">
      <t>ガク</t>
    </rPh>
    <phoneticPr fontId="13"/>
  </si>
  <si>
    <t>１事業所当り付加価値額</t>
    <rPh sb="1" eb="4">
      <t>ジギョウショ</t>
    </rPh>
    <rPh sb="4" eb="5">
      <t>アタ</t>
    </rPh>
    <rPh sb="6" eb="8">
      <t>フカ</t>
    </rPh>
    <rPh sb="8" eb="10">
      <t>カチ</t>
    </rPh>
    <rPh sb="10" eb="11">
      <t>ガク</t>
    </rPh>
    <phoneticPr fontId="13"/>
  </si>
  <si>
    <t>生産額</t>
    <rPh sb="0" eb="2">
      <t>セイサン</t>
    </rPh>
    <rPh sb="2" eb="3">
      <t>ガク</t>
    </rPh>
    <phoneticPr fontId="13"/>
  </si>
  <si>
    <t>各年12月31日現在　</t>
    <rPh sb="0" eb="2">
      <t>カクネン</t>
    </rPh>
    <rPh sb="4" eb="5">
      <t>ツキ</t>
    </rPh>
    <rPh sb="7" eb="8">
      <t>ヒ</t>
    </rPh>
    <rPh sb="8" eb="10">
      <t>ゲンザイ</t>
    </rPh>
    <phoneticPr fontId="13"/>
  </si>
  <si>
    <t>8　工業</t>
    <rPh sb="2" eb="3">
      <t>タクミ</t>
    </rPh>
    <rPh sb="3" eb="4">
      <t>ギョウ</t>
    </rPh>
    <phoneticPr fontId="13"/>
  </si>
  <si>
    <t>※　送出者とは、常用雇用者のうち、別経営事業所へ出向または派遣している人を指す</t>
    <rPh sb="2" eb="4">
      <t>ソウシュツ</t>
    </rPh>
    <rPh sb="4" eb="5">
      <t>シャ</t>
    </rPh>
    <rPh sb="37" eb="38">
      <t>サ</t>
    </rPh>
    <phoneticPr fontId="13"/>
  </si>
  <si>
    <t>※　有給役員（無休役員を除く）および送出者は、平成28年から個別に集計</t>
    <rPh sb="2" eb="4">
      <t>ユウキュウ</t>
    </rPh>
    <rPh sb="4" eb="6">
      <t>ヤクイン</t>
    </rPh>
    <rPh sb="7" eb="9">
      <t>ムキュウ</t>
    </rPh>
    <rPh sb="9" eb="11">
      <t>ヤクイン</t>
    </rPh>
    <rPh sb="12" eb="13">
      <t>ノゾ</t>
    </rPh>
    <rPh sb="18" eb="20">
      <t>ソウシュツ</t>
    </rPh>
    <rPh sb="20" eb="21">
      <t>シャ</t>
    </rPh>
    <rPh sb="23" eb="25">
      <t>ヘイセイ</t>
    </rPh>
    <rPh sb="30" eb="32">
      <t>コベツ</t>
    </rPh>
    <rPh sb="33" eb="35">
      <t>シュウケイ</t>
    </rPh>
    <phoneticPr fontId="13"/>
  </si>
  <si>
    <t>輸送機械</t>
  </si>
  <si>
    <t>電気機械</t>
  </si>
  <si>
    <t>電子・デバイス</t>
  </si>
  <si>
    <t>業務用機械</t>
  </si>
  <si>
    <t>生産用機械</t>
  </si>
  <si>
    <t>金属</t>
  </si>
  <si>
    <t>窯業・土石</t>
  </si>
  <si>
    <t>プラスチック</t>
  </si>
  <si>
    <t>石油・石炭</t>
  </si>
  <si>
    <t>化学</t>
  </si>
  <si>
    <t>印刷</t>
  </si>
  <si>
    <t>パルプ・紙</t>
  </si>
  <si>
    <t>家具</t>
  </si>
  <si>
    <t>木材</t>
  </si>
  <si>
    <t>繊維</t>
  </si>
  <si>
    <t>食料品</t>
  </si>
  <si>
    <t xml:space="preserve"> 　24※1</t>
  </si>
  <si>
    <t>平成18年</t>
    <rPh sb="0" eb="2">
      <t>ヘイセイ</t>
    </rPh>
    <rPh sb="4" eb="5">
      <t>ネン</t>
    </rPh>
    <phoneticPr fontId="19"/>
  </si>
  <si>
    <t>出向
派遣
受入者</t>
    <rPh sb="0" eb="2">
      <t>シュッコウ</t>
    </rPh>
    <rPh sb="3" eb="5">
      <t>ハケン</t>
    </rPh>
    <rPh sb="6" eb="8">
      <t>ウケイレ</t>
    </rPh>
    <rPh sb="8" eb="9">
      <t>シャ</t>
    </rPh>
    <phoneticPr fontId="13"/>
  </si>
  <si>
    <t>常用雇用者</t>
    <rPh sb="0" eb="2">
      <t>ジョウヨウ</t>
    </rPh>
    <rPh sb="2" eb="5">
      <t>コヨウシャ</t>
    </rPh>
    <phoneticPr fontId="13"/>
  </si>
  <si>
    <t>有給役員
（無給役員を除く）</t>
    <rPh sb="0" eb="2">
      <t>ユウキュウ</t>
    </rPh>
    <rPh sb="2" eb="4">
      <t>ヤクイン</t>
    </rPh>
    <rPh sb="6" eb="8">
      <t>ムキュウ</t>
    </rPh>
    <rPh sb="8" eb="10">
      <t>ヤクイン</t>
    </rPh>
    <rPh sb="11" eb="12">
      <t>ノゾ</t>
    </rPh>
    <phoneticPr fontId="13"/>
  </si>
  <si>
    <t>送出者
(C)</t>
    <rPh sb="1" eb="3">
      <t>ソウシュツ</t>
    </rPh>
    <phoneticPr fontId="13"/>
  </si>
  <si>
    <t>臨  時         雇用者</t>
    <rPh sb="0" eb="1">
      <t>ノゾム</t>
    </rPh>
    <rPh sb="3" eb="4">
      <t>ジ</t>
    </rPh>
    <rPh sb="13" eb="15">
      <t>コヨウ</t>
    </rPh>
    <rPh sb="15" eb="16">
      <t>シャ</t>
    </rPh>
    <phoneticPr fontId="13"/>
  </si>
  <si>
    <t>常用労働者　(B)</t>
    <rPh sb="0" eb="2">
      <t>ジョウヨウ</t>
    </rPh>
    <rPh sb="2" eb="5">
      <t>ロウドウシャ</t>
    </rPh>
    <phoneticPr fontId="13"/>
  </si>
  <si>
    <t>個人事業主   および          家族従業者
(A)</t>
    <rPh sb="0" eb="2">
      <t>コジン</t>
    </rPh>
    <rPh sb="2" eb="4">
      <t>ジギョウ</t>
    </rPh>
    <rPh sb="4" eb="5">
      <t>シュ</t>
    </rPh>
    <rPh sb="21" eb="23">
      <t>カゾク</t>
    </rPh>
    <rPh sb="23" eb="26">
      <t>ジュウギョウシャ</t>
    </rPh>
    <phoneticPr fontId="13"/>
  </si>
  <si>
    <t>従業者合計
(A+B-C)</t>
    <rPh sb="0" eb="2">
      <t>ジュウギョウ</t>
    </rPh>
    <rPh sb="2" eb="3">
      <t>シャ</t>
    </rPh>
    <rPh sb="3" eb="5">
      <t>ゴウケイ</t>
    </rPh>
    <phoneticPr fontId="13"/>
  </si>
  <si>
    <t>年次</t>
    <rPh sb="0" eb="2">
      <t>ネンジ</t>
    </rPh>
    <phoneticPr fontId="19"/>
  </si>
  <si>
    <t>各年12月31日現在　</t>
    <phoneticPr fontId="8"/>
  </si>
  <si>
    <t>万円</t>
  </si>
  <si>
    <t>その他の収入額</t>
    <phoneticPr fontId="8"/>
  </si>
  <si>
    <t>修理料収入額</t>
    <phoneticPr fontId="8"/>
  </si>
  <si>
    <t>くず・廃物の出荷額</t>
    <rPh sb="3" eb="5">
      <t>ハイブツ</t>
    </rPh>
    <rPh sb="6" eb="8">
      <t>シュッカ</t>
    </rPh>
    <rPh sb="8" eb="9">
      <t>ガク</t>
    </rPh>
    <phoneticPr fontId="20"/>
  </si>
  <si>
    <t>加工賃
収入額</t>
  </si>
  <si>
    <t>製造品
出荷額</t>
  </si>
  <si>
    <t>合計</t>
  </si>
  <si>
    <t>粗付加価値額</t>
    <rPh sb="0" eb="1">
      <t>アラ</t>
    </rPh>
    <rPh sb="1" eb="3">
      <t>フカ</t>
    </rPh>
    <rPh sb="3" eb="5">
      <t>カチ</t>
    </rPh>
    <rPh sb="5" eb="6">
      <t>ガク</t>
    </rPh>
    <phoneticPr fontId="13"/>
  </si>
  <si>
    <t>製造品出荷額等</t>
    <rPh sb="0" eb="1">
      <t>セイ</t>
    </rPh>
    <rPh sb="1" eb="2">
      <t>ヅクリ</t>
    </rPh>
    <rPh sb="2" eb="3">
      <t>シナ</t>
    </rPh>
    <rPh sb="3" eb="4">
      <t>デ</t>
    </rPh>
    <rPh sb="4" eb="5">
      <t>ニ</t>
    </rPh>
    <rPh sb="5" eb="6">
      <t>ガク</t>
    </rPh>
    <rPh sb="6" eb="7">
      <t>トウ</t>
    </rPh>
    <phoneticPr fontId="13"/>
  </si>
  <si>
    <t>原材料使用額等</t>
    <rPh sb="0" eb="3">
      <t>ゲンザイリョウ</t>
    </rPh>
    <rPh sb="3" eb="5">
      <t>シヨウ</t>
    </rPh>
    <rPh sb="5" eb="6">
      <t>ガク</t>
    </rPh>
    <rPh sb="6" eb="7">
      <t>トウ</t>
    </rPh>
    <phoneticPr fontId="13"/>
  </si>
  <si>
    <t>Ⅹ</t>
    <phoneticPr fontId="13"/>
  </si>
  <si>
    <t>高浜町</t>
    <phoneticPr fontId="8"/>
  </si>
  <si>
    <t>Ｘ</t>
  </si>
  <si>
    <t>池田町</t>
  </si>
  <si>
    <t>永平寺町</t>
  </si>
  <si>
    <t>坂井市</t>
  </si>
  <si>
    <t>越前市</t>
  </si>
  <si>
    <t>鯖江市</t>
  </si>
  <si>
    <t>勝山市</t>
  </si>
  <si>
    <t>大野市</t>
  </si>
  <si>
    <t>小浜市</t>
  </si>
  <si>
    <t>福井市</t>
  </si>
  <si>
    <t>出荷額等</t>
    <rPh sb="0" eb="2">
      <t>シュッカ</t>
    </rPh>
    <rPh sb="2" eb="3">
      <t>ガク</t>
    </rPh>
    <rPh sb="3" eb="4">
      <t>トウ</t>
    </rPh>
    <phoneticPr fontId="13"/>
  </si>
  <si>
    <t>賃加工</t>
    <rPh sb="0" eb="3">
      <t>チンカコウ</t>
    </rPh>
    <phoneticPr fontId="8"/>
  </si>
  <si>
    <t>製造</t>
    <rPh sb="0" eb="2">
      <t>セイゾウ</t>
    </rPh>
    <phoneticPr fontId="8"/>
  </si>
  <si>
    <t>永平寺町</t>
    <rPh sb="0" eb="3">
      <t>エイヘイジ</t>
    </rPh>
    <rPh sb="3" eb="4">
      <t>マチ</t>
    </rPh>
    <phoneticPr fontId="13"/>
  </si>
  <si>
    <t>福井市</t>
    <rPh sb="0" eb="2">
      <t>フクイ</t>
    </rPh>
    <rPh sb="2" eb="3">
      <t>シ</t>
    </rPh>
    <phoneticPr fontId="13"/>
  </si>
  <si>
    <t>製造・賃加工</t>
    <rPh sb="0" eb="2">
      <t>セイゾウ</t>
    </rPh>
    <rPh sb="3" eb="6">
      <t>チンカコウ</t>
    </rPh>
    <phoneticPr fontId="13"/>
  </si>
  <si>
    <t>勝山市</t>
    <rPh sb="0" eb="3">
      <t>カツヤマシ</t>
    </rPh>
    <phoneticPr fontId="19"/>
  </si>
  <si>
    <t>平成24年※1</t>
    <rPh sb="0" eb="2">
      <t>ヘイセイ</t>
    </rPh>
    <rPh sb="4" eb="5">
      <t>ネン</t>
    </rPh>
    <phoneticPr fontId="19"/>
  </si>
  <si>
    <t>平成12年</t>
    <rPh sb="0" eb="2">
      <t>ヘイセイ</t>
    </rPh>
    <rPh sb="4" eb="5">
      <t>ネン</t>
    </rPh>
    <phoneticPr fontId="8"/>
  </si>
  <si>
    <t>年次</t>
    <rPh sb="0" eb="2">
      <t>ネンジ</t>
    </rPh>
    <phoneticPr fontId="8"/>
  </si>
  <si>
    <t>北北西</t>
    <rPh sb="0" eb="3">
      <t>ホクホクセイ</t>
    </rPh>
    <phoneticPr fontId="5"/>
  </si>
  <si>
    <t>西北西</t>
    <rPh sb="0" eb="3">
      <t>セイホクセイ</t>
    </rPh>
    <phoneticPr fontId="5"/>
  </si>
  <si>
    <t>南東</t>
    <rPh sb="0" eb="2">
      <t>ナントウ</t>
    </rPh>
    <phoneticPr fontId="5"/>
  </si>
  <si>
    <t>北西</t>
    <rPh sb="0" eb="2">
      <t>ホクセイ</t>
    </rPh>
    <phoneticPr fontId="5"/>
  </si>
  <si>
    <t>不明</t>
    <rPh sb="0" eb="2">
      <t>フメイ</t>
    </rPh>
    <phoneticPr fontId="8"/>
  </si>
  <si>
    <t>年齢</t>
    <rPh sb="0" eb="2">
      <t>ネンレイ</t>
    </rPh>
    <phoneticPr fontId="8"/>
  </si>
  <si>
    <t>出生時から</t>
  </si>
  <si>
    <t>1年未満</t>
  </si>
  <si>
    <t>1年以上5年未満</t>
  </si>
  <si>
    <t>5年以上10年未満</t>
  </si>
  <si>
    <t>10年以上20年未満</t>
  </si>
  <si>
    <t>20年以上</t>
  </si>
  <si>
    <t>居住期間「不詳」</t>
  </si>
  <si>
    <t>親族のみの世帯</t>
    <phoneticPr fontId="8"/>
  </si>
  <si>
    <t>核家族世帯</t>
    <phoneticPr fontId="8"/>
  </si>
  <si>
    <t>核家族以外の世帯</t>
    <phoneticPr fontId="8"/>
  </si>
  <si>
    <t>非親族を含む世帯</t>
    <phoneticPr fontId="8"/>
  </si>
  <si>
    <t>単独世帯</t>
    <phoneticPr fontId="8"/>
  </si>
  <si>
    <t>世帯の家族類型「不詳」</t>
    <phoneticPr fontId="8"/>
  </si>
  <si>
    <t>総数</t>
    <phoneticPr fontId="8"/>
  </si>
  <si>
    <t>2-1　人口および世帯数</t>
    <rPh sb="4" eb="6">
      <t>ジンコウ</t>
    </rPh>
    <rPh sb="9" eb="12">
      <t>セタイスウ</t>
    </rPh>
    <phoneticPr fontId="13"/>
  </si>
  <si>
    <t>2-2　地区別、人口および世帯数</t>
    <phoneticPr fontId="8"/>
  </si>
  <si>
    <t>1-2　地目別、土地面積</t>
    <rPh sb="4" eb="6">
      <t>チモク</t>
    </rPh>
    <rPh sb="6" eb="7">
      <t>ベツ</t>
    </rPh>
    <rPh sb="8" eb="10">
      <t>トチ</t>
    </rPh>
    <rPh sb="10" eb="12">
      <t>メンセキ</t>
    </rPh>
    <phoneticPr fontId="13"/>
  </si>
  <si>
    <t>3-5　労働力状態別、男女別、15歳以上人口</t>
    <rPh sb="4" eb="7">
      <t>ロウドウリョク</t>
    </rPh>
    <rPh sb="7" eb="9">
      <t>ジョウタイ</t>
    </rPh>
    <rPh sb="9" eb="10">
      <t>ベツ</t>
    </rPh>
    <rPh sb="11" eb="13">
      <t>ダンジョ</t>
    </rPh>
    <rPh sb="13" eb="14">
      <t>ベツ</t>
    </rPh>
    <rPh sb="17" eb="20">
      <t>サイイジョウ</t>
    </rPh>
    <rPh sb="20" eb="22">
      <t>ジンコウ</t>
    </rPh>
    <phoneticPr fontId="13"/>
  </si>
  <si>
    <t>4-1　市別、産業別、事業所数（民営）</t>
    <rPh sb="4" eb="5">
      <t>シ</t>
    </rPh>
    <rPh sb="5" eb="6">
      <t>ベツ</t>
    </rPh>
    <rPh sb="7" eb="9">
      <t>サンギョウ</t>
    </rPh>
    <rPh sb="9" eb="10">
      <t>ルイベツ</t>
    </rPh>
    <rPh sb="11" eb="14">
      <t>ジギョウショ</t>
    </rPh>
    <rPh sb="14" eb="15">
      <t>スウ</t>
    </rPh>
    <rPh sb="16" eb="18">
      <t>ミンエイ</t>
    </rPh>
    <phoneticPr fontId="13"/>
  </si>
  <si>
    <t>4-2　市別、事業所数および従業者数（民営）</t>
    <rPh sb="4" eb="5">
      <t>シ</t>
    </rPh>
    <rPh sb="5" eb="6">
      <t>ベツ</t>
    </rPh>
    <rPh sb="7" eb="10">
      <t>ジギョウショ</t>
    </rPh>
    <phoneticPr fontId="13"/>
  </si>
  <si>
    <t>4-3　産業別、事業所数および従業者数（民営）</t>
    <rPh sb="20" eb="22">
      <t>ミンエイ</t>
    </rPh>
    <phoneticPr fontId="13"/>
  </si>
  <si>
    <t>4-4　産業別、経営組織別、事業所数および従業者数（民営）</t>
    <rPh sb="4" eb="6">
      <t>サンギョウ</t>
    </rPh>
    <rPh sb="6" eb="7">
      <t>ベツ</t>
    </rPh>
    <rPh sb="8" eb="10">
      <t>ケイエイ</t>
    </rPh>
    <rPh sb="10" eb="12">
      <t>ソシキ</t>
    </rPh>
    <rPh sb="12" eb="13">
      <t>ベツ</t>
    </rPh>
    <rPh sb="14" eb="17">
      <t>ジギョウショ</t>
    </rPh>
    <rPh sb="17" eb="18">
      <t>スウ</t>
    </rPh>
    <rPh sb="21" eb="24">
      <t>ジュウギョウシャ</t>
    </rPh>
    <rPh sb="24" eb="25">
      <t>スウ</t>
    </rPh>
    <rPh sb="26" eb="28">
      <t>ミンエイ</t>
    </rPh>
    <phoneticPr fontId="13"/>
  </si>
  <si>
    <t>そば</t>
  </si>
  <si>
    <t>7-1　産業別、事業所数、従業者数および年間販売額</t>
    <rPh sb="4" eb="6">
      <t>サンギョウ</t>
    </rPh>
    <rPh sb="6" eb="7">
      <t>ベツ</t>
    </rPh>
    <rPh sb="8" eb="11">
      <t>ジギョウショ</t>
    </rPh>
    <rPh sb="11" eb="12">
      <t>スウ</t>
    </rPh>
    <rPh sb="13" eb="16">
      <t>ジュウギョウシャ</t>
    </rPh>
    <rPh sb="16" eb="17">
      <t>スウ</t>
    </rPh>
    <rPh sb="20" eb="22">
      <t>ネンカン</t>
    </rPh>
    <rPh sb="22" eb="24">
      <t>ハンバイ</t>
    </rPh>
    <rPh sb="24" eb="25">
      <t>ガク</t>
    </rPh>
    <phoneticPr fontId="13"/>
  </si>
  <si>
    <t>7-2　市別、事業所数、従業者数および年間販売額</t>
    <rPh sb="4" eb="5">
      <t>シ</t>
    </rPh>
    <rPh sb="5" eb="6">
      <t>ベツ</t>
    </rPh>
    <rPh sb="7" eb="10">
      <t>ジギョウショ</t>
    </rPh>
    <rPh sb="10" eb="11">
      <t>スウ</t>
    </rPh>
    <rPh sb="12" eb="15">
      <t>ジュウギョウシャ</t>
    </rPh>
    <rPh sb="15" eb="16">
      <t>スウ</t>
    </rPh>
    <rPh sb="19" eb="21">
      <t>ネンカン</t>
    </rPh>
    <rPh sb="21" eb="23">
      <t>ハンバイ</t>
    </rPh>
    <rPh sb="23" eb="24">
      <t>ガク</t>
    </rPh>
    <phoneticPr fontId="13"/>
  </si>
  <si>
    <t>7-3　産業別、個人・法人別、男女別、事業所数および従業者数等</t>
    <rPh sb="4" eb="6">
      <t>サンギョウ</t>
    </rPh>
    <rPh sb="6" eb="7">
      <t>ベツ</t>
    </rPh>
    <rPh sb="8" eb="10">
      <t>コジン</t>
    </rPh>
    <rPh sb="11" eb="13">
      <t>ホウジン</t>
    </rPh>
    <rPh sb="13" eb="14">
      <t>ベツ</t>
    </rPh>
    <rPh sb="15" eb="17">
      <t>ダンジョ</t>
    </rPh>
    <rPh sb="17" eb="18">
      <t>ベツ</t>
    </rPh>
    <rPh sb="19" eb="22">
      <t>ジギョウショ</t>
    </rPh>
    <rPh sb="22" eb="23">
      <t>スウ</t>
    </rPh>
    <rPh sb="26" eb="27">
      <t>ジュウ</t>
    </rPh>
    <rPh sb="27" eb="30">
      <t>ギョウシャスウ</t>
    </rPh>
    <rPh sb="30" eb="31">
      <t>ナド</t>
    </rPh>
    <phoneticPr fontId="13"/>
  </si>
  <si>
    <t>8-5　特産工業品（漆器）の状況（全事業所）</t>
    <rPh sb="4" eb="6">
      <t>トクサン</t>
    </rPh>
    <rPh sb="6" eb="8">
      <t>コウギョウ</t>
    </rPh>
    <rPh sb="8" eb="9">
      <t>ヒン</t>
    </rPh>
    <rPh sb="10" eb="12">
      <t>シッキ</t>
    </rPh>
    <rPh sb="14" eb="16">
      <t>ジョウキョウ</t>
    </rPh>
    <rPh sb="17" eb="18">
      <t>ゼン</t>
    </rPh>
    <rPh sb="18" eb="21">
      <t>ジギョウショ</t>
    </rPh>
    <phoneticPr fontId="13"/>
  </si>
  <si>
    <t>9-2　県民所得および関連指標</t>
    <rPh sb="4" eb="6">
      <t>ケンミン</t>
    </rPh>
    <rPh sb="6" eb="8">
      <t>ショトク</t>
    </rPh>
    <rPh sb="11" eb="13">
      <t>カンレン</t>
    </rPh>
    <rPh sb="13" eb="15">
      <t>シヒョウ</t>
    </rPh>
    <phoneticPr fontId="39"/>
  </si>
  <si>
    <t>10-1　住宅の種類別、所有関係別、世帯数および世帯人員</t>
    <rPh sb="5" eb="7">
      <t>ジュウタク</t>
    </rPh>
    <rPh sb="8" eb="10">
      <t>シュルイ</t>
    </rPh>
    <rPh sb="10" eb="11">
      <t>ベツ</t>
    </rPh>
    <rPh sb="12" eb="14">
      <t>ショユウ</t>
    </rPh>
    <rPh sb="14" eb="16">
      <t>カンケイ</t>
    </rPh>
    <rPh sb="16" eb="17">
      <t>ベツ</t>
    </rPh>
    <rPh sb="18" eb="21">
      <t>セタイスウ</t>
    </rPh>
    <rPh sb="24" eb="26">
      <t>セタイ</t>
    </rPh>
    <rPh sb="26" eb="28">
      <t>ジンイン</t>
    </rPh>
    <phoneticPr fontId="13"/>
  </si>
  <si>
    <t>10-2　住宅の種類別、住宅の所有関係別、65歳以上の世帯員がいる世帯数</t>
    <rPh sb="5" eb="7">
      <t>ジュウタク</t>
    </rPh>
    <rPh sb="8" eb="10">
      <t>シュルイ</t>
    </rPh>
    <rPh sb="10" eb="11">
      <t>ベツ</t>
    </rPh>
    <rPh sb="12" eb="14">
      <t>ジュウタク</t>
    </rPh>
    <rPh sb="15" eb="17">
      <t>ショユウ</t>
    </rPh>
    <rPh sb="17" eb="19">
      <t>カンケイ</t>
    </rPh>
    <rPh sb="19" eb="20">
      <t>ベツ</t>
    </rPh>
    <rPh sb="23" eb="26">
      <t>サイイジョウ</t>
    </rPh>
    <rPh sb="27" eb="30">
      <t>セタイイン</t>
    </rPh>
    <rPh sb="33" eb="35">
      <t>セタイ</t>
    </rPh>
    <rPh sb="35" eb="36">
      <t>スウ</t>
    </rPh>
    <phoneticPr fontId="13"/>
  </si>
  <si>
    <t>10-4　市営住宅管理戸数</t>
    <rPh sb="5" eb="7">
      <t>シエイ</t>
    </rPh>
    <rPh sb="7" eb="9">
      <t>ジュウタク</t>
    </rPh>
    <rPh sb="9" eb="11">
      <t>カンリ</t>
    </rPh>
    <rPh sb="11" eb="13">
      <t>コスウ</t>
    </rPh>
    <phoneticPr fontId="13"/>
  </si>
  <si>
    <t>10-5　市別、市営住宅管理戸数</t>
    <rPh sb="5" eb="6">
      <t>シ</t>
    </rPh>
    <rPh sb="6" eb="7">
      <t>ベツ</t>
    </rPh>
    <phoneticPr fontId="8"/>
  </si>
  <si>
    <t>10-6　用途別、住宅の棟数および床面積</t>
    <rPh sb="5" eb="7">
      <t>ヨウト</t>
    </rPh>
    <rPh sb="7" eb="8">
      <t>ベツ</t>
    </rPh>
    <rPh sb="9" eb="11">
      <t>ジュウタク</t>
    </rPh>
    <rPh sb="12" eb="14">
      <t>トウスウ</t>
    </rPh>
    <rPh sb="17" eb="18">
      <t>ユカ</t>
    </rPh>
    <rPh sb="18" eb="20">
      <t>メンセキ</t>
    </rPh>
    <phoneticPr fontId="8"/>
  </si>
  <si>
    <t>10-7　住宅の建て方別、構造別、階数別、住宅数</t>
    <rPh sb="5" eb="7">
      <t>ジュウタク</t>
    </rPh>
    <rPh sb="8" eb="9">
      <t>タ</t>
    </rPh>
    <rPh sb="10" eb="11">
      <t>カタ</t>
    </rPh>
    <rPh sb="11" eb="12">
      <t>ベツ</t>
    </rPh>
    <rPh sb="13" eb="15">
      <t>コウゾウ</t>
    </rPh>
    <rPh sb="15" eb="16">
      <t>ベツ</t>
    </rPh>
    <rPh sb="17" eb="19">
      <t>カイスウ</t>
    </rPh>
    <rPh sb="19" eb="20">
      <t>ベツ</t>
    </rPh>
    <rPh sb="21" eb="24">
      <t>ジュウタクスウ</t>
    </rPh>
    <phoneticPr fontId="13"/>
  </si>
  <si>
    <t>10-8　住宅の種類別、構造別、建築時期別、住宅数</t>
    <rPh sb="5" eb="7">
      <t>ジュウタク</t>
    </rPh>
    <rPh sb="8" eb="10">
      <t>シュルイ</t>
    </rPh>
    <rPh sb="10" eb="11">
      <t>ベツ</t>
    </rPh>
    <rPh sb="12" eb="14">
      <t>コウゾウ</t>
    </rPh>
    <rPh sb="14" eb="15">
      <t>ベツ</t>
    </rPh>
    <rPh sb="16" eb="18">
      <t>ケンチク</t>
    </rPh>
    <rPh sb="18" eb="20">
      <t>ジキ</t>
    </rPh>
    <rPh sb="20" eb="21">
      <t>ベツ</t>
    </rPh>
    <rPh sb="22" eb="24">
      <t>ジュウタク</t>
    </rPh>
    <rPh sb="24" eb="25">
      <t>スウ</t>
    </rPh>
    <phoneticPr fontId="13"/>
  </si>
  <si>
    <t>　持ち家</t>
    <rPh sb="1" eb="2">
      <t>モ</t>
    </rPh>
    <rPh sb="3" eb="4">
      <t>イエ</t>
    </rPh>
    <phoneticPr fontId="13"/>
  </si>
  <si>
    <t>　一戸建</t>
    <rPh sb="1" eb="3">
      <t>イッコ</t>
    </rPh>
    <rPh sb="3" eb="4">
      <t>タ</t>
    </rPh>
    <phoneticPr fontId="13"/>
  </si>
  <si>
    <t>　長屋建</t>
    <rPh sb="1" eb="3">
      <t>ナガヤ</t>
    </rPh>
    <rPh sb="3" eb="4">
      <t>タ</t>
    </rPh>
    <phoneticPr fontId="13"/>
  </si>
  <si>
    <t>　共同住宅</t>
    <rPh sb="1" eb="3">
      <t>キョウドウ</t>
    </rPh>
    <rPh sb="3" eb="5">
      <t>ジュウタク</t>
    </rPh>
    <phoneticPr fontId="13"/>
  </si>
  <si>
    <t>　その他</t>
    <rPh sb="3" eb="4">
      <t>タ</t>
    </rPh>
    <phoneticPr fontId="13"/>
  </si>
  <si>
    <t>　借家</t>
    <rPh sb="1" eb="3">
      <t>シャクヤ</t>
    </rPh>
    <phoneticPr fontId="13"/>
  </si>
  <si>
    <t>10-10　住宅の種類別、所有の関係別、建て方別、高齢者等のための設備状況別、住宅数</t>
    <rPh sb="6" eb="8">
      <t>ジュウタク</t>
    </rPh>
    <rPh sb="9" eb="11">
      <t>シュルイ</t>
    </rPh>
    <rPh sb="11" eb="12">
      <t>ベツ</t>
    </rPh>
    <rPh sb="13" eb="15">
      <t>ショユウ</t>
    </rPh>
    <rPh sb="16" eb="18">
      <t>カンケイ</t>
    </rPh>
    <rPh sb="18" eb="19">
      <t>ベツ</t>
    </rPh>
    <rPh sb="20" eb="21">
      <t>タ</t>
    </rPh>
    <rPh sb="22" eb="23">
      <t>カタ</t>
    </rPh>
    <rPh sb="23" eb="24">
      <t>ベツ</t>
    </rPh>
    <rPh sb="25" eb="28">
      <t>コウレイシャ</t>
    </rPh>
    <rPh sb="28" eb="29">
      <t>トウ</t>
    </rPh>
    <rPh sb="33" eb="35">
      <t>セツビ</t>
    </rPh>
    <rPh sb="35" eb="37">
      <t>ジョウキョウ</t>
    </rPh>
    <rPh sb="37" eb="38">
      <t>ベツ</t>
    </rPh>
    <rPh sb="39" eb="42">
      <t>ジュウタクスウ</t>
    </rPh>
    <phoneticPr fontId="13"/>
  </si>
  <si>
    <t>10-12　空き家の種類別、腐朽・破損の有無別、建て方別、構造別、空き家数</t>
    <rPh sb="6" eb="7">
      <t>ア</t>
    </rPh>
    <rPh sb="8" eb="9">
      <t>ヤ</t>
    </rPh>
    <rPh sb="10" eb="12">
      <t>シュルイ</t>
    </rPh>
    <rPh sb="12" eb="13">
      <t>ベツ</t>
    </rPh>
    <rPh sb="14" eb="16">
      <t>フキュウ</t>
    </rPh>
    <rPh sb="17" eb="19">
      <t>ハソン</t>
    </rPh>
    <rPh sb="20" eb="22">
      <t>ウム</t>
    </rPh>
    <rPh sb="22" eb="23">
      <t>ベツ</t>
    </rPh>
    <rPh sb="24" eb="25">
      <t>タ</t>
    </rPh>
    <rPh sb="26" eb="27">
      <t>カタ</t>
    </rPh>
    <rPh sb="27" eb="28">
      <t>ベツ</t>
    </rPh>
    <rPh sb="29" eb="31">
      <t>コウゾウ</t>
    </rPh>
    <rPh sb="31" eb="32">
      <t>ベツ</t>
    </rPh>
    <rPh sb="33" eb="34">
      <t>ア</t>
    </rPh>
    <rPh sb="35" eb="36">
      <t>ヤ</t>
    </rPh>
    <rPh sb="36" eb="37">
      <t>スウ</t>
    </rPh>
    <phoneticPr fontId="13"/>
  </si>
  <si>
    <t>12-2　上水道の利用状況</t>
    <rPh sb="5" eb="8">
      <t>ジョウスイドウ</t>
    </rPh>
    <rPh sb="9" eb="11">
      <t>リヨウ</t>
    </rPh>
    <rPh sb="11" eb="13">
      <t>ジョウキョウ</t>
    </rPh>
    <phoneticPr fontId="13"/>
  </si>
  <si>
    <t>12-1　上水道の普及状況</t>
    <rPh sb="5" eb="8">
      <t>ジョウスイドウ</t>
    </rPh>
    <rPh sb="9" eb="11">
      <t>フキュウ</t>
    </rPh>
    <rPh sb="11" eb="13">
      <t>ジョウキョウ</t>
    </rPh>
    <phoneticPr fontId="13"/>
  </si>
  <si>
    <t>12-5　電気供給量（県計）</t>
    <rPh sb="5" eb="7">
      <t>デンキ</t>
    </rPh>
    <rPh sb="7" eb="9">
      <t>キョウキュウ</t>
    </rPh>
    <rPh sb="9" eb="10">
      <t>リョウ</t>
    </rPh>
    <rPh sb="11" eb="12">
      <t>ケン</t>
    </rPh>
    <rPh sb="12" eb="13">
      <t>ケイ</t>
    </rPh>
    <phoneticPr fontId="13"/>
  </si>
  <si>
    <t>13-6　生活保護世帯数および人員</t>
    <rPh sb="5" eb="7">
      <t>セイカツ</t>
    </rPh>
    <rPh sb="7" eb="9">
      <t>ホゴ</t>
    </rPh>
    <rPh sb="9" eb="11">
      <t>セタイ</t>
    </rPh>
    <rPh sb="11" eb="12">
      <t>スウ</t>
    </rPh>
    <rPh sb="15" eb="17">
      <t>ジンイン</t>
    </rPh>
    <phoneticPr fontId="13"/>
  </si>
  <si>
    <t>入所者数</t>
    <rPh sb="0" eb="3">
      <t>ニュウショシャ</t>
    </rPh>
    <phoneticPr fontId="13"/>
  </si>
  <si>
    <t>13-7　保育所数および入所者数</t>
    <rPh sb="8" eb="9">
      <t>スウ</t>
    </rPh>
    <rPh sb="12" eb="14">
      <t>ニュウショ</t>
    </rPh>
    <rPh sb="14" eb="15">
      <t>シャ</t>
    </rPh>
    <rPh sb="15" eb="16">
      <t>スウ</t>
    </rPh>
    <phoneticPr fontId="13"/>
  </si>
  <si>
    <t>13-8　年齢別、保育所入所者数</t>
    <rPh sb="5" eb="7">
      <t>ネンレイ</t>
    </rPh>
    <rPh sb="7" eb="8">
      <t>ベツ</t>
    </rPh>
    <rPh sb="9" eb="11">
      <t>ホイク</t>
    </rPh>
    <rPh sb="11" eb="12">
      <t>ジョ</t>
    </rPh>
    <rPh sb="12" eb="14">
      <t>ニュウショ</t>
    </rPh>
    <rPh sb="14" eb="15">
      <t>シャ</t>
    </rPh>
    <rPh sb="15" eb="16">
      <t>スウ</t>
    </rPh>
    <phoneticPr fontId="13"/>
  </si>
  <si>
    <t>14-3　体重別、男女別、出生数</t>
    <rPh sb="5" eb="7">
      <t>タイジュウ</t>
    </rPh>
    <rPh sb="7" eb="8">
      <t>ベツ</t>
    </rPh>
    <rPh sb="9" eb="11">
      <t>ダンジョ</t>
    </rPh>
    <rPh sb="11" eb="12">
      <t>ベツ</t>
    </rPh>
    <rPh sb="13" eb="16">
      <t>シュッショウスウ</t>
    </rPh>
    <phoneticPr fontId="13"/>
  </si>
  <si>
    <t>14-4　年齢別、死亡数</t>
    <phoneticPr fontId="13"/>
  </si>
  <si>
    <t>14-8  公害苦情受付件数</t>
    <rPh sb="6" eb="8">
      <t>コウガイ</t>
    </rPh>
    <rPh sb="8" eb="10">
      <t>クジョウ</t>
    </rPh>
    <rPh sb="10" eb="12">
      <t>ウケツケ</t>
    </rPh>
    <rPh sb="12" eb="14">
      <t>ケンスウ</t>
    </rPh>
    <phoneticPr fontId="13"/>
  </si>
  <si>
    <t>15-2　出火原因別、火災発生件数（若狭消防組合管内）</t>
    <rPh sb="5" eb="7">
      <t>シュッカ</t>
    </rPh>
    <rPh sb="7" eb="9">
      <t>ゲンイン</t>
    </rPh>
    <rPh sb="9" eb="10">
      <t>ベツ</t>
    </rPh>
    <rPh sb="11" eb="15">
      <t>カサイハッセイ</t>
    </rPh>
    <rPh sb="15" eb="17">
      <t>ケンスウ</t>
    </rPh>
    <rPh sb="18" eb="20">
      <t>ワカサ</t>
    </rPh>
    <rPh sb="20" eb="22">
      <t>ショウボウ</t>
    </rPh>
    <rPh sb="22" eb="24">
      <t>クミアイ</t>
    </rPh>
    <rPh sb="24" eb="26">
      <t>カンナイ</t>
    </rPh>
    <phoneticPr fontId="13"/>
  </si>
  <si>
    <t>15-1　火災種別、火災発生件数（若狭消防組合管内）</t>
    <rPh sb="5" eb="7">
      <t>カサイ</t>
    </rPh>
    <rPh sb="7" eb="9">
      <t>シュベツ</t>
    </rPh>
    <rPh sb="17" eb="19">
      <t>ワカサ</t>
    </rPh>
    <rPh sb="19" eb="21">
      <t>ショウボウ</t>
    </rPh>
    <rPh sb="21" eb="23">
      <t>クミアイ</t>
    </rPh>
    <rPh sb="23" eb="25">
      <t>カンナイ</t>
    </rPh>
    <phoneticPr fontId="13"/>
  </si>
  <si>
    <t>15-5　市町別、人身事故発生状況</t>
    <rPh sb="5" eb="7">
      <t>シチョウ</t>
    </rPh>
    <rPh sb="7" eb="8">
      <t>ベツ</t>
    </rPh>
    <rPh sb="9" eb="11">
      <t>ジンシン</t>
    </rPh>
    <rPh sb="11" eb="13">
      <t>ジコ</t>
    </rPh>
    <rPh sb="13" eb="15">
      <t>ハッセイ</t>
    </rPh>
    <rPh sb="15" eb="17">
      <t>ジョウキョウ</t>
    </rPh>
    <phoneticPr fontId="13"/>
  </si>
  <si>
    <t>うち国宝</t>
    <rPh sb="2" eb="4">
      <t>コクホウ</t>
    </rPh>
    <phoneticPr fontId="8"/>
  </si>
  <si>
    <t>民俗文化財</t>
    <rPh sb="2" eb="5">
      <t>ブンカザイ</t>
    </rPh>
    <phoneticPr fontId="8"/>
  </si>
  <si>
    <t>記念物</t>
    <rPh sb="0" eb="3">
      <t>キネンブツ</t>
    </rPh>
    <phoneticPr fontId="13"/>
  </si>
  <si>
    <t>登録文化財</t>
    <rPh sb="0" eb="2">
      <t>トウロク</t>
    </rPh>
    <rPh sb="2" eb="5">
      <t>ブンカザイ</t>
    </rPh>
    <phoneticPr fontId="8"/>
  </si>
  <si>
    <t>17-2　文化財種類別、指定文化財</t>
    <rPh sb="5" eb="7">
      <t>ブンカ</t>
    </rPh>
    <rPh sb="7" eb="8">
      <t>ザイ</t>
    </rPh>
    <rPh sb="8" eb="10">
      <t>シュルイ</t>
    </rPh>
    <rPh sb="10" eb="11">
      <t>ベツ</t>
    </rPh>
    <rPh sb="12" eb="14">
      <t>シテイ</t>
    </rPh>
    <rPh sb="14" eb="17">
      <t>ブンカザイ</t>
    </rPh>
    <phoneticPr fontId="8"/>
  </si>
  <si>
    <t>産業不明</t>
    <rPh sb="0" eb="2">
      <t>サンギョウ</t>
    </rPh>
    <rPh sb="2" eb="4">
      <t>フメイ</t>
    </rPh>
    <phoneticPr fontId="13"/>
  </si>
  <si>
    <t>-</t>
    <phoneticPr fontId="8"/>
  </si>
  <si>
    <t>-</t>
    <phoneticPr fontId="8"/>
  </si>
  <si>
    <t>人</t>
    <rPh sb="0" eb="1">
      <t>ヒト</t>
    </rPh>
    <phoneticPr fontId="8"/>
  </si>
  <si>
    <t>16-2　幼稚園、年齢別、在園者数</t>
    <rPh sb="9" eb="11">
      <t>ネンレイ</t>
    </rPh>
    <rPh sb="11" eb="12">
      <t>ベツ</t>
    </rPh>
    <rPh sb="13" eb="15">
      <t>ザイエン</t>
    </rPh>
    <rPh sb="15" eb="16">
      <t>シャ</t>
    </rPh>
    <rPh sb="16" eb="17">
      <t>スウ</t>
    </rPh>
    <phoneticPr fontId="13"/>
  </si>
  <si>
    <t>　　　　-</t>
  </si>
  <si>
    <t>平成21年度</t>
    <phoneticPr fontId="8"/>
  </si>
  <si>
    <t>3-7 産業別、賃金（県計）</t>
    <rPh sb="4" eb="6">
      <t>サンギョウ</t>
    </rPh>
    <rPh sb="6" eb="7">
      <t>ベツ</t>
    </rPh>
    <rPh sb="8" eb="10">
      <t>チンギン</t>
    </rPh>
    <rPh sb="11" eb="12">
      <t>ケン</t>
    </rPh>
    <rPh sb="12" eb="13">
      <t>ケイ</t>
    </rPh>
    <phoneticPr fontId="13"/>
  </si>
  <si>
    <t>3-8　産業別、労働時間（県計）</t>
    <rPh sb="4" eb="6">
      <t>サンギョウ</t>
    </rPh>
    <rPh sb="6" eb="7">
      <t>ベツ</t>
    </rPh>
    <rPh sb="13" eb="14">
      <t>ケン</t>
    </rPh>
    <rPh sb="14" eb="15">
      <t>ケイ</t>
    </rPh>
    <phoneticPr fontId="13"/>
  </si>
  <si>
    <t>3-9　産業別、雇用および労働移動（県計）</t>
    <rPh sb="4" eb="6">
      <t>サンギョウ</t>
    </rPh>
    <rPh sb="6" eb="7">
      <t>ベツ</t>
    </rPh>
    <rPh sb="8" eb="10">
      <t>コヨウ</t>
    </rPh>
    <rPh sb="13" eb="15">
      <t>ロウドウ</t>
    </rPh>
    <rPh sb="15" eb="17">
      <t>イドウ</t>
    </rPh>
    <rPh sb="18" eb="19">
      <t>ケン</t>
    </rPh>
    <rPh sb="19" eb="20">
      <t>ケイ</t>
    </rPh>
    <phoneticPr fontId="13"/>
  </si>
  <si>
    <t xml:space="preserve"> 5. 特別土地保有税</t>
    <phoneticPr fontId="13"/>
  </si>
  <si>
    <t>前年比</t>
    <phoneticPr fontId="13"/>
  </si>
  <si>
    <t>収入率</t>
    <phoneticPr fontId="13"/>
  </si>
  <si>
    <t>収入額</t>
    <phoneticPr fontId="13"/>
  </si>
  <si>
    <t>調定額</t>
    <phoneticPr fontId="13"/>
  </si>
  <si>
    <t>18-7　市税の賦課・徴収状況</t>
    <phoneticPr fontId="13"/>
  </si>
  <si>
    <t>ひらめ</t>
  </si>
  <si>
    <t>資料：北陸農政局　福井農林水産統計年報</t>
    <phoneticPr fontId="8"/>
  </si>
  <si>
    <t>こんぶ類</t>
  </si>
  <si>
    <t>真珠</t>
    <rPh sb="0" eb="2">
      <t>シンジュ</t>
    </rPh>
    <phoneticPr fontId="23"/>
  </si>
  <si>
    <t>ぎんざけ</t>
  </si>
  <si>
    <t>ふぐ類</t>
    <rPh sb="2" eb="3">
      <t>ルイ</t>
    </rPh>
    <phoneticPr fontId="23"/>
  </si>
  <si>
    <t>まだい</t>
    <phoneticPr fontId="23"/>
  </si>
  <si>
    <t>魚類</t>
    <phoneticPr fontId="8"/>
  </si>
  <si>
    <t>貝類</t>
    <phoneticPr fontId="8"/>
  </si>
  <si>
    <t>海藻類</t>
    <phoneticPr fontId="8"/>
  </si>
  <si>
    <t>えび類</t>
    <rPh sb="2" eb="3">
      <t>ルイ</t>
    </rPh>
    <phoneticPr fontId="8"/>
  </si>
  <si>
    <t>x</t>
  </si>
  <si>
    <t>6-4　主従別、兼業種別、経営体数（複数回答）</t>
    <rPh sb="4" eb="6">
      <t>シュジュウ</t>
    </rPh>
    <rPh sb="6" eb="7">
      <t>ベツ</t>
    </rPh>
    <rPh sb="8" eb="9">
      <t>カ</t>
    </rPh>
    <rPh sb="9" eb="10">
      <t>ギョウ</t>
    </rPh>
    <rPh sb="11" eb="12">
      <t>ベツ</t>
    </rPh>
    <rPh sb="13" eb="16">
      <t>ケイエイタイ</t>
    </rPh>
    <rPh sb="16" eb="17">
      <t>カズ</t>
    </rPh>
    <rPh sb="18" eb="20">
      <t>フクスウ</t>
    </rPh>
    <rPh sb="20" eb="22">
      <t>カイトウ</t>
    </rPh>
    <phoneticPr fontId="13"/>
  </si>
  <si>
    <t>6-5　漁業協同組合の状況</t>
    <rPh sb="4" eb="6">
      <t>ギョギョウ</t>
    </rPh>
    <rPh sb="6" eb="8">
      <t>キョウドウ</t>
    </rPh>
    <rPh sb="8" eb="10">
      <t>クミアイ</t>
    </rPh>
    <rPh sb="10" eb="12">
      <t>ドウクミアイ</t>
    </rPh>
    <rPh sb="11" eb="13">
      <t>ジョウキョウ</t>
    </rPh>
    <phoneticPr fontId="13"/>
  </si>
  <si>
    <t>人</t>
    <rPh sb="0" eb="1">
      <t>ヒト</t>
    </rPh>
    <phoneticPr fontId="8"/>
  </si>
  <si>
    <t>事業所</t>
    <rPh sb="0" eb="3">
      <t>ジギョウショ</t>
    </rPh>
    <phoneticPr fontId="13"/>
  </si>
  <si>
    <t>※　外国の会社および法人でない団体を除く</t>
    <phoneticPr fontId="13"/>
  </si>
  <si>
    <t>-</t>
    <phoneticPr fontId="8"/>
  </si>
  <si>
    <t>※　平成20年と平成30年に集計項目を変更</t>
    <rPh sb="2" eb="4">
      <t>ヘイセイ</t>
    </rPh>
    <rPh sb="6" eb="7">
      <t>ネン</t>
    </rPh>
    <rPh sb="8" eb="10">
      <t>ヘイセイ</t>
    </rPh>
    <rPh sb="12" eb="13">
      <t>ネン</t>
    </rPh>
    <rPh sb="14" eb="16">
      <t>シュウケイ</t>
    </rPh>
    <rPh sb="16" eb="18">
      <t>コウモク</t>
    </rPh>
    <rPh sb="19" eb="21">
      <t>ヘンコウ</t>
    </rPh>
    <phoneticPr fontId="8"/>
  </si>
  <si>
    <t>※　平成29年以降は、従業者1人1ヶ月当たり付加価値額が集計されていない</t>
    <rPh sb="2" eb="4">
      <t>ヘイセイ</t>
    </rPh>
    <rPh sb="6" eb="7">
      <t>ネン</t>
    </rPh>
    <rPh sb="7" eb="9">
      <t>イコウ</t>
    </rPh>
    <rPh sb="28" eb="30">
      <t>シュウケイ</t>
    </rPh>
    <phoneticPr fontId="8"/>
  </si>
  <si>
    <t>-</t>
    <phoneticPr fontId="8"/>
  </si>
  <si>
    <t>※　くず・廃物の出荷額は、平成22年から個別に集計</t>
    <rPh sb="13" eb="15">
      <t>ヘイセイ</t>
    </rPh>
    <rPh sb="17" eb="18">
      <t>ネン</t>
    </rPh>
    <rPh sb="20" eb="22">
      <t>コベツ</t>
    </rPh>
    <rPh sb="23" eb="25">
      <t>シュウケイ</t>
    </rPh>
    <phoneticPr fontId="8"/>
  </si>
  <si>
    <t>付加
価値額</t>
    <phoneticPr fontId="13"/>
  </si>
  <si>
    <t>※　付加価値額は、平成19年から個別に集計</t>
    <rPh sb="9" eb="11">
      <t>ヘイセイ</t>
    </rPh>
    <rPh sb="13" eb="14">
      <t>ネン</t>
    </rPh>
    <rPh sb="16" eb="18">
      <t>コベツ</t>
    </rPh>
    <rPh sb="19" eb="21">
      <t>シュウケイ</t>
    </rPh>
    <phoneticPr fontId="8"/>
  </si>
  <si>
    <t>-</t>
    <phoneticPr fontId="8"/>
  </si>
  <si>
    <t xml:space="preserve"> 建久 元　</t>
    <phoneticPr fontId="8"/>
  </si>
  <si>
    <t xml:space="preserve"> 永延 元　</t>
    <phoneticPr fontId="8"/>
  </si>
  <si>
    <t xml:space="preserve"> 天長　2　</t>
    <phoneticPr fontId="8"/>
  </si>
  <si>
    <t xml:space="preserve"> 大同 元　</t>
    <phoneticPr fontId="8"/>
  </si>
  <si>
    <t xml:space="preserve"> 安貞　2</t>
    <phoneticPr fontId="8"/>
  </si>
  <si>
    <t xml:space="preserve"> 天平 13　</t>
    <phoneticPr fontId="8"/>
  </si>
  <si>
    <t xml:space="preserve"> 大正 元　</t>
    <phoneticPr fontId="8"/>
  </si>
  <si>
    <t>大正</t>
    <rPh sb="0" eb="2">
      <t>タイショウ</t>
    </rPh>
    <phoneticPr fontId="13"/>
  </si>
  <si>
    <t>昭和</t>
    <rPh sb="0" eb="2">
      <t>ショウワ</t>
    </rPh>
    <phoneticPr fontId="13"/>
  </si>
  <si>
    <t>令和</t>
    <rPh sb="0" eb="2">
      <t>レイワ</t>
    </rPh>
    <phoneticPr fontId="8"/>
  </si>
  <si>
    <t>年度</t>
    <rPh sb="0" eb="2">
      <t>ネンド</t>
    </rPh>
    <phoneticPr fontId="8"/>
  </si>
  <si>
    <t>紀元前</t>
    <phoneticPr fontId="8"/>
  </si>
  <si>
    <t>　紀元</t>
    <phoneticPr fontId="8"/>
  </si>
  <si>
    <t xml:space="preserve"> 元亀 元　</t>
    <phoneticPr fontId="8"/>
  </si>
  <si>
    <t>「北陸新幹線若狭ルート建設促進同盟会」が若狭ルートの実現に向け13年ぶりに総会を開催</t>
    <phoneticPr fontId="8"/>
  </si>
  <si>
    <t>15-3　交通事故発生状況</t>
    <rPh sb="11" eb="13">
      <t>ジョウキョウ</t>
    </rPh>
    <phoneticPr fontId="13"/>
  </si>
  <si>
    <t>15-4　高齢者および子どもの交通事故発生状況（小浜警察署管内）</t>
    <rPh sb="5" eb="8">
      <t>コウレイシャ</t>
    </rPh>
    <rPh sb="11" eb="12">
      <t>コ</t>
    </rPh>
    <rPh sb="15" eb="17">
      <t>コウツウ</t>
    </rPh>
    <rPh sb="17" eb="19">
      <t>ジコ</t>
    </rPh>
    <rPh sb="19" eb="21">
      <t>ハッセイ</t>
    </rPh>
    <phoneticPr fontId="13"/>
  </si>
  <si>
    <t>現金給与総額（A）</t>
    <rPh sb="0" eb="2">
      <t>ゲンキン</t>
    </rPh>
    <rPh sb="2" eb="4">
      <t>キュウヨ</t>
    </rPh>
    <rPh sb="4" eb="5">
      <t>ソウ</t>
    </rPh>
    <rPh sb="5" eb="6">
      <t>ガク</t>
    </rPh>
    <phoneticPr fontId="13"/>
  </si>
  <si>
    <t>付加価値額（B）</t>
    <rPh sb="0" eb="2">
      <t>フカ</t>
    </rPh>
    <rPh sb="2" eb="4">
      <t>カチ</t>
    </rPh>
    <rPh sb="4" eb="5">
      <t>ガク</t>
    </rPh>
    <phoneticPr fontId="13"/>
  </si>
  <si>
    <t>現金給与分配率(A)/(B)</t>
    <rPh sb="0" eb="2">
      <t>ゲンキン</t>
    </rPh>
    <rPh sb="2" eb="4">
      <t>キュウヨ</t>
    </rPh>
    <rPh sb="4" eb="6">
      <t>ブンパイ</t>
    </rPh>
    <rPh sb="6" eb="7">
      <t>リツ</t>
    </rPh>
    <phoneticPr fontId="13"/>
  </si>
  <si>
    <t>万円</t>
    <rPh sb="0" eb="2">
      <t>マンエン</t>
    </rPh>
    <phoneticPr fontId="8"/>
  </si>
  <si>
    <t>廊下などが車いすで通行可能な幅</t>
    <rPh sb="0" eb="2">
      <t>ロウカ</t>
    </rPh>
    <rPh sb="5" eb="6">
      <t>クルマ</t>
    </rPh>
    <rPh sb="9" eb="11">
      <t>ツウコウ</t>
    </rPh>
    <rPh sb="11" eb="13">
      <t>カノウ</t>
    </rPh>
    <rPh sb="14" eb="15">
      <t>ハバ</t>
    </rPh>
    <phoneticPr fontId="13"/>
  </si>
  <si>
    <t>高齢者等のための設備がない</t>
    <rPh sb="0" eb="3">
      <t>コウレイシャ</t>
    </rPh>
    <rPh sb="3" eb="4">
      <t>トウ</t>
    </rPh>
    <rPh sb="8" eb="10">
      <t>セツビ</t>
    </rPh>
    <phoneticPr fontId="13"/>
  </si>
  <si>
    <t>工事をしていない</t>
    <rPh sb="0" eb="1">
      <t>コウ</t>
    </rPh>
    <rPh sb="1" eb="2">
      <t>ジ</t>
    </rPh>
    <phoneticPr fontId="13"/>
  </si>
  <si>
    <t>平成17年度</t>
    <rPh sb="0" eb="2">
      <t>ヘイセイ</t>
    </rPh>
    <rPh sb="4" eb="5">
      <t>ネン</t>
    </rPh>
    <rPh sb="5" eb="6">
      <t>ド</t>
    </rPh>
    <phoneticPr fontId="8"/>
  </si>
  <si>
    <t>23(9)</t>
    <phoneticPr fontId="8"/>
  </si>
  <si>
    <t>9(6)</t>
    <phoneticPr fontId="8"/>
  </si>
  <si>
    <t>2(1)</t>
    <phoneticPr fontId="8"/>
  </si>
  <si>
    <t>12(2)</t>
    <phoneticPr fontId="8"/>
  </si>
  <si>
    <t>540(259)</t>
    <phoneticPr fontId="8"/>
  </si>
  <si>
    <t>4(1)</t>
    <phoneticPr fontId="8"/>
  </si>
  <si>
    <t>46,858(33,457)</t>
    <phoneticPr fontId="8"/>
  </si>
  <si>
    <t>78,748(74,035)</t>
    <phoneticPr fontId="8"/>
  </si>
  <si>
    <t>-</t>
    <phoneticPr fontId="8"/>
  </si>
  <si>
    <t>-</t>
    <phoneticPr fontId="8"/>
  </si>
  <si>
    <t>-</t>
    <phoneticPr fontId="8"/>
  </si>
  <si>
    <t>-</t>
    <phoneticPr fontId="8"/>
  </si>
  <si>
    <t>-</t>
    <phoneticPr fontId="8"/>
  </si>
  <si>
    <t>8～12人</t>
    <rPh sb="4" eb="5">
      <t>ニン</t>
    </rPh>
    <phoneticPr fontId="8"/>
  </si>
  <si>
    <t>13～20人</t>
    <rPh sb="5" eb="6">
      <t>ニン</t>
    </rPh>
    <phoneticPr fontId="8"/>
  </si>
  <si>
    <t>21～25人</t>
    <rPh sb="5" eb="6">
      <t>ニン</t>
    </rPh>
    <phoneticPr fontId="8"/>
  </si>
  <si>
    <t>26～30人</t>
    <rPh sb="5" eb="6">
      <t>ニン</t>
    </rPh>
    <phoneticPr fontId="8"/>
  </si>
  <si>
    <t>31～35人</t>
    <rPh sb="5" eb="6">
      <t>ニン</t>
    </rPh>
    <phoneticPr fontId="8"/>
  </si>
  <si>
    <t>36～40人</t>
    <rPh sb="5" eb="6">
      <t>ニン</t>
    </rPh>
    <phoneticPr fontId="8"/>
  </si>
  <si>
    <t>令和2年度</t>
    <rPh sb="0" eb="2">
      <t>レイワ</t>
    </rPh>
    <rPh sb="3" eb="5">
      <t>ネンド</t>
    </rPh>
    <phoneticPr fontId="19"/>
  </si>
  <si>
    <t>船びき網</t>
    <rPh sb="0" eb="1">
      <t>フネ</t>
    </rPh>
    <rPh sb="3" eb="4">
      <t>アミ</t>
    </rPh>
    <phoneticPr fontId="13"/>
  </si>
  <si>
    <t>大型定置網</t>
    <rPh sb="0" eb="2">
      <t>オオガタ</t>
    </rPh>
    <rPh sb="2" eb="5">
      <t>テイチアミ</t>
    </rPh>
    <phoneticPr fontId="13"/>
  </si>
  <si>
    <t>小型定置網</t>
    <rPh sb="0" eb="2">
      <t>コガタ</t>
    </rPh>
    <rPh sb="2" eb="5">
      <t>テイチアミ</t>
    </rPh>
    <phoneticPr fontId="13"/>
  </si>
  <si>
    <t>はえ縄</t>
    <rPh sb="2" eb="3">
      <t>ナワ</t>
    </rPh>
    <phoneticPr fontId="13"/>
  </si>
  <si>
    <t>沿岸いか釣</t>
    <rPh sb="0" eb="2">
      <t>エンガン</t>
    </rPh>
    <rPh sb="4" eb="5">
      <t>ツ</t>
    </rPh>
    <phoneticPr fontId="13"/>
  </si>
  <si>
    <t>その他の釣</t>
    <rPh sb="2" eb="3">
      <t>ホカ</t>
    </rPh>
    <rPh sb="4" eb="5">
      <t>ツ</t>
    </rPh>
    <phoneticPr fontId="13"/>
  </si>
  <si>
    <t>その他の漁業</t>
    <rPh sb="2" eb="3">
      <t>ホカ</t>
    </rPh>
    <rPh sb="4" eb="6">
      <t>ギョギョウ</t>
    </rPh>
    <phoneticPr fontId="13"/>
  </si>
  <si>
    <t>ぶり類養殖</t>
    <rPh sb="2" eb="3">
      <t>ルイ</t>
    </rPh>
    <rPh sb="3" eb="5">
      <t>ヨウショク</t>
    </rPh>
    <phoneticPr fontId="13"/>
  </si>
  <si>
    <t>まだい養殖</t>
    <rPh sb="3" eb="5">
      <t>ヨウショク</t>
    </rPh>
    <phoneticPr fontId="13"/>
  </si>
  <si>
    <t>ひらめ養殖</t>
    <rPh sb="3" eb="5">
      <t>ヨウショク</t>
    </rPh>
    <phoneticPr fontId="13"/>
  </si>
  <si>
    <t>とらふぐ養殖</t>
    <rPh sb="4" eb="6">
      <t>ヨウショク</t>
    </rPh>
    <phoneticPr fontId="13"/>
  </si>
  <si>
    <t>かき類養殖</t>
    <rPh sb="2" eb="3">
      <t>ルイ</t>
    </rPh>
    <rPh sb="3" eb="5">
      <t>ヨウショク</t>
    </rPh>
    <phoneticPr fontId="13"/>
  </si>
  <si>
    <t>わかめ類養殖</t>
    <rPh sb="3" eb="4">
      <t>ルイ</t>
    </rPh>
    <rPh sb="4" eb="6">
      <t>ヨウショク</t>
    </rPh>
    <phoneticPr fontId="13"/>
  </si>
  <si>
    <t>真珠養殖</t>
    <rPh sb="0" eb="2">
      <t>シンジュ</t>
    </rPh>
    <rPh sb="2" eb="4">
      <t>ヨウショク</t>
    </rPh>
    <phoneticPr fontId="13"/>
  </si>
  <si>
    <t>底びき網</t>
    <phoneticPr fontId="8"/>
  </si>
  <si>
    <t>刺網</t>
    <phoneticPr fontId="8"/>
  </si>
  <si>
    <t>釣</t>
    <phoneticPr fontId="8"/>
  </si>
  <si>
    <t>採貝・採藻</t>
    <phoneticPr fontId="8"/>
  </si>
  <si>
    <t>海面養殖</t>
    <phoneticPr fontId="8"/>
  </si>
  <si>
    <t>魚類養殖</t>
    <phoneticPr fontId="8"/>
  </si>
  <si>
    <t>資料:漁業センサス</t>
    <phoneticPr fontId="8"/>
  </si>
  <si>
    <t>t</t>
  </si>
  <si>
    <t>かに類</t>
    <rPh sb="2" eb="3">
      <t>ルイ</t>
    </rPh>
    <phoneticPr fontId="8"/>
  </si>
  <si>
    <t>貝類</t>
    <rPh sb="0" eb="1">
      <t>カイ</t>
    </rPh>
    <rPh sb="1" eb="2">
      <t>ルイ</t>
    </rPh>
    <phoneticPr fontId="8"/>
  </si>
  <si>
    <t>いか類</t>
    <rPh sb="2" eb="3">
      <t>ルイ</t>
    </rPh>
    <phoneticPr fontId="8"/>
  </si>
  <si>
    <t>たこ類</t>
    <rPh sb="2" eb="3">
      <t>ルイ</t>
    </rPh>
    <phoneticPr fontId="8"/>
  </si>
  <si>
    <t>うに類</t>
    <rPh sb="2" eb="3">
      <t>ルイ</t>
    </rPh>
    <phoneticPr fontId="8"/>
  </si>
  <si>
    <t>海藻類</t>
    <rPh sb="0" eb="2">
      <t>カイソウ</t>
    </rPh>
    <rPh sb="2" eb="3">
      <t>ルイ</t>
    </rPh>
    <phoneticPr fontId="8"/>
  </si>
  <si>
    <t>さば類</t>
    <rPh sb="2" eb="3">
      <t>ルイ</t>
    </rPh>
    <phoneticPr fontId="8"/>
  </si>
  <si>
    <t>かれい類</t>
    <rPh sb="3" eb="4">
      <t>ルイ</t>
    </rPh>
    <phoneticPr fontId="8"/>
  </si>
  <si>
    <t>さわら類</t>
    <rPh sb="3" eb="4">
      <t>ルイ</t>
    </rPh>
    <phoneticPr fontId="8"/>
  </si>
  <si>
    <t>6-7　魚種別、漁獲量</t>
    <phoneticPr fontId="8"/>
  </si>
  <si>
    <t>6-8　海面養殖業種類別、収獲量</t>
    <phoneticPr fontId="8"/>
  </si>
  <si>
    <t>かき類</t>
    <rPh sb="2" eb="3">
      <t>ルイ</t>
    </rPh>
    <phoneticPr fontId="13"/>
  </si>
  <si>
    <t>総数（実数）</t>
    <rPh sb="0" eb="2">
      <t>ソウスウ</t>
    </rPh>
    <rPh sb="3" eb="5">
      <t>ジッスウ</t>
    </rPh>
    <phoneticPr fontId="13"/>
  </si>
  <si>
    <t>その他の水産動物類</t>
    <phoneticPr fontId="8"/>
  </si>
  <si>
    <t>※　保険者負担額は、医療給付費と高額医療養費を合計した額</t>
    <rPh sb="2" eb="5">
      <t>ホケンシャ</t>
    </rPh>
    <rPh sb="5" eb="7">
      <t>フタン</t>
    </rPh>
    <rPh sb="7" eb="8">
      <t>ガク</t>
    </rPh>
    <rPh sb="10" eb="12">
      <t>イリョウ</t>
    </rPh>
    <rPh sb="12" eb="14">
      <t>キュウフ</t>
    </rPh>
    <rPh sb="14" eb="15">
      <t>ヒ</t>
    </rPh>
    <rPh sb="16" eb="18">
      <t>コウガク</t>
    </rPh>
    <rPh sb="18" eb="19">
      <t>イ</t>
    </rPh>
    <rPh sb="19" eb="22">
      <t>リョウヨウヒ</t>
    </rPh>
    <rPh sb="23" eb="25">
      <t>ゴウケイ</t>
    </rPh>
    <rPh sb="27" eb="28">
      <t>ガク</t>
    </rPh>
    <phoneticPr fontId="8"/>
  </si>
  <si>
    <t>（別掲）</t>
    <rPh sb="1" eb="3">
      <t>ベッケイ</t>
    </rPh>
    <phoneticPr fontId="8"/>
  </si>
  <si>
    <t>平成28年</t>
    <phoneticPr fontId="8"/>
  </si>
  <si>
    <t>平成29年</t>
    <phoneticPr fontId="8"/>
  </si>
  <si>
    <t>平成30年</t>
    <phoneticPr fontId="8"/>
  </si>
  <si>
    <t>平成16年度</t>
    <rPh sb="0" eb="2">
      <t>ヘイセイ</t>
    </rPh>
    <rPh sb="4" eb="6">
      <t>ネンド</t>
    </rPh>
    <phoneticPr fontId="8"/>
  </si>
  <si>
    <t>平成16年度</t>
    <rPh sb="0" eb="2">
      <t>ヘイセイ</t>
    </rPh>
    <rPh sb="4" eb="6">
      <t>ネンド</t>
    </rPh>
    <phoneticPr fontId="8"/>
  </si>
  <si>
    <t>※（　）内は小浜市の数値</t>
    <rPh sb="4" eb="5">
      <t>ナイ</t>
    </rPh>
    <rPh sb="6" eb="9">
      <t>オバマシ</t>
    </rPh>
    <rPh sb="10" eb="12">
      <t>スウチ</t>
    </rPh>
    <phoneticPr fontId="19"/>
  </si>
  <si>
    <t>各年3月31日現在　</t>
  </si>
  <si>
    <t>稲作</t>
  </si>
  <si>
    <t>麦類作</t>
  </si>
  <si>
    <t>工芸農作物</t>
  </si>
  <si>
    <t>露地野菜</t>
  </si>
  <si>
    <t>施設野菜</t>
  </si>
  <si>
    <t>果樹類</t>
  </si>
  <si>
    <t>花き・花木</t>
  </si>
  <si>
    <t>稲作が主位部門で２位が</t>
    <rPh sb="1" eb="2">
      <t>シュ</t>
    </rPh>
    <rPh sb="2" eb="3">
      <t>クライ</t>
    </rPh>
    <rPh sb="3" eb="4">
      <t>ブ</t>
    </rPh>
    <rPh sb="4" eb="5">
      <t>モン</t>
    </rPh>
    <rPh sb="7" eb="8">
      <t>イ</t>
    </rPh>
    <phoneticPr fontId="13"/>
  </si>
  <si>
    <t>小計</t>
    <rPh sb="0" eb="1">
      <t>ショウ</t>
    </rPh>
    <rPh sb="1" eb="2">
      <t>ケイ</t>
    </rPh>
    <phoneticPr fontId="13"/>
  </si>
  <si>
    <t>露地野菜が主位</t>
    <rPh sb="0" eb="2">
      <t>ロジ</t>
    </rPh>
    <rPh sb="2" eb="4">
      <t>ヤサイ</t>
    </rPh>
    <phoneticPr fontId="13"/>
  </si>
  <si>
    <t>施設野菜が主位</t>
    <rPh sb="0" eb="2">
      <t>シセツ</t>
    </rPh>
    <rPh sb="2" eb="4">
      <t>ヤサイ</t>
    </rPh>
    <phoneticPr fontId="13"/>
  </si>
  <si>
    <t>果樹類が主位</t>
    <rPh sb="0" eb="3">
      <t>カジュルイ</t>
    </rPh>
    <phoneticPr fontId="13"/>
  </si>
  <si>
    <t>花き・花木が主位</t>
    <rPh sb="0" eb="2">
      <t>カキ</t>
    </rPh>
    <phoneticPr fontId="13"/>
  </si>
  <si>
    <t>その他</t>
    <rPh sb="0" eb="3">
      <t>ソノタ</t>
    </rPh>
    <phoneticPr fontId="13"/>
  </si>
  <si>
    <t>資料：農林業センサス</t>
    <rPh sb="0" eb="2">
      <t>シリョウ</t>
    </rPh>
    <phoneticPr fontId="13"/>
  </si>
  <si>
    <t>総農家数</t>
    <rPh sb="0" eb="1">
      <t>ソウ</t>
    </rPh>
    <rPh sb="1" eb="2">
      <t>ノウ</t>
    </rPh>
    <rPh sb="2" eb="3">
      <t>イエ</t>
    </rPh>
    <rPh sb="3" eb="4">
      <t>スウ</t>
    </rPh>
    <phoneticPr fontId="13"/>
  </si>
  <si>
    <t>土地持ち非農家数</t>
    <rPh sb="0" eb="2">
      <t>トチ</t>
    </rPh>
    <rPh sb="2" eb="3">
      <t>モ</t>
    </rPh>
    <rPh sb="4" eb="5">
      <t>ヒ</t>
    </rPh>
    <rPh sb="5" eb="7">
      <t>ノウカ</t>
    </rPh>
    <rPh sb="7" eb="8">
      <t>スウ</t>
    </rPh>
    <phoneticPr fontId="13"/>
  </si>
  <si>
    <t>総農家</t>
    <rPh sb="0" eb="1">
      <t>ソウ</t>
    </rPh>
    <rPh sb="1" eb="2">
      <t>ノウ</t>
    </rPh>
    <rPh sb="2" eb="3">
      <t>イエ</t>
    </rPh>
    <phoneticPr fontId="13"/>
  </si>
  <si>
    <t>土地持ち非農家</t>
    <rPh sb="0" eb="2">
      <t>トチ</t>
    </rPh>
    <rPh sb="2" eb="3">
      <t>モ</t>
    </rPh>
    <rPh sb="4" eb="5">
      <t>ヒ</t>
    </rPh>
    <rPh sb="5" eb="6">
      <t>ノウ</t>
    </rPh>
    <rPh sb="6" eb="7">
      <t>イエ</t>
    </rPh>
    <phoneticPr fontId="13"/>
  </si>
  <si>
    <t>販売
農家数</t>
    <rPh sb="0" eb="1">
      <t>ハン</t>
    </rPh>
    <rPh sb="1" eb="2">
      <t>バイ</t>
    </rPh>
    <rPh sb="3" eb="4">
      <t>ノウ</t>
    </rPh>
    <rPh sb="4" eb="5">
      <t>イエ</t>
    </rPh>
    <rPh sb="5" eb="6">
      <t>スウ</t>
    </rPh>
    <phoneticPr fontId="13"/>
  </si>
  <si>
    <t>自給的
農家数</t>
    <rPh sb="0" eb="1">
      <t>ジ</t>
    </rPh>
    <rPh sb="1" eb="2">
      <t>キュウ</t>
    </rPh>
    <rPh sb="2" eb="3">
      <t>マト</t>
    </rPh>
    <rPh sb="4" eb="5">
      <t>ノウ</t>
    </rPh>
    <rPh sb="5" eb="6">
      <t>イエ</t>
    </rPh>
    <rPh sb="6" eb="7">
      <t>スウ</t>
    </rPh>
    <phoneticPr fontId="13"/>
  </si>
  <si>
    <t>販売
農家</t>
    <rPh sb="0" eb="1">
      <t>ハン</t>
    </rPh>
    <rPh sb="1" eb="2">
      <t>バイ</t>
    </rPh>
    <rPh sb="3" eb="4">
      <t>ノウ</t>
    </rPh>
    <rPh sb="4" eb="5">
      <t>イエ</t>
    </rPh>
    <phoneticPr fontId="13"/>
  </si>
  <si>
    <t>戸</t>
    <rPh sb="0" eb="1">
      <t>コ</t>
    </rPh>
    <phoneticPr fontId="19"/>
  </si>
  <si>
    <t>資料：農業センサス</t>
  </si>
  <si>
    <t>自給的
農家</t>
    <rPh sb="0" eb="1">
      <t>ジ</t>
    </rPh>
    <rPh sb="1" eb="2">
      <t>キュウ</t>
    </rPh>
    <rPh sb="2" eb="3">
      <t>マト</t>
    </rPh>
    <rPh sb="4" eb="5">
      <t>ノウ</t>
    </rPh>
    <rPh sb="5" eb="6">
      <t>イエ</t>
    </rPh>
    <phoneticPr fontId="13"/>
  </si>
  <si>
    <t>その他の網漁業</t>
    <rPh sb="2" eb="3">
      <t>タ</t>
    </rPh>
    <rPh sb="4" eb="5">
      <t>アミ</t>
    </rPh>
    <rPh sb="5" eb="7">
      <t>ギョギョウ</t>
    </rPh>
    <phoneticPr fontId="13"/>
  </si>
  <si>
    <t>遠洋まぐろはえ縄</t>
    <rPh sb="0" eb="2">
      <t>エンヨウ</t>
    </rPh>
    <rPh sb="7" eb="8">
      <t>ナワ</t>
    </rPh>
    <phoneticPr fontId="13"/>
  </si>
  <si>
    <t>その他のはえ縄</t>
    <rPh sb="2" eb="3">
      <t>タ</t>
    </rPh>
    <rPh sb="6" eb="7">
      <t>ナワ</t>
    </rPh>
    <phoneticPr fontId="13"/>
  </si>
  <si>
    <t>その他の魚類養殖</t>
    <rPh sb="2" eb="3">
      <t>ホカ</t>
    </rPh>
    <rPh sb="4" eb="6">
      <t>ギョルイ</t>
    </rPh>
    <rPh sb="6" eb="8">
      <t>ヨウショク</t>
    </rPh>
    <phoneticPr fontId="13"/>
  </si>
  <si>
    <t>その他の貝類養殖</t>
    <rPh sb="2" eb="3">
      <t>ホカ</t>
    </rPh>
    <rPh sb="4" eb="6">
      <t>カイルイ</t>
    </rPh>
    <rPh sb="6" eb="8">
      <t>ヨウショク</t>
    </rPh>
    <phoneticPr fontId="13"/>
  </si>
  <si>
    <t>くるまえび養殖</t>
    <rPh sb="5" eb="7">
      <t>ヨウショク</t>
    </rPh>
    <phoneticPr fontId="13"/>
  </si>
  <si>
    <t>その他の水産動物類養殖</t>
    <rPh sb="2" eb="3">
      <t>ホカ</t>
    </rPh>
    <rPh sb="4" eb="6">
      <t>スイサン</t>
    </rPh>
    <rPh sb="6" eb="8">
      <t>ドウブツ</t>
    </rPh>
    <rPh sb="8" eb="9">
      <t>ルイ</t>
    </rPh>
    <rPh sb="9" eb="11">
      <t>ヨウショク</t>
    </rPh>
    <phoneticPr fontId="13"/>
  </si>
  <si>
    <t>％</t>
    <phoneticPr fontId="8"/>
  </si>
  <si>
    <t>％</t>
    <phoneticPr fontId="8"/>
  </si>
  <si>
    <t>8-1　事業所数および従業者数等（従業者数が30人以上の事業所）</t>
    <rPh sb="4" eb="7">
      <t>ジギョウショ</t>
    </rPh>
    <rPh sb="7" eb="8">
      <t>スウ</t>
    </rPh>
    <rPh sb="11" eb="12">
      <t>ジュウ</t>
    </rPh>
    <rPh sb="12" eb="16">
      <t>ギョウシャスウナド</t>
    </rPh>
    <rPh sb="17" eb="20">
      <t>ジュウギョウシャ</t>
    </rPh>
    <rPh sb="20" eb="21">
      <t>スウ</t>
    </rPh>
    <rPh sb="24" eb="27">
      <t>ニンイジョウ</t>
    </rPh>
    <rPh sb="28" eb="31">
      <t>ジギョウショ</t>
    </rPh>
    <phoneticPr fontId="13"/>
  </si>
  <si>
    <t>8-2　産業別、事業所数および従業者数等（従業者数が４人以上の事業所）</t>
    <rPh sb="4" eb="6">
      <t>サンギョウ</t>
    </rPh>
    <rPh sb="6" eb="7">
      <t>ベツ</t>
    </rPh>
    <rPh sb="8" eb="11">
      <t>ジギョウショ</t>
    </rPh>
    <rPh sb="11" eb="12">
      <t>スウ</t>
    </rPh>
    <rPh sb="15" eb="16">
      <t>ジュウ</t>
    </rPh>
    <rPh sb="16" eb="20">
      <t>ギョウシャスウナド</t>
    </rPh>
    <rPh sb="21" eb="22">
      <t>ジュウ</t>
    </rPh>
    <rPh sb="22" eb="25">
      <t>ギョウシャスウ</t>
    </rPh>
    <rPh sb="27" eb="30">
      <t>ニンイジョウ</t>
    </rPh>
    <rPh sb="31" eb="34">
      <t>ジギョウショ</t>
    </rPh>
    <phoneticPr fontId="13"/>
  </si>
  <si>
    <t>8-3　原材料使用額等および製造品出荷額等 (従業者数が4人以上の事業所)</t>
    <rPh sb="4" eb="5">
      <t>ハラ</t>
    </rPh>
    <rPh sb="5" eb="7">
      <t>ザイリョウ</t>
    </rPh>
    <rPh sb="7" eb="9">
      <t>シヨウ</t>
    </rPh>
    <rPh sb="9" eb="10">
      <t>ガク</t>
    </rPh>
    <rPh sb="10" eb="11">
      <t>ナド</t>
    </rPh>
    <rPh sb="14" eb="17">
      <t>セイゾウヒン</t>
    </rPh>
    <rPh sb="17" eb="19">
      <t>シュッカ</t>
    </rPh>
    <rPh sb="19" eb="20">
      <t>ガク</t>
    </rPh>
    <rPh sb="20" eb="21">
      <t>トウ</t>
    </rPh>
    <phoneticPr fontId="13"/>
  </si>
  <si>
    <t>8-4　特産工業品（漆器）の状況（従業者数が4人以上の事業所）</t>
    <rPh sb="4" eb="6">
      <t>トクサン</t>
    </rPh>
    <rPh sb="6" eb="8">
      <t>コウギョウ</t>
    </rPh>
    <rPh sb="8" eb="9">
      <t>ヒン</t>
    </rPh>
    <rPh sb="10" eb="12">
      <t>シッキ</t>
    </rPh>
    <rPh sb="14" eb="16">
      <t>ジョウキョウ</t>
    </rPh>
    <rPh sb="23" eb="24">
      <t>ニン</t>
    </rPh>
    <rPh sb="24" eb="26">
      <t>イジョウ</t>
    </rPh>
    <rPh sb="27" eb="30">
      <t>ジギョウショ</t>
    </rPh>
    <phoneticPr fontId="13"/>
  </si>
  <si>
    <t>3-4　労働力状態別、年齢別、15歳以上人口</t>
    <rPh sb="4" eb="7">
      <t>ロウドウリョク</t>
    </rPh>
    <rPh sb="7" eb="9">
      <t>ジョウタイ</t>
    </rPh>
    <rPh sb="9" eb="10">
      <t>ベツ</t>
    </rPh>
    <rPh sb="13" eb="14">
      <t>ベツ</t>
    </rPh>
    <rPh sb="17" eb="20">
      <t>サイイジョウ</t>
    </rPh>
    <rPh sb="20" eb="22">
      <t>ジンコウ</t>
    </rPh>
    <phoneticPr fontId="8"/>
  </si>
  <si>
    <t>各年12月31日現在　</t>
    <phoneticPr fontId="8"/>
  </si>
  <si>
    <t>※　「8-1」の注意書きを参照</t>
    <rPh sb="8" eb="11">
      <t>チュウイガ</t>
    </rPh>
    <rPh sb="13" eb="15">
      <t>サンショウ</t>
    </rPh>
    <phoneticPr fontId="8"/>
  </si>
  <si>
    <t>10-3　住宅の居住期間別、世帯の家族類型別、世帯人員</t>
    <rPh sb="5" eb="7">
      <t>ジュウタク</t>
    </rPh>
    <rPh sb="8" eb="10">
      <t>キョジュウ</t>
    </rPh>
    <rPh sb="10" eb="12">
      <t>キカン</t>
    </rPh>
    <rPh sb="12" eb="13">
      <t>ベツ</t>
    </rPh>
    <rPh sb="14" eb="16">
      <t>セタイ</t>
    </rPh>
    <rPh sb="17" eb="19">
      <t>カゾク</t>
    </rPh>
    <rPh sb="19" eb="20">
      <t>ルイ</t>
    </rPh>
    <rPh sb="20" eb="21">
      <t>ガタ</t>
    </rPh>
    <rPh sb="21" eb="22">
      <t>ベツ</t>
    </rPh>
    <rPh sb="23" eb="25">
      <t>セタイ</t>
    </rPh>
    <rPh sb="25" eb="27">
      <t>ジンイン</t>
    </rPh>
    <phoneticPr fontId="8"/>
  </si>
  <si>
    <t>10-11　住宅の建て方別、構造別、耐震改修工事の状況別、持ち家数</t>
    <rPh sb="6" eb="8">
      <t>ジュウタク</t>
    </rPh>
    <rPh sb="9" eb="10">
      <t>タ</t>
    </rPh>
    <rPh sb="11" eb="12">
      <t>カタ</t>
    </rPh>
    <rPh sb="12" eb="13">
      <t>ベツ</t>
    </rPh>
    <rPh sb="14" eb="16">
      <t>コウゾウ</t>
    </rPh>
    <rPh sb="16" eb="17">
      <t>ベツ</t>
    </rPh>
    <rPh sb="18" eb="20">
      <t>タイシン</t>
    </rPh>
    <rPh sb="20" eb="22">
      <t>カイシュウ</t>
    </rPh>
    <rPh sb="22" eb="24">
      <t>コウジ</t>
    </rPh>
    <rPh sb="25" eb="27">
      <t>ジョウキョウ</t>
    </rPh>
    <rPh sb="27" eb="28">
      <t>ベツ</t>
    </rPh>
    <rPh sb="29" eb="30">
      <t>モ</t>
    </rPh>
    <rPh sb="31" eb="32">
      <t>イエ</t>
    </rPh>
    <rPh sb="32" eb="33">
      <t>スウ</t>
    </rPh>
    <phoneticPr fontId="13"/>
  </si>
  <si>
    <t>13-5　障がい区分別、身体障害者手帳所持者数</t>
    <rPh sb="5" eb="6">
      <t>ショウ</t>
    </rPh>
    <rPh sb="8" eb="10">
      <t>クブン</t>
    </rPh>
    <rPh sb="10" eb="11">
      <t>ベツ</t>
    </rPh>
    <rPh sb="12" eb="14">
      <t>シンタイ</t>
    </rPh>
    <rPh sb="14" eb="16">
      <t>ショウガイ</t>
    </rPh>
    <rPh sb="16" eb="17">
      <t>シャ</t>
    </rPh>
    <rPh sb="17" eb="19">
      <t>テチョウ</t>
    </rPh>
    <rPh sb="19" eb="22">
      <t>ショジシャ</t>
    </rPh>
    <rPh sb="22" eb="23">
      <t>スウ</t>
    </rPh>
    <phoneticPr fontId="13"/>
  </si>
  <si>
    <t>車両</t>
    <rPh sb="1" eb="2">
      <t>リョウ</t>
    </rPh>
    <phoneticPr fontId="13"/>
  </si>
  <si>
    <t>0.3 ～ 0.5</t>
  </si>
  <si>
    <t>0.5 ～ 1.0</t>
  </si>
  <si>
    <t>1.0 ～ 1.5</t>
  </si>
  <si>
    <t>1.5 ～ 2.0</t>
  </si>
  <si>
    <t>2.0 ～ 3.0</t>
  </si>
  <si>
    <t>3.0 ～ 5.0</t>
  </si>
  <si>
    <t>5.0 ～ 10.0</t>
  </si>
  <si>
    <t>10.0 ～ 20.0</t>
  </si>
  <si>
    <t>20.0 ～ 30.0</t>
  </si>
  <si>
    <t>30.0 ～ 50.0</t>
  </si>
  <si>
    <t>50.0 ～ 100.0</t>
  </si>
  <si>
    <t>計</t>
    <rPh sb="0" eb="1">
      <t>ケイ</t>
    </rPh>
    <phoneticPr fontId="24"/>
  </si>
  <si>
    <t>経営耕地なし</t>
    <rPh sb="0" eb="2">
      <t>ケイエイ</t>
    </rPh>
    <rPh sb="2" eb="4">
      <t>コウチ</t>
    </rPh>
    <phoneticPr fontId="24"/>
  </si>
  <si>
    <t xml:space="preserve">0.3ha未満                                                                                                                                                                                                       </t>
  </si>
  <si>
    <t>令和2年</t>
    <rPh sb="0" eb="2">
      <t>レイワ</t>
    </rPh>
    <rPh sb="3" eb="4">
      <t>ネン</t>
    </rPh>
    <phoneticPr fontId="8"/>
  </si>
  <si>
    <t>150.0ha以上</t>
    <rPh sb="7" eb="9">
      <t>イジョウ</t>
    </rPh>
    <phoneticPr fontId="8"/>
  </si>
  <si>
    <t>5-1　男女別、販売農家人口</t>
    <rPh sb="4" eb="6">
      <t>ダンジョ</t>
    </rPh>
    <rPh sb="6" eb="7">
      <t>ベツ</t>
    </rPh>
    <rPh sb="8" eb="10">
      <t>ハンバイ</t>
    </rPh>
    <rPh sb="10" eb="12">
      <t>ノウカ</t>
    </rPh>
    <rPh sb="12" eb="14">
      <t>ジンコウ</t>
    </rPh>
    <phoneticPr fontId="13"/>
  </si>
  <si>
    <t>非農業従事者</t>
    <rPh sb="0" eb="1">
      <t>ヒ</t>
    </rPh>
    <rPh sb="1" eb="3">
      <t>ノウギョウ</t>
    </rPh>
    <rPh sb="3" eb="6">
      <t>ジュウジシャ</t>
    </rPh>
    <phoneticPr fontId="8"/>
  </si>
  <si>
    <t>農業従事者</t>
    <rPh sb="0" eb="2">
      <t>ノウギョウ</t>
    </rPh>
    <rPh sb="2" eb="5">
      <t>ジュウジシャ</t>
    </rPh>
    <phoneticPr fontId="8"/>
  </si>
  <si>
    <t>世帯員</t>
    <rPh sb="0" eb="3">
      <t>セタイイン</t>
    </rPh>
    <phoneticPr fontId="13"/>
  </si>
  <si>
    <t>※　農業従事者とは、15歳以上の世帯員のうち、調査期日前１年間に自営農業に従事した者をいう</t>
    <rPh sb="2" eb="4">
      <t>ノウギョウ</t>
    </rPh>
    <rPh sb="4" eb="6">
      <t>ジュウジ</t>
    </rPh>
    <rPh sb="6" eb="7">
      <t>シャ</t>
    </rPh>
    <phoneticPr fontId="8"/>
  </si>
  <si>
    <t>小計</t>
    <rPh sb="0" eb="1">
      <t>ショウ</t>
    </rPh>
    <rPh sb="1" eb="2">
      <t>ケイ</t>
    </rPh>
    <phoneticPr fontId="39"/>
  </si>
  <si>
    <t>※　平成24年以降は全て0戸かつ0頭</t>
    <rPh sb="2" eb="4">
      <t>ヘイセイ</t>
    </rPh>
    <rPh sb="6" eb="7">
      <t>ネン</t>
    </rPh>
    <rPh sb="7" eb="9">
      <t>イコウ</t>
    </rPh>
    <rPh sb="10" eb="11">
      <t>スベ</t>
    </rPh>
    <rPh sb="13" eb="14">
      <t>コ</t>
    </rPh>
    <rPh sb="17" eb="18">
      <t>トウ</t>
    </rPh>
    <phoneticPr fontId="8"/>
  </si>
  <si>
    <t>総数</t>
    <rPh sb="0" eb="2">
      <t>ソウスウ</t>
    </rPh>
    <phoneticPr fontId="39"/>
  </si>
  <si>
    <t>データを活用した農業をっていない</t>
    <rPh sb="4" eb="6">
      <t>カツヨウ</t>
    </rPh>
    <rPh sb="8" eb="10">
      <t>ノウギョウ</t>
    </rPh>
    <phoneticPr fontId="39"/>
  </si>
  <si>
    <t>データを活用した農業を行っている</t>
    <rPh sb="4" eb="5">
      <t>カツ</t>
    </rPh>
    <rPh sb="5" eb="6">
      <t>ヨウ</t>
    </rPh>
    <rPh sb="8" eb="9">
      <t>ノウ</t>
    </rPh>
    <rPh sb="9" eb="10">
      <t>ギョウ</t>
    </rPh>
    <rPh sb="11" eb="12">
      <t>オコナ</t>
    </rPh>
    <phoneticPr fontId="8"/>
  </si>
  <si>
    <t>データを取得して活用</t>
    <rPh sb="4" eb="6">
      <t>シュトク</t>
    </rPh>
    <rPh sb="8" eb="9">
      <t>カツ</t>
    </rPh>
    <rPh sb="9" eb="10">
      <t>ヨウ</t>
    </rPh>
    <phoneticPr fontId="39"/>
  </si>
  <si>
    <t>データを取得・記録して活用</t>
    <rPh sb="4" eb="5">
      <t>トリ</t>
    </rPh>
    <rPh sb="5" eb="6">
      <t>トク</t>
    </rPh>
    <rPh sb="7" eb="9">
      <t>キロク</t>
    </rPh>
    <rPh sb="11" eb="12">
      <t>カツ</t>
    </rPh>
    <rPh sb="12" eb="13">
      <t>ヨウ</t>
    </rPh>
    <phoneticPr fontId="39"/>
  </si>
  <si>
    <t>データを取得・分析して活用</t>
    <rPh sb="4" eb="5">
      <t>トリ</t>
    </rPh>
    <rPh sb="5" eb="6">
      <t>トク</t>
    </rPh>
    <rPh sb="7" eb="9">
      <t>ブンセキ</t>
    </rPh>
    <rPh sb="11" eb="12">
      <t>カツ</t>
    </rPh>
    <rPh sb="12" eb="13">
      <t>ヨウ</t>
    </rPh>
    <phoneticPr fontId="39"/>
  </si>
  <si>
    <t>各年2月1日現在　</t>
    <phoneticPr fontId="8"/>
  </si>
  <si>
    <t>各年2月1日現在　</t>
    <phoneticPr fontId="8"/>
  </si>
  <si>
    <t>5-3　耕作放棄地のある農家数</t>
    <phoneticPr fontId="19"/>
  </si>
  <si>
    <t>5-4　耕作放棄地面積</t>
    <rPh sb="9" eb="11">
      <t>メンセキ</t>
    </rPh>
    <phoneticPr fontId="19"/>
  </si>
  <si>
    <t>各年2月1日現在　</t>
    <phoneticPr fontId="8"/>
  </si>
  <si>
    <t>ha</t>
    <phoneticPr fontId="19"/>
  </si>
  <si>
    <t>各年2月1日現在　</t>
    <phoneticPr fontId="8"/>
  </si>
  <si>
    <t>100.0 ～ 150.0</t>
    <phoneticPr fontId="8"/>
  </si>
  <si>
    <t>-</t>
    <phoneticPr fontId="8"/>
  </si>
  <si>
    <t>単一経営（主位部門の販売金額が８割以上の経営）</t>
    <phoneticPr fontId="13"/>
  </si>
  <si>
    <t>雑穀・いも類・豆類</t>
    <phoneticPr fontId="13"/>
  </si>
  <si>
    <t>その他の作物</t>
    <phoneticPr fontId="13"/>
  </si>
  <si>
    <t>準単一複合経営（主位部門の販売金額が６割以上８割未満の経営）</t>
    <phoneticPr fontId="13"/>
  </si>
  <si>
    <t>雑穀・いも類・豆類</t>
    <phoneticPr fontId="13"/>
  </si>
  <si>
    <t>水稲</t>
    <rPh sb="0" eb="2">
      <t>スイトウ</t>
    </rPh>
    <phoneticPr fontId="2"/>
  </si>
  <si>
    <t>六条大麦</t>
    <rPh sb="0" eb="2">
      <t>ロクジョウ</t>
    </rPh>
    <rPh sb="2" eb="4">
      <t>オオムギ</t>
    </rPh>
    <phoneticPr fontId="2"/>
  </si>
  <si>
    <t>大豆</t>
    <rPh sb="0" eb="2">
      <t>ダイズ</t>
    </rPh>
    <phoneticPr fontId="2"/>
  </si>
  <si>
    <t>ha</t>
    <phoneticPr fontId="13"/>
  </si>
  <si>
    <t>kg</t>
    <phoneticPr fontId="13"/>
  </si>
  <si>
    <t>t</t>
    <phoneticPr fontId="13"/>
  </si>
  <si>
    <t>ha</t>
    <phoneticPr fontId="13"/>
  </si>
  <si>
    <t>t</t>
    <phoneticPr fontId="13"/>
  </si>
  <si>
    <t>ha</t>
    <phoneticPr fontId="13"/>
  </si>
  <si>
    <t>t</t>
    <phoneticPr fontId="13"/>
  </si>
  <si>
    <t>ha</t>
    <phoneticPr fontId="13"/>
  </si>
  <si>
    <t>ha</t>
    <phoneticPr fontId="13"/>
  </si>
  <si>
    <t>ha</t>
    <phoneticPr fontId="13"/>
  </si>
  <si>
    <t>ha</t>
    <phoneticPr fontId="13"/>
  </si>
  <si>
    <t>ha</t>
    <phoneticPr fontId="13"/>
  </si>
  <si>
    <t>-</t>
    <phoneticPr fontId="13"/>
  </si>
  <si>
    <t>…</t>
    <phoneticPr fontId="13"/>
  </si>
  <si>
    <t>…</t>
    <phoneticPr fontId="13"/>
  </si>
  <si>
    <t>…</t>
    <phoneticPr fontId="13"/>
  </si>
  <si>
    <t>各年2月1日現在　</t>
    <phoneticPr fontId="19"/>
  </si>
  <si>
    <t>ha</t>
    <phoneticPr fontId="13"/>
  </si>
  <si>
    <t>ha</t>
    <phoneticPr fontId="13"/>
  </si>
  <si>
    <t>ha</t>
    <phoneticPr fontId="13"/>
  </si>
  <si>
    <t>ha</t>
    <phoneticPr fontId="13"/>
  </si>
  <si>
    <t>5-12　家畜・家きん飼養農家数および頭羽数</t>
    <rPh sb="5" eb="7">
      <t>カチク</t>
    </rPh>
    <rPh sb="8" eb="9">
      <t>カ</t>
    </rPh>
    <rPh sb="11" eb="12">
      <t>カ</t>
    </rPh>
    <rPh sb="12" eb="13">
      <t>ヨウ</t>
    </rPh>
    <rPh sb="13" eb="15">
      <t>ノウカ</t>
    </rPh>
    <rPh sb="15" eb="16">
      <t>スウ</t>
    </rPh>
    <rPh sb="19" eb="20">
      <t>トウ</t>
    </rPh>
    <rPh sb="20" eb="21">
      <t>ハ</t>
    </rPh>
    <rPh sb="21" eb="22">
      <t>スウ</t>
    </rPh>
    <phoneticPr fontId="13"/>
  </si>
  <si>
    <t>頭</t>
    <phoneticPr fontId="13"/>
  </si>
  <si>
    <t>頭</t>
    <phoneticPr fontId="13"/>
  </si>
  <si>
    <t>-</t>
    <phoneticPr fontId="13"/>
  </si>
  <si>
    <t>-</t>
    <phoneticPr fontId="13"/>
  </si>
  <si>
    <t>なめこ</t>
    <phoneticPr fontId="13"/>
  </si>
  <si>
    <t>㎡</t>
    <phoneticPr fontId="13"/>
  </si>
  <si>
    <t>㎏</t>
    <phoneticPr fontId="13"/>
  </si>
  <si>
    <t>㎏</t>
    <phoneticPr fontId="13"/>
  </si>
  <si>
    <t>㎏</t>
    <phoneticPr fontId="13"/>
  </si>
  <si>
    <t>ha</t>
    <phoneticPr fontId="13"/>
  </si>
  <si>
    <t>ha</t>
    <phoneticPr fontId="13"/>
  </si>
  <si>
    <t>ha</t>
    <phoneticPr fontId="13"/>
  </si>
  <si>
    <t>総数（農産物を販売した経営体数）</t>
    <rPh sb="3" eb="6">
      <t>ノウサンブツ</t>
    </rPh>
    <rPh sb="7" eb="9">
      <t>ハンバイ</t>
    </rPh>
    <rPh sb="11" eb="14">
      <t>ケイエイタイ</t>
    </rPh>
    <rPh sb="14" eb="15">
      <t>スウ</t>
    </rPh>
    <phoneticPr fontId="13"/>
  </si>
  <si>
    <t>複合経営（主位部門の販売金額が６割未満の経営)</t>
    <phoneticPr fontId="13"/>
  </si>
  <si>
    <t>平成21年</t>
    <rPh sb="0" eb="2">
      <t>ヘイセイ</t>
    </rPh>
    <rPh sb="4" eb="5">
      <t>ネン</t>
    </rPh>
    <phoneticPr fontId="8"/>
  </si>
  <si>
    <t>平成22年</t>
    <rPh sb="0" eb="2">
      <t>ヘイセイ</t>
    </rPh>
    <rPh sb="4" eb="5">
      <t>ネン</t>
    </rPh>
    <phoneticPr fontId="8"/>
  </si>
  <si>
    <t>平成18年</t>
    <rPh sb="0" eb="2">
      <t>ヘイセイ</t>
    </rPh>
    <rPh sb="4" eb="5">
      <t>ネン</t>
    </rPh>
    <phoneticPr fontId="8"/>
  </si>
  <si>
    <t>平成18年度</t>
    <rPh sb="0" eb="2">
      <t>ヘイセイ</t>
    </rPh>
    <rPh sb="4" eb="6">
      <t>ネンド</t>
    </rPh>
    <phoneticPr fontId="8"/>
  </si>
  <si>
    <t>平成11年度</t>
    <rPh sb="0" eb="2">
      <t>ヘイセイ</t>
    </rPh>
    <rPh sb="4" eb="5">
      <t>ネン</t>
    </rPh>
    <rPh sb="5" eb="6">
      <t>ド</t>
    </rPh>
    <phoneticPr fontId="8"/>
  </si>
  <si>
    <t>国富小学校、宮川小学校、松永小学校、遠敷小学校が閉校</t>
    <rPh sb="0" eb="2">
      <t>クニトミ</t>
    </rPh>
    <rPh sb="2" eb="5">
      <t>ショウガッコウ</t>
    </rPh>
    <rPh sb="6" eb="8">
      <t>ミヤガワ</t>
    </rPh>
    <rPh sb="8" eb="11">
      <t>ショウガッコウ</t>
    </rPh>
    <rPh sb="12" eb="14">
      <t>マツナガ</t>
    </rPh>
    <rPh sb="14" eb="17">
      <t>ショウガッコウ</t>
    </rPh>
    <rPh sb="18" eb="20">
      <t>オニュウ</t>
    </rPh>
    <rPh sb="20" eb="23">
      <t>ショウガッコウ</t>
    </rPh>
    <rPh sb="24" eb="26">
      <t>ヘイコウ</t>
    </rPh>
    <phoneticPr fontId="8"/>
  </si>
  <si>
    <t>自営農業が主</t>
    <rPh sb="0" eb="2">
      <t>ジエイ</t>
    </rPh>
    <rPh sb="2" eb="4">
      <t>ノウギョウ</t>
    </rPh>
    <rPh sb="5" eb="6">
      <t>シュ</t>
    </rPh>
    <phoneticPr fontId="8"/>
  </si>
  <si>
    <t>その他の仕事が主</t>
    <rPh sb="2" eb="3">
      <t>タ</t>
    </rPh>
    <rPh sb="4" eb="6">
      <t>シゴト</t>
    </rPh>
    <rPh sb="7" eb="8">
      <t>シュ</t>
    </rPh>
    <phoneticPr fontId="8"/>
  </si>
  <si>
    <t>6-1　経営組織別、経営体数</t>
    <rPh sb="4" eb="6">
      <t>ケイエイ</t>
    </rPh>
    <rPh sb="6" eb="8">
      <t>ソシキ</t>
    </rPh>
    <rPh sb="8" eb="9">
      <t>ベツ</t>
    </rPh>
    <rPh sb="13" eb="14">
      <t>スウ</t>
    </rPh>
    <phoneticPr fontId="13"/>
  </si>
  <si>
    <t>6-2　経営体階層別、経営体数</t>
    <rPh sb="4" eb="6">
      <t>ケイエイ</t>
    </rPh>
    <rPh sb="6" eb="7">
      <t>タイ</t>
    </rPh>
    <rPh sb="7" eb="9">
      <t>カイソウ</t>
    </rPh>
    <rPh sb="9" eb="10">
      <t>ベツ</t>
    </rPh>
    <rPh sb="11" eb="13">
      <t>ケイエイ</t>
    </rPh>
    <rPh sb="13" eb="14">
      <t>タイ</t>
    </rPh>
    <rPh sb="14" eb="15">
      <t>スウ</t>
    </rPh>
    <phoneticPr fontId="13"/>
  </si>
  <si>
    <t>6-3　漁獲物・収獲物の販売金額別、経営体数</t>
    <rPh sb="4" eb="7">
      <t>ギョカクブツ</t>
    </rPh>
    <rPh sb="8" eb="9">
      <t>シュウ</t>
    </rPh>
    <rPh sb="9" eb="11">
      <t>エモノ</t>
    </rPh>
    <rPh sb="12" eb="14">
      <t>ハンバイ</t>
    </rPh>
    <rPh sb="14" eb="16">
      <t>キンガク</t>
    </rPh>
    <rPh sb="16" eb="17">
      <t>ベツ</t>
    </rPh>
    <rPh sb="18" eb="21">
      <t>ケイエイタイ</t>
    </rPh>
    <rPh sb="21" eb="22">
      <t>スウ</t>
    </rPh>
    <phoneticPr fontId="13"/>
  </si>
  <si>
    <t>総数 (A)=B+C</t>
    <rPh sb="0" eb="2">
      <t>ソウスウ</t>
    </rPh>
    <phoneticPr fontId="19"/>
  </si>
  <si>
    <t>６５歳以上の単身世帯 (B)</t>
    <rPh sb="2" eb="3">
      <t>サイ</t>
    </rPh>
    <rPh sb="3" eb="5">
      <t>イジョウ</t>
    </rPh>
    <rPh sb="6" eb="8">
      <t>タンシン</t>
    </rPh>
    <rPh sb="8" eb="10">
      <t>セタイ</t>
    </rPh>
    <phoneticPr fontId="13"/>
  </si>
  <si>
    <t>６５歳以上の夫婦世帯 (C)=D+E</t>
    <rPh sb="2" eb="3">
      <t>サイ</t>
    </rPh>
    <rPh sb="3" eb="5">
      <t>イジョウ</t>
    </rPh>
    <rPh sb="6" eb="8">
      <t>フウフ</t>
    </rPh>
    <rPh sb="8" eb="10">
      <t>セタイ</t>
    </rPh>
    <phoneticPr fontId="13"/>
  </si>
  <si>
    <t>いずれか一方のみが６５歳以上夫婦 (D)</t>
    <rPh sb="4" eb="6">
      <t>イッポウ</t>
    </rPh>
    <rPh sb="11" eb="12">
      <t>サイ</t>
    </rPh>
    <rPh sb="12" eb="14">
      <t>イジョウ</t>
    </rPh>
    <rPh sb="14" eb="16">
      <t>フウフ</t>
    </rPh>
    <phoneticPr fontId="13"/>
  </si>
  <si>
    <t>夫婦とも６５歳以上 (E)</t>
    <rPh sb="0" eb="2">
      <t>フウフ</t>
    </rPh>
    <rPh sb="6" eb="7">
      <t>サイ</t>
    </rPh>
    <rPh sb="7" eb="9">
      <t>イジョウ</t>
    </rPh>
    <phoneticPr fontId="13"/>
  </si>
  <si>
    <t>16-1　幼稚園、園児数および教員数等</t>
    <rPh sb="7" eb="8">
      <t>エン</t>
    </rPh>
    <rPh sb="9" eb="11">
      <t>エンジ</t>
    </rPh>
    <rPh sb="11" eb="12">
      <t>スウ</t>
    </rPh>
    <rPh sb="15" eb="17">
      <t>キョウイン</t>
    </rPh>
    <rPh sb="17" eb="18">
      <t>スウ</t>
    </rPh>
    <rPh sb="18" eb="19">
      <t>ナド</t>
    </rPh>
    <phoneticPr fontId="13"/>
  </si>
  <si>
    <t>単位:千Kwh　</t>
    <rPh sb="0" eb="2">
      <t>タンイ</t>
    </rPh>
    <rPh sb="3" eb="4">
      <t>セン</t>
    </rPh>
    <phoneticPr fontId="13"/>
  </si>
  <si>
    <t>各年2月1日現在　</t>
    <phoneticPr fontId="8"/>
  </si>
  <si>
    <t>総数</t>
    <rPh sb="0" eb="2">
      <t>ソウスウ</t>
    </rPh>
    <phoneticPr fontId="8"/>
  </si>
  <si>
    <t>昭和45年</t>
    <rPh sb="0" eb="2">
      <t>ショウワ</t>
    </rPh>
    <rPh sb="4" eb="5">
      <t>ネン</t>
    </rPh>
    <phoneticPr fontId="8"/>
  </si>
  <si>
    <t>平成13年</t>
    <rPh sb="0" eb="2">
      <t>ヘイセイ</t>
    </rPh>
    <rPh sb="4" eb="5">
      <t>ネン</t>
    </rPh>
    <phoneticPr fontId="8"/>
  </si>
  <si>
    <t>年次
産業分類</t>
    <rPh sb="0" eb="2">
      <t>ネンジ</t>
    </rPh>
    <rPh sb="3" eb="5">
      <t>サンギョウ</t>
    </rPh>
    <rPh sb="5" eb="7">
      <t>ブンルイ</t>
    </rPh>
    <phoneticPr fontId="8"/>
  </si>
  <si>
    <t>鉄筋･鉄骨コンクリート</t>
    <phoneticPr fontId="8"/>
  </si>
  <si>
    <t>45歳～</t>
    <phoneticPr fontId="8"/>
  </si>
  <si>
    <t>-</t>
    <phoneticPr fontId="8"/>
  </si>
  <si>
    <t>-</t>
    <phoneticPr fontId="8"/>
  </si>
  <si>
    <t>-</t>
    <phoneticPr fontId="8"/>
  </si>
  <si>
    <t>総数</t>
    <rPh sb="0" eb="2">
      <t>ソウスウ</t>
    </rPh>
    <phoneticPr fontId="8"/>
  </si>
  <si>
    <t>「鯖復活プロジェクト」鯖の養殖にＩｏＴ技術を本格導入</t>
    <rPh sb="1" eb="2">
      <t>サバ</t>
    </rPh>
    <rPh sb="2" eb="4">
      <t>フッカツ</t>
    </rPh>
    <rPh sb="11" eb="12">
      <t>サバ</t>
    </rPh>
    <rPh sb="13" eb="15">
      <t>ヨウショク</t>
    </rPh>
    <rPh sb="19" eb="21">
      <t>ギジュツ</t>
    </rPh>
    <rPh sb="22" eb="24">
      <t>ホンカク</t>
    </rPh>
    <rPh sb="24" eb="26">
      <t>ドウニュウ</t>
    </rPh>
    <phoneticPr fontId="8"/>
  </si>
  <si>
    <t>事業所規模30人以上　</t>
    <phoneticPr fontId="8"/>
  </si>
  <si>
    <t>事業所規模5人以上　</t>
    <phoneticPr fontId="13"/>
  </si>
  <si>
    <t>事業所規模5人以上　</t>
    <phoneticPr fontId="13"/>
  </si>
  <si>
    <t>各年10月1日現在　</t>
    <phoneticPr fontId="8"/>
  </si>
  <si>
    <t>3-1  産業別、15歳以上就業者数</t>
    <rPh sb="5" eb="7">
      <t>サンギョウ</t>
    </rPh>
    <rPh sb="7" eb="8">
      <t>ベツ</t>
    </rPh>
    <rPh sb="11" eb="14">
      <t>サイイジョウ</t>
    </rPh>
    <rPh sb="14" eb="17">
      <t>シュウギョウシャ</t>
    </rPh>
    <rPh sb="17" eb="18">
      <t>スウ</t>
    </rPh>
    <phoneticPr fontId="13"/>
  </si>
  <si>
    <t>3-2　産業別、年齢別、15歳以上就業者数</t>
    <phoneticPr fontId="13"/>
  </si>
  <si>
    <t>3-3　男女別、年齢別、15歳以上就業者数</t>
    <rPh sb="6" eb="7">
      <t>ベツ</t>
    </rPh>
    <rPh sb="8" eb="10">
      <t>ネンレイ</t>
    </rPh>
    <rPh sb="14" eb="17">
      <t>サイイジョウ</t>
    </rPh>
    <rPh sb="17" eb="20">
      <t>シュウギョウシャ</t>
    </rPh>
    <rPh sb="20" eb="21">
      <t>スウ</t>
    </rPh>
    <phoneticPr fontId="13"/>
  </si>
  <si>
    <t>福井市</t>
    <rPh sb="0" eb="3">
      <t>フクイシ</t>
    </rPh>
    <phoneticPr fontId="8"/>
  </si>
  <si>
    <t>大野市</t>
    <rPh sb="0" eb="2">
      <t>オオノ</t>
    </rPh>
    <rPh sb="2" eb="3">
      <t>シ</t>
    </rPh>
    <phoneticPr fontId="8"/>
  </si>
  <si>
    <t>各年12月31日現在　</t>
  </si>
  <si>
    <t>住宅以外に住む一般世帯</t>
    <rPh sb="0" eb="2">
      <t>ジュウタク</t>
    </rPh>
    <rPh sb="2" eb="4">
      <t>イガイ</t>
    </rPh>
    <rPh sb="5" eb="6">
      <t>ス</t>
    </rPh>
    <rPh sb="7" eb="9">
      <t>イッパン</t>
    </rPh>
    <rPh sb="9" eb="11">
      <t>セタイ</t>
    </rPh>
    <phoneticPr fontId="13"/>
  </si>
  <si>
    <t>県立小浜水産学校創設（現若狭高等学校）</t>
    <rPh sb="12" eb="14">
      <t>ワカサ</t>
    </rPh>
    <phoneticPr fontId="8"/>
  </si>
  <si>
    <t>西津保育園創設（市内最初の保育園）</t>
    <rPh sb="13" eb="16">
      <t>ホイクエン</t>
    </rPh>
    <phoneticPr fontId="8"/>
  </si>
  <si>
    <t>小浜第二中学校開校</t>
    <rPh sb="3" eb="4">
      <t>ニ</t>
    </rPh>
    <phoneticPr fontId="8"/>
  </si>
  <si>
    <t>昭和天皇・皇后両陛下、皇太子ご夫妻（現上皇・上皇后両陛下）、芝浦製作所</t>
    <rPh sb="16" eb="17">
      <t>ツマ</t>
    </rPh>
    <rPh sb="19" eb="20">
      <t>ウエ</t>
    </rPh>
    <rPh sb="22" eb="23">
      <t>ウエ</t>
    </rPh>
    <phoneticPr fontId="8"/>
  </si>
  <si>
    <t>小浜工場ご視察・ボクシング競技ご観戦</t>
    <rPh sb="0" eb="2">
      <t>オバマ</t>
    </rPh>
    <rPh sb="2" eb="3">
      <t>コウ</t>
    </rPh>
    <phoneticPr fontId="13"/>
  </si>
  <si>
    <t>第6回全国豊かな海づくり大会が皇太子ご夫妻（現上皇・上皇后両陛下）</t>
    <rPh sb="23" eb="24">
      <t>ウエ</t>
    </rPh>
    <rPh sb="26" eb="27">
      <t>ウエ</t>
    </rPh>
    <phoneticPr fontId="8"/>
  </si>
  <si>
    <t>芝浦ハイテック株式会社小浜事業所小浜市に設立</t>
    <rPh sb="0" eb="2">
      <t>シバウラ</t>
    </rPh>
    <rPh sb="7" eb="9">
      <t>カブシキ</t>
    </rPh>
    <rPh sb="9" eb="11">
      <t>カイシャ</t>
    </rPh>
    <rPh sb="11" eb="13">
      <t>オバマ</t>
    </rPh>
    <rPh sb="13" eb="16">
      <t>ジギョウショ</t>
    </rPh>
    <rPh sb="16" eb="19">
      <t>オバマシ</t>
    </rPh>
    <rPh sb="20" eb="22">
      <t>セツリツ</t>
    </rPh>
    <phoneticPr fontId="13"/>
  </si>
  <si>
    <t>北西</t>
    <rPh sb="0" eb="2">
      <t>ホクセイ</t>
    </rPh>
    <phoneticPr fontId="19"/>
  </si>
  <si>
    <t>第21回国勢調査</t>
    <rPh sb="0" eb="1">
      <t>ダイ</t>
    </rPh>
    <rPh sb="3" eb="4">
      <t>カイ</t>
    </rPh>
    <rPh sb="4" eb="6">
      <t>コクセイ</t>
    </rPh>
    <rPh sb="6" eb="8">
      <t>チョウサ</t>
    </rPh>
    <phoneticPr fontId="19"/>
  </si>
  <si>
    <t>平成27年10月1日現在　</t>
    <phoneticPr fontId="13"/>
  </si>
  <si>
    <t>令和2年10月1日現在　</t>
    <rPh sb="0" eb="2">
      <t>レイワ</t>
    </rPh>
    <phoneticPr fontId="13"/>
  </si>
  <si>
    <t>令和2年</t>
    <rPh sb="0" eb="2">
      <t>レイワ</t>
    </rPh>
    <rPh sb="3" eb="4">
      <t>ネン</t>
    </rPh>
    <phoneticPr fontId="8"/>
  </si>
  <si>
    <t>令和2年</t>
    <rPh sb="0" eb="2">
      <t>レイワ</t>
    </rPh>
    <phoneticPr fontId="13"/>
  </si>
  <si>
    <t>令和2年10月1日現在　</t>
    <rPh sb="0" eb="2">
      <t>レイワ</t>
    </rPh>
    <rPh sb="3" eb="4">
      <t>ネン</t>
    </rPh>
    <rPh sb="6" eb="7">
      <t>ガツ</t>
    </rPh>
    <rPh sb="8" eb="9">
      <t>ニチ</t>
    </rPh>
    <rPh sb="9" eb="11">
      <t>ゲンザイ</t>
    </rPh>
    <phoneticPr fontId="13"/>
  </si>
  <si>
    <t>※　平成2年・7年・12年・17年・22年・27年・令和2年は国勢調査人口</t>
    <rPh sb="8" eb="9">
      <t>ネン</t>
    </rPh>
    <rPh sb="12" eb="13">
      <t>ネン</t>
    </rPh>
    <rPh sb="16" eb="17">
      <t>ネン</t>
    </rPh>
    <rPh sb="20" eb="21">
      <t>ネン</t>
    </rPh>
    <rPh sb="26" eb="28">
      <t>レイワ</t>
    </rPh>
    <rPh sb="29" eb="30">
      <t>ネン</t>
    </rPh>
    <rPh sb="31" eb="33">
      <t>コクセイ</t>
    </rPh>
    <rPh sb="33" eb="35">
      <t>チョウサ</t>
    </rPh>
    <rPh sb="35" eb="37">
      <t>ジンコウ</t>
    </rPh>
    <phoneticPr fontId="13"/>
  </si>
  <si>
    <t>令和2年度</t>
    <rPh sb="0" eb="2">
      <t>レイワ</t>
    </rPh>
    <rPh sb="3" eb="5">
      <t>ネンド</t>
    </rPh>
    <phoneticPr fontId="8"/>
  </si>
  <si>
    <t>令和2年</t>
    <rPh sb="0" eb="2">
      <t>レイワ</t>
    </rPh>
    <rPh sb="3" eb="4">
      <t>ネン</t>
    </rPh>
    <phoneticPr fontId="13"/>
  </si>
  <si>
    <t>令和2年10月1日現在　</t>
    <rPh sb="0" eb="2">
      <t>レイワ</t>
    </rPh>
    <phoneticPr fontId="8"/>
  </si>
  <si>
    <t>令
和
2
年</t>
    <rPh sb="0" eb="1">
      <t>レイ</t>
    </rPh>
    <rPh sb="2" eb="3">
      <t>ワ</t>
    </rPh>
    <rPh sb="6" eb="7">
      <t>ネン</t>
    </rPh>
    <phoneticPr fontId="13"/>
  </si>
  <si>
    <t>令和2年10月1日現在　</t>
    <rPh sb="0" eb="2">
      <t>レイワ</t>
    </rPh>
    <rPh sb="3" eb="4">
      <t>ネン</t>
    </rPh>
    <rPh sb="6" eb="7">
      <t>ガツ</t>
    </rPh>
    <rPh sb="8" eb="9">
      <t>ニチ</t>
    </rPh>
    <rPh sb="9" eb="11">
      <t>ゲンザイ</t>
    </rPh>
    <phoneticPr fontId="23"/>
  </si>
  <si>
    <t>令和３年</t>
    <rPh sb="0" eb="2">
      <t>レイワ</t>
    </rPh>
    <rPh sb="3" eb="4">
      <t>ネン</t>
    </rPh>
    <phoneticPr fontId="13"/>
  </si>
  <si>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</si>
  <si>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</si>
  <si>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</si>
  <si>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</si>
  <si>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</si>
  <si>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</si>
  <si>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</si>
  <si>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</si>
  <si>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</si>
  <si>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</si>
  <si>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</si>
  <si>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</si>
  <si>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</si>
  <si>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雑穀・いも類・豆類が主位</t>
    <rPh sb="0" eb="2">
      <t>ザッコク</t>
    </rPh>
    <rPh sb="5" eb="6">
      <t>ルイ</t>
    </rPh>
    <rPh sb="7" eb="9">
      <t>マメルイ</t>
    </rPh>
    <phoneticPr fontId="13"/>
  </si>
  <si>
    <t>-</t>
    <phoneticPr fontId="13"/>
  </si>
  <si>
    <t>-</t>
    <phoneticPr fontId="13"/>
  </si>
  <si>
    <t>-</t>
    <phoneticPr fontId="13"/>
  </si>
  <si>
    <t>令和元年</t>
    <rPh sb="0" eb="2">
      <t>レイワ</t>
    </rPh>
    <rPh sb="2" eb="4">
      <t>ガンネン</t>
    </rPh>
    <phoneticPr fontId="8"/>
  </si>
  <si>
    <t>令和2年</t>
    <rPh sb="0" eb="2">
      <t>レイワ</t>
    </rPh>
    <rPh sb="3" eb="4">
      <t>ネン</t>
    </rPh>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</si>
  <si>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</si>
  <si>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</si>
  <si>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</si>
  <si>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</si>
  <si>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</si>
  <si>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</si>
  <si>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</si>
  <si>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</si>
  <si>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</si>
  <si>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</si>
  <si>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このページ、いる？</t>
    <phoneticPr fontId="8"/>
  </si>
  <si>
    <t>-</t>
    <phoneticPr fontId="8"/>
  </si>
  <si>
    <t>-</t>
    <phoneticPr fontId="8"/>
  </si>
  <si>
    <t>-</t>
    <phoneticPr fontId="8"/>
  </si>
  <si>
    <t>-</t>
    <phoneticPr fontId="8"/>
  </si>
  <si>
    <t>-</t>
    <phoneticPr fontId="8"/>
  </si>
  <si>
    <t>令和2年</t>
    <rPh sb="0" eb="2">
      <t>レイワ</t>
    </rPh>
    <rPh sb="3" eb="4">
      <t>ネン</t>
    </rPh>
    <phoneticPr fontId="8"/>
  </si>
  <si>
    <t>令和元年</t>
    <rPh sb="0" eb="2">
      <t>レイワ</t>
    </rPh>
    <rPh sb="2" eb="4">
      <t>ガンネン</t>
    </rPh>
    <phoneticPr fontId="8"/>
  </si>
  <si>
    <t>令和元年</t>
    <rPh sb="0" eb="2">
      <t>レイワ</t>
    </rPh>
    <rPh sb="2" eb="4">
      <t>ガンネン</t>
    </rPh>
    <phoneticPr fontId="8"/>
  </si>
  <si>
    <t>令和3年</t>
    <rPh sb="0" eb="2">
      <t>レイワ</t>
    </rPh>
    <rPh sb="3" eb="4">
      <t>ネン</t>
    </rPh>
    <phoneticPr fontId="13"/>
  </si>
  <si>
    <t>令和2年10月1日現在　</t>
    <rPh sb="0" eb="2">
      <t>レイワ</t>
    </rPh>
    <phoneticPr fontId="8"/>
  </si>
  <si>
    <t>令和元年度</t>
    <rPh sb="0" eb="2">
      <t>レイワ</t>
    </rPh>
    <rPh sb="2" eb="4">
      <t>ガンネン</t>
    </rPh>
    <rPh sb="4" eb="5">
      <t>ド</t>
    </rPh>
    <phoneticPr fontId="8"/>
  </si>
  <si>
    <t>各年度3月31日現在　</t>
    <rPh sb="0" eb="2">
      <t>カクネン</t>
    </rPh>
    <rPh sb="2" eb="3">
      <t>ド</t>
    </rPh>
    <rPh sb="4" eb="5">
      <t>ガツ</t>
    </rPh>
    <rPh sb="7" eb="8">
      <t>ニチ</t>
    </rPh>
    <rPh sb="8" eb="10">
      <t>ゲンザイ</t>
    </rPh>
    <phoneticPr fontId="13"/>
  </si>
  <si>
    <t>令和元年度</t>
    <rPh sb="0" eb="2">
      <t>レイワ</t>
    </rPh>
    <rPh sb="2" eb="5">
      <t>ガンネンド</t>
    </rPh>
    <phoneticPr fontId="8"/>
  </si>
  <si>
    <t>令和3年</t>
    <rPh sb="0" eb="1">
      <t>レイ</t>
    </rPh>
    <rPh sb="1" eb="2">
      <t>カズ</t>
    </rPh>
    <rPh sb="3" eb="4">
      <t>ネン</t>
    </rPh>
    <phoneticPr fontId="13"/>
  </si>
  <si>
    <t>令和4年</t>
    <rPh sb="0" eb="1">
      <t>レイ</t>
    </rPh>
    <rPh sb="1" eb="2">
      <t>カズ</t>
    </rPh>
    <rPh sb="3" eb="4">
      <t>ネン</t>
    </rPh>
    <phoneticPr fontId="13"/>
  </si>
  <si>
    <t>令和3年度</t>
    <rPh sb="0" eb="2">
      <t>レイワ</t>
    </rPh>
    <rPh sb="3" eb="5">
      <t>ネンド</t>
    </rPh>
    <phoneticPr fontId="8"/>
  </si>
  <si>
    <t>令和2年度</t>
    <rPh sb="0" eb="2">
      <t>レイワ</t>
    </rPh>
    <rPh sb="3" eb="5">
      <t>ネンド</t>
    </rPh>
    <phoneticPr fontId="13"/>
  </si>
  <si>
    <t>有機化学工業製品製造業</t>
    <rPh sb="0" eb="2">
      <t>ユウキ</t>
    </rPh>
    <rPh sb="2" eb="4">
      <t>カガク</t>
    </rPh>
    <rPh sb="4" eb="6">
      <t>コウギョウ</t>
    </rPh>
    <rPh sb="6" eb="8">
      <t>セイヒン</t>
    </rPh>
    <rPh sb="8" eb="11">
      <t>セイゾウギョウ</t>
    </rPh>
    <phoneticPr fontId="8"/>
  </si>
  <si>
    <t>-</t>
    <phoneticPr fontId="8"/>
  </si>
  <si>
    <t>Ｘ</t>
    <phoneticPr fontId="8"/>
  </si>
  <si>
    <t>-</t>
    <phoneticPr fontId="8"/>
  </si>
  <si>
    <t>Ｘ</t>
    <phoneticPr fontId="8"/>
  </si>
  <si>
    <t>-</t>
    <phoneticPr fontId="8"/>
  </si>
  <si>
    <t>-</t>
    <phoneticPr fontId="8"/>
  </si>
  <si>
    <t>-</t>
    <phoneticPr fontId="8"/>
  </si>
  <si>
    <t>-</t>
    <phoneticPr fontId="8"/>
  </si>
  <si>
    <t>平成28年</t>
    <rPh sb="0" eb="2">
      <t>ヘイセイ</t>
    </rPh>
    <rPh sb="4" eb="5">
      <t>ネン</t>
    </rPh>
    <phoneticPr fontId="8"/>
  </si>
  <si>
    <t>22(12)</t>
    <phoneticPr fontId="8"/>
  </si>
  <si>
    <t>11(3)</t>
    <phoneticPr fontId="8"/>
  </si>
  <si>
    <t>-</t>
    <phoneticPr fontId="8"/>
  </si>
  <si>
    <t>3(1)</t>
    <phoneticPr fontId="8"/>
  </si>
  <si>
    <t>1(1)</t>
    <phoneticPr fontId="8"/>
  </si>
  <si>
    <t>7(7)</t>
    <phoneticPr fontId="8"/>
  </si>
  <si>
    <t>544(72)</t>
    <phoneticPr fontId="8"/>
  </si>
  <si>
    <t>3(1)</t>
    <phoneticPr fontId="8"/>
  </si>
  <si>
    <t>27,432(1,779)</t>
    <phoneticPr fontId="8"/>
  </si>
  <si>
    <t>令和2年</t>
    <rPh sb="0" eb="1">
      <t>レイ</t>
    </rPh>
    <rPh sb="1" eb="2">
      <t>カズ</t>
    </rPh>
    <rPh sb="3" eb="4">
      <t>ネン</t>
    </rPh>
    <phoneticPr fontId="19"/>
  </si>
  <si>
    <t>令和3年</t>
    <rPh sb="0" eb="1">
      <t>レイ</t>
    </rPh>
    <rPh sb="1" eb="2">
      <t>カズ</t>
    </rPh>
    <rPh sb="3" eb="4">
      <t>ネン</t>
    </rPh>
    <phoneticPr fontId="19"/>
  </si>
  <si>
    <t>平成19年</t>
    <rPh sb="0" eb="2">
      <t>ヘイセイ</t>
    </rPh>
    <rPh sb="4" eb="5">
      <t>ネン</t>
    </rPh>
    <phoneticPr fontId="8"/>
  </si>
  <si>
    <t>平成22年度</t>
    <rPh sb="0" eb="2">
      <t>ヘイセイ</t>
    </rPh>
    <rPh sb="4" eb="6">
      <t>ネンド</t>
    </rPh>
    <phoneticPr fontId="8"/>
  </si>
  <si>
    <t>平成23年度</t>
    <rPh sb="0" eb="2">
      <t>ヘイセイ</t>
    </rPh>
    <rPh sb="4" eb="6">
      <t>ネンド</t>
    </rPh>
    <phoneticPr fontId="8"/>
  </si>
  <si>
    <t>平成23年度</t>
    <rPh sb="0" eb="2">
      <t>ヘイセイ</t>
    </rPh>
    <rPh sb="4" eb="5">
      <t>ネン</t>
    </rPh>
    <rPh sb="5" eb="6">
      <t>ド</t>
    </rPh>
    <phoneticPr fontId="8"/>
  </si>
  <si>
    <t>令和3年度</t>
    <rPh sb="0" eb="2">
      <t>レイワ</t>
    </rPh>
    <rPh sb="3" eb="5">
      <t>ネンド</t>
    </rPh>
    <phoneticPr fontId="13"/>
  </si>
  <si>
    <t>R 1. 7.21</t>
  </si>
  <si>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</si>
  <si>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</si>
  <si>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</si>
  <si>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</si>
  <si>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</si>
  <si>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</si>
  <si>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</si>
  <si>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</si>
  <si>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</si>
  <si>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</si>
  <si>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</si>
  <si>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</si>
  <si>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</si>
  <si>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</si>
  <si>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</si>
  <si>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</si>
  <si>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</si>
  <si>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t>
    <phoneticPr fontId="8"/>
  </si>
  <si>
    <t>わらび</t>
    <phoneticPr fontId="13"/>
  </si>
  <si>
    <t>※二輪（200CC～2500CC）は令和元年度より集計されていない</t>
    <rPh sb="1" eb="3">
      <t>ニリン</t>
    </rPh>
    <rPh sb="18" eb="20">
      <t>レイワ</t>
    </rPh>
    <rPh sb="20" eb="22">
      <t>ガンネン</t>
    </rPh>
    <rPh sb="22" eb="23">
      <t>ド</t>
    </rPh>
    <rPh sb="25" eb="27">
      <t>シュウケイ</t>
    </rPh>
    <phoneticPr fontId="13"/>
  </si>
  <si>
    <t>平成18年度</t>
    <rPh sb="0" eb="2">
      <t>ヘイセイ</t>
    </rPh>
    <rPh sb="4" eb="6">
      <t>ネンド</t>
    </rPh>
    <phoneticPr fontId="8"/>
  </si>
  <si>
    <t>平成19年度</t>
    <rPh sb="0" eb="2">
      <t>ヘイセイ</t>
    </rPh>
    <rPh sb="4" eb="6">
      <t>ネンド</t>
    </rPh>
    <phoneticPr fontId="8"/>
  </si>
  <si>
    <t>平成19年</t>
    <rPh sb="0" eb="2">
      <t>ヘイセイ</t>
    </rPh>
    <rPh sb="4" eb="5">
      <t>ネン</t>
    </rPh>
    <phoneticPr fontId="8"/>
  </si>
  <si>
    <t>平成17年度</t>
    <rPh sb="0" eb="2">
      <t>ヘイセイ</t>
    </rPh>
    <rPh sb="4" eb="6">
      <t>ネンド</t>
    </rPh>
    <phoneticPr fontId="8"/>
  </si>
  <si>
    <t>※補完数値</t>
    <rPh sb="1" eb="3">
      <t>ホカン</t>
    </rPh>
    <rPh sb="3" eb="5">
      <t>スウチ</t>
    </rPh>
    <phoneticPr fontId="8"/>
  </si>
  <si>
    <t>補完数値</t>
    <rPh sb="0" eb="2">
      <t>ホカン</t>
    </rPh>
    <rPh sb="2" eb="4">
      <t>スウチ</t>
    </rPh>
    <phoneticPr fontId="8"/>
  </si>
  <si>
    <t>令和２年</t>
    <rPh sb="0" eb="2">
      <t>レイワ</t>
    </rPh>
    <rPh sb="3" eb="4">
      <t>ネン</t>
    </rPh>
    <phoneticPr fontId="8"/>
  </si>
  <si>
    <t>令和３年</t>
    <rPh sb="0" eb="1">
      <t>レイ</t>
    </rPh>
    <rPh sb="1" eb="2">
      <t>カズ</t>
    </rPh>
    <rPh sb="3" eb="4">
      <t>ネン</t>
    </rPh>
    <phoneticPr fontId="19"/>
  </si>
  <si>
    <t>平成31年</t>
    <rPh sb="0" eb="2">
      <t>ヘイセイ</t>
    </rPh>
    <rPh sb="4" eb="5">
      <t>ネン</t>
    </rPh>
    <phoneticPr fontId="19"/>
  </si>
  <si>
    <t>資料：福井県統計年鑑</t>
    <rPh sb="0" eb="2">
      <t>シリョウ</t>
    </rPh>
    <rPh sb="3" eb="5">
      <t>フクイ</t>
    </rPh>
    <rPh sb="5" eb="6">
      <t>ケン</t>
    </rPh>
    <rPh sb="6" eb="8">
      <t>トウケイ</t>
    </rPh>
    <rPh sb="8" eb="10">
      <t>ネンカン</t>
    </rPh>
    <phoneticPr fontId="13"/>
  </si>
  <si>
    <t>各年度3月31日現在　</t>
    <rPh sb="0" eb="1">
      <t>カク</t>
    </rPh>
    <rPh sb="1" eb="2">
      <t>ネン</t>
    </rPh>
    <rPh sb="2" eb="3">
      <t>ド</t>
    </rPh>
    <rPh sb="4" eb="5">
      <t>ガツ</t>
    </rPh>
    <rPh sb="7" eb="8">
      <t>ニチ</t>
    </rPh>
    <rPh sb="8" eb="10">
      <t>ゲンザイ</t>
    </rPh>
    <phoneticPr fontId="13"/>
  </si>
  <si>
    <t>-</t>
    <phoneticPr fontId="8"/>
  </si>
  <si>
    <t>-</t>
    <phoneticPr fontId="8"/>
  </si>
  <si>
    <t>-</t>
    <phoneticPr fontId="8"/>
  </si>
  <si>
    <t>-</t>
    <phoneticPr fontId="8"/>
  </si>
  <si>
    <t>-</t>
    <phoneticPr fontId="8"/>
  </si>
  <si>
    <t>-</t>
    <phoneticPr fontId="8"/>
  </si>
  <si>
    <t>-</t>
    <phoneticPr fontId="8"/>
  </si>
  <si>
    <t>総数（夫の年齢）</t>
    <rPh sb="3" eb="4">
      <t>オット</t>
    </rPh>
    <phoneticPr fontId="8"/>
  </si>
  <si>
    <t xml:space="preserve">　　妻が60歳未満 </t>
  </si>
  <si>
    <t>　　妻が60～64歳</t>
  </si>
  <si>
    <t>　　妻が65～69歳</t>
  </si>
  <si>
    <t>　　妻が70～74歳</t>
  </si>
  <si>
    <t>　　妻が75～79歳</t>
  </si>
  <si>
    <t>　　妻が80～84歳</t>
  </si>
  <si>
    <t>　　妻が85歳以上</t>
  </si>
  <si>
    <t xml:space="preserve">　夫が60歳未満 </t>
  </si>
  <si>
    <t>　夫が60～64歳</t>
  </si>
  <si>
    <t>　夫が65～69歳</t>
  </si>
  <si>
    <t>　夫が70～74歳</t>
  </si>
  <si>
    <t>　夫が75～79歳</t>
  </si>
  <si>
    <t>　夫が80～84歳</t>
  </si>
  <si>
    <t>　夫が85歳以上</t>
  </si>
  <si>
    <t>世帯</t>
    <phoneticPr fontId="23"/>
  </si>
  <si>
    <t>世帯</t>
    <phoneticPr fontId="23"/>
  </si>
  <si>
    <t>世帯</t>
    <phoneticPr fontId="23"/>
  </si>
  <si>
    <t>3-6　夫婦の就業別、夫婦の年齢別、世帯数</t>
    <rPh sb="9" eb="10">
      <t>ベツ</t>
    </rPh>
    <rPh sb="11" eb="13">
      <t>フウフ</t>
    </rPh>
    <rPh sb="14" eb="16">
      <t>ネンレイ</t>
    </rPh>
    <rPh sb="16" eb="17">
      <t>ベツ</t>
    </rPh>
    <rPh sb="18" eb="21">
      <t>セタイスウ</t>
    </rPh>
    <phoneticPr fontId="8"/>
  </si>
  <si>
    <t>H27 不詳を除いた値となっているためR2も同様に取り扱い</t>
    <rPh sb="4" eb="6">
      <t>フショウ</t>
    </rPh>
    <rPh sb="7" eb="8">
      <t>ノゾ</t>
    </rPh>
    <rPh sb="10" eb="11">
      <t>アタイ</t>
    </rPh>
    <rPh sb="22" eb="24">
      <t>ドウヨウ</t>
    </rPh>
    <rPh sb="25" eb="26">
      <t>ト</t>
    </rPh>
    <rPh sb="27" eb="28">
      <t>アツカ</t>
    </rPh>
    <phoneticPr fontId="8"/>
  </si>
  <si>
    <t>-</t>
    <phoneticPr fontId="8"/>
  </si>
  <si>
    <t>-</t>
    <phoneticPr fontId="8"/>
  </si>
  <si>
    <t>※数値はすべて不詳補完値</t>
    <rPh sb="1" eb="3">
      <t>スウチ</t>
    </rPh>
    <rPh sb="7" eb="9">
      <t>フショウ</t>
    </rPh>
    <rPh sb="9" eb="11">
      <t>ホカン</t>
    </rPh>
    <rPh sb="11" eb="12">
      <t>アタイ</t>
    </rPh>
    <phoneticPr fontId="8"/>
  </si>
  <si>
    <t>※平成２７年以降については不詳補完値</t>
    <rPh sb="1" eb="3">
      <t>ヘイセイ</t>
    </rPh>
    <rPh sb="5" eb="6">
      <t>ネン</t>
    </rPh>
    <rPh sb="6" eb="8">
      <t>イコウ</t>
    </rPh>
    <rPh sb="13" eb="15">
      <t>フショウ</t>
    </rPh>
    <rPh sb="15" eb="17">
      <t>ホカン</t>
    </rPh>
    <rPh sb="17" eb="18">
      <t>アタイ</t>
    </rPh>
    <phoneticPr fontId="8"/>
  </si>
  <si>
    <t>※平成19年11月  日本標準産業分類改定</t>
    <phoneticPr fontId="13"/>
  </si>
  <si>
    <t>就業者数</t>
    <rPh sb="3" eb="4">
      <t>カズ</t>
    </rPh>
    <phoneticPr fontId="13"/>
  </si>
  <si>
    <t>３　労働　については、</t>
    <rPh sb="2" eb="4">
      <t>ロウドウ</t>
    </rPh>
    <phoneticPr fontId="8"/>
  </si>
  <si>
    <t>3-2産業別、年齢別、15歳以上就業者数（5歳刻み）の補完数値が出ていないため、</t>
    <rPh sb="3" eb="5">
      <t>サンギョウ</t>
    </rPh>
    <rPh sb="5" eb="6">
      <t>ベツ</t>
    </rPh>
    <rPh sb="7" eb="9">
      <t>ネンレイ</t>
    </rPh>
    <rPh sb="9" eb="10">
      <t>ベツ</t>
    </rPh>
    <rPh sb="13" eb="16">
      <t>サイイジョウ</t>
    </rPh>
    <rPh sb="16" eb="19">
      <t>シュウギョウシャ</t>
    </rPh>
    <rPh sb="19" eb="20">
      <t>スウ</t>
    </rPh>
    <rPh sb="22" eb="23">
      <t>サイ</t>
    </rPh>
    <rPh sb="23" eb="24">
      <t>キザ</t>
    </rPh>
    <rPh sb="27" eb="29">
      <t>ホカン</t>
    </rPh>
    <rPh sb="29" eb="31">
      <t>スウチ</t>
    </rPh>
    <rPh sb="32" eb="33">
      <t>デ</t>
    </rPh>
    <phoneticPr fontId="8"/>
  </si>
  <si>
    <t>3-2以外の数値についても補完しない数値とする。</t>
    <rPh sb="3" eb="5">
      <t>イガイ</t>
    </rPh>
    <rPh sb="6" eb="8">
      <t>スウチ</t>
    </rPh>
    <rPh sb="13" eb="15">
      <t>ホカン</t>
    </rPh>
    <rPh sb="18" eb="20">
      <t>スウチ</t>
    </rPh>
    <phoneticPr fontId="8"/>
  </si>
  <si>
    <t>11(2)</t>
    <phoneticPr fontId="8"/>
  </si>
  <si>
    <t>5(1)</t>
    <phoneticPr fontId="8"/>
  </si>
  <si>
    <t>1(0)</t>
    <phoneticPr fontId="8"/>
  </si>
  <si>
    <t>383(0)</t>
    <phoneticPr fontId="8"/>
  </si>
  <si>
    <t>10,028(17)</t>
    <phoneticPr fontId="8"/>
  </si>
  <si>
    <t>令和３年</t>
    <rPh sb="0" eb="2">
      <t>レイワ</t>
    </rPh>
    <rPh sb="3" eb="4">
      <t>ネン</t>
    </rPh>
    <phoneticPr fontId="8"/>
  </si>
  <si>
    <t>各年6月1日現在　</t>
    <phoneticPr fontId="8"/>
  </si>
  <si>
    <t>※　平成26年は7月1日現在</t>
    <rPh sb="2" eb="4">
      <t>ヘイセイ</t>
    </rPh>
    <rPh sb="6" eb="7">
      <t>ネン</t>
    </rPh>
    <rPh sb="9" eb="10">
      <t>ガツ</t>
    </rPh>
    <rPh sb="11" eb="12">
      <t>ニチ</t>
    </rPh>
    <rPh sb="12" eb="14">
      <t>ゲンザイ</t>
    </rPh>
    <phoneticPr fontId="13"/>
  </si>
  <si>
    <t>令和3年6月1日現在　</t>
    <rPh sb="0" eb="1">
      <t>レイ</t>
    </rPh>
    <rPh sb="1" eb="2">
      <t>カズ</t>
    </rPh>
    <rPh sb="3" eb="4">
      <t>ネン</t>
    </rPh>
    <rPh sb="4" eb="5">
      <t>ヘイネン</t>
    </rPh>
    <rPh sb="5" eb="6">
      <t>ガツ</t>
    </rPh>
    <rPh sb="7" eb="8">
      <t>ニチ</t>
    </rPh>
    <rPh sb="8" eb="10">
      <t>ゲンザイ</t>
    </rPh>
    <phoneticPr fontId="13"/>
  </si>
  <si>
    <t>農林漁業（個人経営を除く）</t>
    <rPh sb="2" eb="4">
      <t>ギョギョウ</t>
    </rPh>
    <rPh sb="5" eb="7">
      <t>コジン</t>
    </rPh>
    <rPh sb="7" eb="9">
      <t>ケイエイ</t>
    </rPh>
    <rPh sb="10" eb="11">
      <t>ノゾ</t>
    </rPh>
    <phoneticPr fontId="8"/>
  </si>
  <si>
    <t>令和３年</t>
    <rPh sb="0" eb="1">
      <t>レイ</t>
    </rPh>
    <rPh sb="1" eb="2">
      <t>カズ</t>
    </rPh>
    <rPh sb="3" eb="4">
      <t>ネン</t>
    </rPh>
    <phoneticPr fontId="13"/>
  </si>
  <si>
    <t>－</t>
    <phoneticPr fontId="8"/>
  </si>
  <si>
    <t>令和元.5.21～3.6.3</t>
    <rPh sb="0" eb="2">
      <t>レイワ</t>
    </rPh>
    <rPh sb="2" eb="3">
      <t>ガン</t>
    </rPh>
    <phoneticPr fontId="13"/>
  </si>
  <si>
    <t>小澤　長純</t>
    <rPh sb="0" eb="2">
      <t>オザワ</t>
    </rPh>
    <rPh sb="3" eb="4">
      <t>ナガ</t>
    </rPh>
    <rPh sb="4" eb="5">
      <t>ジュン</t>
    </rPh>
    <phoneticPr fontId="8"/>
  </si>
  <si>
    <t>法人事業税交付金</t>
    <rPh sb="0" eb="2">
      <t>ホウジン</t>
    </rPh>
    <rPh sb="2" eb="5">
      <t>ジギョウゼイ</t>
    </rPh>
    <rPh sb="5" eb="8">
      <t>コウフキン</t>
    </rPh>
    <phoneticPr fontId="8"/>
  </si>
  <si>
    <t>市債</t>
    <rPh sb="0" eb="1">
      <t>シ</t>
    </rPh>
    <phoneticPr fontId="8"/>
  </si>
  <si>
    <t>平成19年度</t>
    <rPh sb="0" eb="2">
      <t>ヘイセイ</t>
    </rPh>
    <rPh sb="4" eb="6">
      <t>ネンド</t>
    </rPh>
    <phoneticPr fontId="8"/>
  </si>
  <si>
    <t>平成19年</t>
    <rPh sb="0" eb="2">
      <t>ヘイセイ</t>
    </rPh>
    <rPh sb="4" eb="5">
      <t>ネン</t>
    </rPh>
    <phoneticPr fontId="8"/>
  </si>
  <si>
    <t>保険者負担額</t>
    <phoneticPr fontId="13"/>
  </si>
  <si>
    <t>408,000
(420,000)</t>
  </si>
  <si>
    <t>　　　令和3年度の金額は令和4年1月1日から適用</t>
    <rPh sb="3" eb="5">
      <t>レイワ</t>
    </rPh>
    <rPh sb="6" eb="8">
      <t>ネンド</t>
    </rPh>
    <rPh sb="9" eb="11">
      <t>キンガク</t>
    </rPh>
    <rPh sb="12" eb="14">
      <t>レイワ</t>
    </rPh>
    <rPh sb="15" eb="16">
      <t>ネン</t>
    </rPh>
    <rPh sb="17" eb="18">
      <t>ゲツ</t>
    </rPh>
    <rPh sb="19" eb="20">
      <t>ヒ</t>
    </rPh>
    <rPh sb="22" eb="24">
      <t>テキヨウ</t>
    </rPh>
    <phoneticPr fontId="13"/>
  </si>
  <si>
    <t>1世帯あたり</t>
    <phoneticPr fontId="13"/>
  </si>
  <si>
    <t>1人あたり</t>
    <phoneticPr fontId="13"/>
  </si>
  <si>
    <t>葬祭費</t>
    <phoneticPr fontId="13"/>
  </si>
  <si>
    <t>費用額</t>
    <phoneticPr fontId="13"/>
  </si>
  <si>
    <t>※　保険税（現年度分調定額）は、医療給付費と後期高齢者支援金を合計した額</t>
    <phoneticPr fontId="13"/>
  </si>
  <si>
    <t>平成7年</t>
    <rPh sb="0" eb="2">
      <t>ヘイセイ</t>
    </rPh>
    <rPh sb="3" eb="4">
      <t>ネン</t>
    </rPh>
    <phoneticPr fontId="8"/>
  </si>
  <si>
    <t>令和2年</t>
    <rPh sb="0" eb="2">
      <t>レイワ</t>
    </rPh>
    <rPh sb="3" eb="4">
      <t>ネン</t>
    </rPh>
    <phoneticPr fontId="8"/>
  </si>
  <si>
    <t>田の詳細項目削除</t>
    <rPh sb="0" eb="1">
      <t>タ</t>
    </rPh>
    <rPh sb="2" eb="4">
      <t>ショウサイ</t>
    </rPh>
    <rPh sb="4" eb="6">
      <t>コウモク</t>
    </rPh>
    <rPh sb="6" eb="8">
      <t>サクジョ</t>
    </rPh>
    <phoneticPr fontId="8"/>
  </si>
  <si>
    <t>建築材料，鉱物・金属材料等卸売業</t>
    <phoneticPr fontId="8"/>
  </si>
  <si>
    <t>※　管理，補助的経済活動のみを行う事業所、産業細分類が格付不能の事業所、卸売の商品販売額</t>
    <phoneticPr fontId="13"/>
  </si>
  <si>
    <t>　　（仲立手数料を除く）、小売の商品販売額および仲立手数料のいずれの金額も無い事業所は含</t>
    <phoneticPr fontId="8"/>
  </si>
  <si>
    <t>　　まない</t>
    <phoneticPr fontId="8"/>
  </si>
  <si>
    <t>※　従業者数は、「個人業主」、「無給家族従業者」、「有給役員」および「常用雇用者」の計で</t>
    <phoneticPr fontId="13"/>
  </si>
  <si>
    <t>　　あり、「臨時雇用者」は含まない</t>
    <phoneticPr fontId="8"/>
  </si>
  <si>
    <t>-</t>
    <phoneticPr fontId="8"/>
  </si>
  <si>
    <t>-</t>
    <phoneticPr fontId="8"/>
  </si>
  <si>
    <t>-</t>
    <phoneticPr fontId="8"/>
  </si>
  <si>
    <t>S55→R2増減率</t>
    <rPh sb="6" eb="8">
      <t>ゾウゲン</t>
    </rPh>
    <rPh sb="8" eb="9">
      <t>リツ</t>
    </rPh>
    <phoneticPr fontId="48"/>
  </si>
  <si>
    <t>小浜</t>
  </si>
  <si>
    <t>雲浜</t>
  </si>
  <si>
    <t>西津</t>
  </si>
  <si>
    <t>内外海</t>
  </si>
  <si>
    <t>国富</t>
  </si>
  <si>
    <t>宮川</t>
  </si>
  <si>
    <t>松永</t>
  </si>
  <si>
    <t>遠敷</t>
  </si>
  <si>
    <t>今富</t>
  </si>
  <si>
    <t>口名田</t>
  </si>
  <si>
    <t>全域</t>
    <rPh sb="0" eb="2">
      <t>ゼンイキ</t>
    </rPh>
    <phoneticPr fontId="48"/>
  </si>
  <si>
    <t>中名田</t>
  </si>
  <si>
    <t>加斗</t>
  </si>
  <si>
    <t xml:space="preserve">指定
区分 </t>
    <phoneticPr fontId="13"/>
  </si>
  <si>
    <t>文  化  財  名</t>
    <phoneticPr fontId="13"/>
  </si>
  <si>
    <t xml:space="preserve">明通寺　  </t>
    <phoneticPr fontId="13"/>
  </si>
  <si>
    <t xml:space="preserve">鎌倉中期 </t>
    <phoneticPr fontId="13"/>
  </si>
  <si>
    <t xml:space="preserve">明通寺    </t>
    <phoneticPr fontId="13"/>
  </si>
  <si>
    <t>国　</t>
    <phoneticPr fontId="13"/>
  </si>
  <si>
    <t>妙楽寺本堂 附厨子 　　　　　</t>
    <phoneticPr fontId="13"/>
  </si>
  <si>
    <t xml:space="preserve">妙楽寺    </t>
    <phoneticPr fontId="13"/>
  </si>
  <si>
    <t>神宮寺本堂　　 　　　　　　</t>
    <phoneticPr fontId="13"/>
  </si>
  <si>
    <t xml:space="preserve">神宮寺    </t>
    <phoneticPr fontId="13"/>
  </si>
  <si>
    <t xml:space="preserve">室町末期 </t>
    <phoneticPr fontId="13"/>
  </si>
  <si>
    <t>神宮寺仁王門　 　　　　　　</t>
    <phoneticPr fontId="13"/>
  </si>
  <si>
    <t xml:space="preserve">鎌倉末期 </t>
    <phoneticPr fontId="13"/>
  </si>
  <si>
    <t>羽賀寺本堂　　 　　　　　　</t>
    <phoneticPr fontId="13"/>
  </si>
  <si>
    <t xml:space="preserve">羽賀寺    </t>
    <phoneticPr fontId="13"/>
  </si>
  <si>
    <t xml:space="preserve">室町中期 </t>
    <phoneticPr fontId="13"/>
  </si>
  <si>
    <t>飯盛寺本堂　　 　　　　　　</t>
    <phoneticPr fontId="13"/>
  </si>
  <si>
    <t xml:space="preserve">飯盛寺    </t>
    <phoneticPr fontId="13"/>
  </si>
  <si>
    <t xml:space="preserve">若狭彦神社  </t>
    <phoneticPr fontId="13"/>
  </si>
  <si>
    <t xml:space="preserve">江戸後期 </t>
    <phoneticPr fontId="13"/>
  </si>
  <si>
    <t>3棟</t>
    <phoneticPr fontId="13"/>
  </si>
  <si>
    <t>江戸(1815)</t>
    <phoneticPr fontId="13"/>
  </si>
  <si>
    <t xml:space="preserve">市  </t>
    <phoneticPr fontId="13"/>
  </si>
  <si>
    <t>薬医門　　</t>
    <phoneticPr fontId="13"/>
  </si>
  <si>
    <t xml:space="preserve">空印寺    </t>
    <phoneticPr fontId="13"/>
  </si>
  <si>
    <t>江戸(1668)</t>
    <phoneticPr fontId="13"/>
  </si>
  <si>
    <t>八幡神社木造鳥居　　　　　　</t>
    <phoneticPr fontId="13"/>
  </si>
  <si>
    <t xml:space="preserve">八幡神社  </t>
    <phoneticPr fontId="13"/>
  </si>
  <si>
    <t>江戸(1694)</t>
    <phoneticPr fontId="13"/>
  </si>
  <si>
    <t>日枝神社本殿　   　　　　　</t>
    <phoneticPr fontId="13"/>
  </si>
  <si>
    <t xml:space="preserve">日枝神社   </t>
    <phoneticPr fontId="13"/>
  </si>
  <si>
    <t>江戸(16７3)</t>
    <phoneticPr fontId="13"/>
  </si>
  <si>
    <t>国分寺釈迦堂　   　　　　　</t>
    <phoneticPr fontId="13"/>
  </si>
  <si>
    <t xml:space="preserve">国分寺    </t>
    <phoneticPr fontId="13"/>
  </si>
  <si>
    <t>江戸(1705)</t>
    <phoneticPr fontId="13"/>
  </si>
  <si>
    <t xml:space="preserve"> １棟</t>
    <phoneticPr fontId="13"/>
  </si>
  <si>
    <t xml:space="preserve">小浜市    </t>
    <phoneticPr fontId="13"/>
  </si>
  <si>
    <t>明治44年</t>
    <phoneticPr fontId="13"/>
  </si>
  <si>
    <t>明治22年</t>
    <phoneticPr fontId="13"/>
  </si>
  <si>
    <t>建造物</t>
    <rPh sb="0" eb="3">
      <t>ケンゾウブツ</t>
    </rPh>
    <phoneticPr fontId="19"/>
  </si>
  <si>
    <t>国登録</t>
    <rPh sb="0" eb="1">
      <t>クニ</t>
    </rPh>
    <rPh sb="1" eb="3">
      <t>トウロク</t>
    </rPh>
    <phoneticPr fontId="19"/>
  </si>
  <si>
    <t>旧中名田郵便局</t>
    <rPh sb="0" eb="1">
      <t>キュウ</t>
    </rPh>
    <rPh sb="1" eb="2">
      <t>ナカ</t>
    </rPh>
    <rPh sb="2" eb="4">
      <t>ナタ</t>
    </rPh>
    <rPh sb="4" eb="7">
      <t>ユウビンキョク</t>
    </rPh>
    <phoneticPr fontId="19"/>
  </si>
  <si>
    <t>１棟</t>
    <rPh sb="1" eb="2">
      <t>ムネ</t>
    </rPh>
    <phoneticPr fontId="19"/>
  </si>
  <si>
    <t>明治11年頃</t>
    <rPh sb="0" eb="2">
      <t>メイジ</t>
    </rPh>
    <rPh sb="4" eb="5">
      <t>ネン</t>
    </rPh>
    <rPh sb="5" eb="6">
      <t>コロ</t>
    </rPh>
    <phoneticPr fontId="19"/>
  </si>
  <si>
    <t>R2.11.20</t>
    <phoneticPr fontId="19"/>
  </si>
  <si>
    <t>国登録</t>
    <rPh sb="0" eb="3">
      <t>クニトウロク</t>
    </rPh>
    <phoneticPr fontId="19"/>
  </si>
  <si>
    <t>旧古川屋惣兵衛住宅</t>
    <rPh sb="0" eb="1">
      <t>キュウ</t>
    </rPh>
    <rPh sb="1" eb="3">
      <t>フルカワ</t>
    </rPh>
    <rPh sb="3" eb="4">
      <t>ヤ</t>
    </rPh>
    <rPh sb="4" eb="5">
      <t>ソウ</t>
    </rPh>
    <rPh sb="5" eb="7">
      <t>ヒョウエ</t>
    </rPh>
    <rPh sb="7" eb="9">
      <t>ジュウタク</t>
    </rPh>
    <phoneticPr fontId="19"/>
  </si>
  <si>
    <t>慶應元年</t>
    <rPh sb="0" eb="2">
      <t>ケイオウ</t>
    </rPh>
    <rPh sb="2" eb="3">
      <t>ゲン</t>
    </rPh>
    <rPh sb="3" eb="4">
      <t>ネン</t>
    </rPh>
    <phoneticPr fontId="19"/>
  </si>
  <si>
    <t>R3.7.16</t>
    <phoneticPr fontId="19"/>
  </si>
  <si>
    <t xml:space="preserve">国  </t>
    <phoneticPr fontId="13"/>
  </si>
  <si>
    <t>絹本著色弥勒菩薩像　　　　　</t>
    <phoneticPr fontId="13"/>
  </si>
  <si>
    <t xml:space="preserve">萬徳寺    </t>
    <phoneticPr fontId="13"/>
  </si>
  <si>
    <t xml:space="preserve">長源寺    </t>
    <phoneticPr fontId="13"/>
  </si>
  <si>
    <t>絹本著色不動明王三童子像　　</t>
    <phoneticPr fontId="13"/>
  </si>
  <si>
    <t xml:space="preserve">  絵画  </t>
    <phoneticPr fontId="13"/>
  </si>
  <si>
    <t>仏涅槃図　　　　　　</t>
    <phoneticPr fontId="13"/>
  </si>
  <si>
    <t xml:space="preserve">谷田寺    </t>
    <phoneticPr fontId="13"/>
  </si>
  <si>
    <t xml:space="preserve">鎌倉後期 </t>
    <phoneticPr fontId="13"/>
  </si>
  <si>
    <t>絹本著色童子経曼荼羅図　　　</t>
    <phoneticPr fontId="13"/>
  </si>
  <si>
    <t xml:space="preserve">室町前期 </t>
    <phoneticPr fontId="13"/>
  </si>
  <si>
    <t>絹本著色不動明王像　　　　　</t>
    <phoneticPr fontId="13"/>
  </si>
  <si>
    <t xml:space="preserve">南北朝   </t>
    <phoneticPr fontId="13"/>
  </si>
  <si>
    <t>絹本著色達磨大師像　　　　</t>
    <phoneticPr fontId="13"/>
  </si>
  <si>
    <t xml:space="preserve">高成寺    </t>
    <phoneticPr fontId="13"/>
  </si>
  <si>
    <t>絹本著色弘法大師像　　　　</t>
    <phoneticPr fontId="13"/>
  </si>
  <si>
    <t>絹本著色釈迦十六善神像　　　</t>
    <phoneticPr fontId="13"/>
  </si>
  <si>
    <t xml:space="preserve">本境寺    </t>
    <phoneticPr fontId="13"/>
  </si>
  <si>
    <t>絹本著色潤甫周玉像　　　　</t>
    <phoneticPr fontId="13"/>
  </si>
  <si>
    <t xml:space="preserve">雲外寺    </t>
    <phoneticPr fontId="13"/>
  </si>
  <si>
    <t>紙本著色彦火火出見尊絵巻　　</t>
    <phoneticPr fontId="13"/>
  </si>
  <si>
    <t xml:space="preserve">江戸初期 </t>
    <phoneticPr fontId="13"/>
  </si>
  <si>
    <t>絹本著色京極高次夫人像　　　</t>
    <phoneticPr fontId="13"/>
  </si>
  <si>
    <t xml:space="preserve">常高寺    </t>
    <phoneticPr fontId="13"/>
  </si>
  <si>
    <t>絹本著色千手観音像　　　　　</t>
    <phoneticPr fontId="13"/>
  </si>
  <si>
    <t>絹本著色愛染明王像　　　　　</t>
    <phoneticPr fontId="13"/>
  </si>
  <si>
    <t>絹本著色十三仏図　　　　　　</t>
    <phoneticPr fontId="13"/>
  </si>
  <si>
    <t>絹本著色五大明王像　　　　　</t>
    <phoneticPr fontId="13"/>
  </si>
  <si>
    <t xml:space="preserve">室町初期 </t>
    <phoneticPr fontId="13"/>
  </si>
  <si>
    <t>絹本著色十二天像　　　　　　</t>
    <phoneticPr fontId="13"/>
  </si>
  <si>
    <t xml:space="preserve"> １2幅 </t>
    <phoneticPr fontId="13"/>
  </si>
  <si>
    <t>絹本著色両界曼荼羅図　　　　</t>
    <phoneticPr fontId="13"/>
  </si>
  <si>
    <t xml:space="preserve">龍泉寺    </t>
    <phoneticPr fontId="13"/>
  </si>
  <si>
    <t>絹本著色武田信高像　　　　</t>
    <phoneticPr fontId="13"/>
  </si>
  <si>
    <t>絹本著色武田信方像　　　　</t>
    <phoneticPr fontId="13"/>
  </si>
  <si>
    <t>絹本著色武田元光像</t>
    <phoneticPr fontId="13"/>
  </si>
  <si>
    <t xml:space="preserve">発心寺    </t>
    <phoneticPr fontId="13"/>
  </si>
  <si>
    <t xml:space="preserve">広嶺神社   </t>
    <phoneticPr fontId="13"/>
  </si>
  <si>
    <t xml:space="preserve">江戸中期 </t>
    <phoneticPr fontId="13"/>
  </si>
  <si>
    <t>R2.8.4</t>
    <phoneticPr fontId="13"/>
  </si>
  <si>
    <t>壁画床　　　 　　　　　　　</t>
    <phoneticPr fontId="13"/>
  </si>
  <si>
    <t>障壁画　　　 　　　　　　　</t>
    <phoneticPr fontId="13"/>
  </si>
  <si>
    <t>折本紙本著色西天廿八祖之肖像</t>
    <phoneticPr fontId="13"/>
  </si>
  <si>
    <t>紙本著色小足掃部夫妻画像　　</t>
    <phoneticPr fontId="13"/>
  </si>
  <si>
    <t xml:space="preserve">妙興寺    </t>
    <phoneticPr fontId="13"/>
  </si>
  <si>
    <t>絹本著色地蔵菩薩像　　　　　</t>
    <phoneticPr fontId="13"/>
  </si>
  <si>
    <t>紙本著色神明神社社頭風俗図　</t>
    <phoneticPr fontId="13"/>
  </si>
  <si>
    <t>絹本著色酒井忠勝肖像画　　　</t>
    <phoneticPr fontId="13"/>
  </si>
  <si>
    <t xml:space="preserve"> 彫刻  </t>
    <phoneticPr fontId="13"/>
  </si>
  <si>
    <t>木造大日如来坐像　　　　　　</t>
    <phoneticPr fontId="13"/>
  </si>
  <si>
    <t xml:space="preserve">円照寺    </t>
    <phoneticPr fontId="13"/>
  </si>
  <si>
    <t>木造薬師如来坐像　　　　　　</t>
    <phoneticPr fontId="13"/>
  </si>
  <si>
    <t xml:space="preserve">鎌倉初期 </t>
    <phoneticPr fontId="13"/>
  </si>
  <si>
    <t>木造十一面観音立像　　　</t>
    <phoneticPr fontId="13"/>
  </si>
  <si>
    <t>木造阿弥陀如来坐像　　　　　</t>
    <phoneticPr fontId="13"/>
  </si>
  <si>
    <t>銅造如意輪観音半跏像　　　　</t>
    <phoneticPr fontId="13"/>
  </si>
  <si>
    <t xml:space="preserve">正林庵    </t>
    <phoneticPr fontId="13"/>
  </si>
  <si>
    <t xml:space="preserve">奈良後期 </t>
    <phoneticPr fontId="13"/>
  </si>
  <si>
    <t>銅造薬師如来立像　　　　　　</t>
    <phoneticPr fontId="13"/>
  </si>
  <si>
    <t xml:space="preserve">竜前区    </t>
    <phoneticPr fontId="13"/>
  </si>
  <si>
    <t xml:space="preserve">鎌倉前期 </t>
    <phoneticPr fontId="13"/>
  </si>
  <si>
    <t>木造不動明王立像　　　　　　</t>
    <phoneticPr fontId="13"/>
  </si>
  <si>
    <t>木造降三世明王立像　　　　　</t>
    <phoneticPr fontId="13"/>
  </si>
  <si>
    <t>木造深沙大将立像　　　　　　</t>
    <phoneticPr fontId="13"/>
  </si>
  <si>
    <t>木造千手観音立像　　　　</t>
    <phoneticPr fontId="13"/>
  </si>
  <si>
    <t>木造毘沙門天立像　　　　　　</t>
    <phoneticPr fontId="13"/>
  </si>
  <si>
    <t>木造男神・女神坐像　　　　　</t>
    <phoneticPr fontId="13"/>
  </si>
  <si>
    <t xml:space="preserve">平安中期 </t>
    <phoneticPr fontId="13"/>
  </si>
  <si>
    <t>木造観音菩薩坐像　　　　　　</t>
    <phoneticPr fontId="13"/>
  </si>
  <si>
    <t xml:space="preserve">長慶院    </t>
    <phoneticPr fontId="13"/>
  </si>
  <si>
    <t xml:space="preserve">加茂神社   </t>
    <phoneticPr fontId="13"/>
  </si>
  <si>
    <t>木造千手観音立像　　　　　　</t>
    <phoneticPr fontId="13"/>
  </si>
  <si>
    <t>木造十一面観音菩薩立像　　　</t>
    <phoneticPr fontId="13"/>
  </si>
  <si>
    <t xml:space="preserve">長福寺    </t>
    <phoneticPr fontId="13"/>
  </si>
  <si>
    <t xml:space="preserve">極楽寺    </t>
    <phoneticPr fontId="13"/>
  </si>
  <si>
    <t xml:space="preserve">平安後期 </t>
    <phoneticPr fontId="13"/>
  </si>
  <si>
    <t xml:space="preserve">福寿寺    </t>
    <phoneticPr fontId="13"/>
  </si>
  <si>
    <t xml:space="preserve">谷田部区   </t>
    <phoneticPr fontId="13"/>
  </si>
  <si>
    <t xml:space="preserve">正法寺    </t>
    <phoneticPr fontId="13"/>
  </si>
  <si>
    <t xml:space="preserve">栖雲寺    </t>
    <phoneticPr fontId="13"/>
  </si>
  <si>
    <t xml:space="preserve">多田寺    </t>
    <phoneticPr fontId="13"/>
  </si>
  <si>
    <t>木造地蔵菩薩坐像　　　　　　</t>
    <phoneticPr fontId="13"/>
  </si>
  <si>
    <t xml:space="preserve">瑞伝寺    </t>
    <phoneticPr fontId="13"/>
  </si>
  <si>
    <t xml:space="preserve">大智寺    </t>
    <phoneticPr fontId="13"/>
  </si>
  <si>
    <t xml:space="preserve"> ４躯 </t>
    <phoneticPr fontId="13"/>
  </si>
  <si>
    <t xml:space="preserve">平安前期 </t>
    <phoneticPr fontId="13"/>
  </si>
  <si>
    <t>木造武田元光像　　　　　　</t>
    <phoneticPr fontId="13"/>
  </si>
  <si>
    <t>木造大黒天立像　　　　　　　</t>
    <phoneticPr fontId="13"/>
  </si>
  <si>
    <t xml:space="preserve">本承寺    </t>
    <phoneticPr fontId="13"/>
  </si>
  <si>
    <t>木造釈迦如来坐像（大仏）　　</t>
    <phoneticPr fontId="13"/>
  </si>
  <si>
    <t>木造観音菩薩立像　　　　　　</t>
    <phoneticPr fontId="13"/>
  </si>
  <si>
    <t xml:space="preserve">松福寺    </t>
    <phoneticPr fontId="13"/>
  </si>
  <si>
    <t>木造釈迦如来坐像　　　　　　</t>
    <phoneticPr fontId="13"/>
  </si>
  <si>
    <t>木造地蔵菩薩立像　　　　　　</t>
    <phoneticPr fontId="13"/>
  </si>
  <si>
    <t>木造狛犬　　 　　　　　　　</t>
    <phoneticPr fontId="13"/>
  </si>
  <si>
    <t>木造不動明王坐像　　　　　　</t>
    <phoneticPr fontId="13"/>
  </si>
  <si>
    <t>木造阿弥陀如来坐像及び両脇侍</t>
    <phoneticPr fontId="13"/>
  </si>
  <si>
    <t xml:space="preserve">蓮華寺    </t>
    <phoneticPr fontId="13"/>
  </si>
  <si>
    <t>木造十一面観音立像　　　　　</t>
    <phoneticPr fontId="13"/>
  </si>
  <si>
    <t xml:space="preserve">常福寺    </t>
    <phoneticPr fontId="13"/>
  </si>
  <si>
    <t>木造阿弥陀如来坐像</t>
    <phoneticPr fontId="13"/>
  </si>
  <si>
    <t xml:space="preserve"> １躯</t>
    <phoneticPr fontId="13"/>
  </si>
  <si>
    <t xml:space="preserve"> 2躯 </t>
    <phoneticPr fontId="13"/>
  </si>
  <si>
    <t xml:space="preserve">法雲寺    </t>
    <phoneticPr fontId="13"/>
  </si>
  <si>
    <t xml:space="preserve"> 国  </t>
    <phoneticPr fontId="13"/>
  </si>
  <si>
    <t>太刀 銘宗□（伝宗近）　　　</t>
    <phoneticPr fontId="13"/>
  </si>
  <si>
    <t xml:space="preserve"> １口 </t>
    <phoneticPr fontId="13"/>
  </si>
  <si>
    <t>梵鐘　　 　　　　　　　</t>
    <phoneticPr fontId="13"/>
  </si>
  <si>
    <t>南北朝(1341)</t>
    <phoneticPr fontId="13"/>
  </si>
  <si>
    <t>古若狭塗　　 　　　　　　　</t>
    <phoneticPr fontId="13"/>
  </si>
  <si>
    <t>南北朝(1360)</t>
    <phoneticPr fontId="13"/>
  </si>
  <si>
    <t>鉄線蒔絵膳椀</t>
    <rPh sb="5" eb="6">
      <t>ワン</t>
    </rPh>
    <phoneticPr fontId="19"/>
  </si>
  <si>
    <t>１具</t>
    <rPh sb="1" eb="2">
      <t>グ</t>
    </rPh>
    <phoneticPr fontId="19"/>
  </si>
  <si>
    <t>心光寺</t>
    <phoneticPr fontId="13"/>
  </si>
  <si>
    <t>江戸中期</t>
    <rPh sb="0" eb="2">
      <t>エド</t>
    </rPh>
    <rPh sb="2" eb="4">
      <t>チュウキ</t>
    </rPh>
    <phoneticPr fontId="19"/>
  </si>
  <si>
    <t>R3.9.7</t>
    <phoneticPr fontId="19"/>
  </si>
  <si>
    <t>小浜</t>
    <rPh sb="0" eb="2">
      <t>オバマ</t>
    </rPh>
    <phoneticPr fontId="19"/>
  </si>
  <si>
    <t xml:space="preserve">八幡神社   </t>
    <phoneticPr fontId="13"/>
  </si>
  <si>
    <t xml:space="preserve">室町後期 </t>
    <phoneticPr fontId="13"/>
  </si>
  <si>
    <t xml:space="preserve">江戸前期 </t>
    <phoneticPr fontId="13"/>
  </si>
  <si>
    <t>銅造孔雀文磬 　　　　　　　</t>
    <phoneticPr fontId="13"/>
  </si>
  <si>
    <t>木造厨子（千手観音像厨子）　</t>
    <phoneticPr fontId="13"/>
  </si>
  <si>
    <t>能面（翁・父尉）　　　　　　</t>
    <phoneticPr fontId="13"/>
  </si>
  <si>
    <t>銅造梵鐘　　 　　　　　　　</t>
    <phoneticPr fontId="13"/>
  </si>
  <si>
    <t>長英寺石造五輪塔　　　　　　</t>
    <phoneticPr fontId="13"/>
  </si>
  <si>
    <t xml:space="preserve">長英寺    </t>
    <phoneticPr fontId="13"/>
  </si>
  <si>
    <t>銅造懸仏　　 　　　　　　　</t>
    <phoneticPr fontId="13"/>
  </si>
  <si>
    <t>蓮池輪宝沈金経箱　　　　　　</t>
    <phoneticPr fontId="13"/>
  </si>
  <si>
    <t>伊予札桶側菱綴胴具足　　　　</t>
    <phoneticPr fontId="13"/>
  </si>
  <si>
    <t>伊予札桶側菱綴二枚胴具足　　</t>
    <phoneticPr fontId="13"/>
  </si>
  <si>
    <t>紙本墨書羽賀寺縁起　　　　　</t>
    <phoneticPr fontId="13"/>
  </si>
  <si>
    <t xml:space="preserve">安土桃山 </t>
    <phoneticPr fontId="13"/>
  </si>
  <si>
    <t>羽賀寺本堂上葺勧進帳</t>
    <phoneticPr fontId="13"/>
  </si>
  <si>
    <t>紙本墨書永平祖師真影之賛　</t>
    <phoneticPr fontId="13"/>
  </si>
  <si>
    <t xml:space="preserve">永福庵    </t>
    <phoneticPr fontId="13"/>
  </si>
  <si>
    <t>江戸(1735)</t>
    <phoneticPr fontId="13"/>
  </si>
  <si>
    <t>日蓮上人真蹟 　　　　　　　</t>
    <phoneticPr fontId="13"/>
  </si>
  <si>
    <t>紙本墨書常高院自筆消息　　　</t>
    <phoneticPr fontId="13"/>
  </si>
  <si>
    <t>東嶺和尚墨蹟   　　　　　　</t>
    <phoneticPr fontId="13"/>
  </si>
  <si>
    <t>江戸(1725)</t>
    <phoneticPr fontId="13"/>
  </si>
  <si>
    <t>元方守端墨跡（送別語）　　　</t>
    <phoneticPr fontId="13"/>
  </si>
  <si>
    <t>典籍</t>
    <phoneticPr fontId="13"/>
  </si>
  <si>
    <t>大般若経　　　　　　</t>
    <phoneticPr fontId="13"/>
  </si>
  <si>
    <t xml:space="preserve">遠敷一区   </t>
    <phoneticPr fontId="13"/>
  </si>
  <si>
    <t xml:space="preserve">平安初期 </t>
    <phoneticPr fontId="13"/>
  </si>
  <si>
    <t>詔戸次第　　　　　　</t>
    <phoneticPr fontId="13"/>
  </si>
  <si>
    <t>羽賀寺年中行事　　　</t>
    <phoneticPr fontId="13"/>
  </si>
  <si>
    <t>紺紙銀泥法華経　　　　　　　</t>
    <phoneticPr fontId="13"/>
  </si>
  <si>
    <t>紙本墨書大般若経　　　　　　</t>
    <phoneticPr fontId="13"/>
  </si>
  <si>
    <t xml:space="preserve">中村区    </t>
    <phoneticPr fontId="13"/>
  </si>
  <si>
    <t>紙本墨書守護国家論　　　　　</t>
    <phoneticPr fontId="13"/>
  </si>
  <si>
    <t xml:space="preserve">1309～1694 </t>
    <phoneticPr fontId="13"/>
  </si>
  <si>
    <t>安倍家文書　 　  　　　　　</t>
    <phoneticPr fontId="13"/>
  </si>
  <si>
    <t>組屋家文書　 　　  　　　　</t>
    <phoneticPr fontId="13"/>
  </si>
  <si>
    <t>宝篋印塔　　　　　　　</t>
    <phoneticPr fontId="13"/>
  </si>
  <si>
    <t xml:space="preserve">和久里区   </t>
    <phoneticPr fontId="13"/>
  </si>
  <si>
    <t>南北朝(1358)</t>
    <phoneticPr fontId="13"/>
  </si>
  <si>
    <t>徳川家光所用乗物</t>
    <rPh sb="0" eb="2">
      <t>トクガワ</t>
    </rPh>
    <rPh sb="2" eb="4">
      <t>イエミツ</t>
    </rPh>
    <rPh sb="4" eb="6">
      <t>ショヨウ</t>
    </rPh>
    <rPh sb="6" eb="8">
      <t>ノリモノ</t>
    </rPh>
    <phoneticPr fontId="19"/>
  </si>
  <si>
    <t>１挺</t>
    <rPh sb="1" eb="2">
      <t>テイ</t>
    </rPh>
    <phoneticPr fontId="19"/>
  </si>
  <si>
    <t>今富</t>
    <rPh sb="0" eb="2">
      <t>イマトミ</t>
    </rPh>
    <phoneticPr fontId="19"/>
  </si>
  <si>
    <t>瑞方面山履践集還入状(案)　　</t>
    <phoneticPr fontId="13"/>
  </si>
  <si>
    <t>旧順造館正門     　　　　　</t>
    <phoneticPr fontId="13"/>
  </si>
  <si>
    <t>歴史資料</t>
    <phoneticPr fontId="13"/>
  </si>
  <si>
    <t xml:space="preserve">江戸時代 </t>
    <phoneticPr fontId="13"/>
  </si>
  <si>
    <t>市</t>
    <phoneticPr fontId="13"/>
  </si>
  <si>
    <t>古河屋船絵馬</t>
    <phoneticPr fontId="13"/>
  </si>
  <si>
    <t>1点</t>
    <phoneticPr fontId="13"/>
  </si>
  <si>
    <t>小浜市</t>
    <phoneticPr fontId="13"/>
  </si>
  <si>
    <t>江戸（1850）</t>
    <phoneticPr fontId="13"/>
  </si>
  <si>
    <t>市</t>
    <rPh sb="0" eb="1">
      <t>シ</t>
    </rPh>
    <phoneticPr fontId="19"/>
  </si>
  <si>
    <t>小浜藩校関係資料</t>
    <rPh sb="0" eb="2">
      <t>オバマ</t>
    </rPh>
    <rPh sb="2" eb="4">
      <t>ハンコウ</t>
    </rPh>
    <rPh sb="4" eb="6">
      <t>カンケイ</t>
    </rPh>
    <rPh sb="6" eb="8">
      <t>シリョウ</t>
    </rPh>
    <phoneticPr fontId="19"/>
  </si>
  <si>
    <t>1,278点</t>
    <rPh sb="5" eb="6">
      <t>テン</t>
    </rPh>
    <phoneticPr fontId="19"/>
  </si>
  <si>
    <t>小浜市</t>
    <rPh sb="0" eb="2">
      <t>オバマ</t>
    </rPh>
    <rPh sb="2" eb="3">
      <t>シ</t>
    </rPh>
    <phoneticPr fontId="19"/>
  </si>
  <si>
    <t>江戸</t>
    <rPh sb="0" eb="2">
      <t>エド</t>
    </rPh>
    <phoneticPr fontId="19"/>
  </si>
  <si>
    <t>R3.3.24</t>
    <phoneticPr fontId="19"/>
  </si>
  <si>
    <t>北川(丸山)河床遺跡出土品　　</t>
    <phoneticPr fontId="13"/>
  </si>
  <si>
    <t xml:space="preserve"> １括</t>
    <phoneticPr fontId="13"/>
  </si>
  <si>
    <t xml:space="preserve">弥生前期 </t>
    <phoneticPr fontId="13"/>
  </si>
  <si>
    <t>考古資料</t>
    <phoneticPr fontId="19"/>
  </si>
  <si>
    <t>高塚遺跡出土資料</t>
    <rPh sb="0" eb="2">
      <t>タカツカ</t>
    </rPh>
    <rPh sb="2" eb="4">
      <t>イセキ</t>
    </rPh>
    <rPh sb="4" eb="6">
      <t>シュツド</t>
    </rPh>
    <rPh sb="6" eb="8">
      <t>シリョウ</t>
    </rPh>
    <phoneticPr fontId="19"/>
  </si>
  <si>
    <t>10点</t>
    <rPh sb="2" eb="3">
      <t>テン</t>
    </rPh>
    <phoneticPr fontId="19"/>
  </si>
  <si>
    <t>奈良～平安</t>
    <rPh sb="0" eb="2">
      <t>ナラ</t>
    </rPh>
    <rPh sb="3" eb="5">
      <t>ヘイアン</t>
    </rPh>
    <phoneticPr fontId="19"/>
  </si>
  <si>
    <t>R4.3.29</t>
    <phoneticPr fontId="19"/>
  </si>
  <si>
    <t>国富</t>
    <rPh sb="0" eb="2">
      <t>クニトミ</t>
    </rPh>
    <phoneticPr fontId="19"/>
  </si>
  <si>
    <t>如法経料足寄進札　</t>
    <phoneticPr fontId="13"/>
  </si>
  <si>
    <t xml:space="preserve">1316～1565 </t>
    <phoneticPr fontId="13"/>
  </si>
  <si>
    <t xml:space="preserve">1486～1488 </t>
    <phoneticPr fontId="13"/>
  </si>
  <si>
    <t xml:space="preserve">1464～1553 </t>
    <phoneticPr fontId="13"/>
  </si>
  <si>
    <t>金屋鋳物師用具・附文書　　　</t>
    <phoneticPr fontId="13"/>
  </si>
  <si>
    <t xml:space="preserve">有形民俗文化財 </t>
    <phoneticPr fontId="13"/>
  </si>
  <si>
    <t>地の神講の社祠　　　　　　　</t>
    <phoneticPr fontId="13"/>
  </si>
  <si>
    <t xml:space="preserve">深谷区他   </t>
    <phoneticPr fontId="13"/>
  </si>
  <si>
    <t>―</t>
    <phoneticPr fontId="13"/>
  </si>
  <si>
    <t>和久里壬生狂言　　　　　　　</t>
    <phoneticPr fontId="13"/>
  </si>
  <si>
    <t xml:space="preserve">和久里壬生          狂言保存会  </t>
    <phoneticPr fontId="13"/>
  </si>
  <si>
    <t>加茂神社のオイケモノ　　　　　</t>
    <phoneticPr fontId="13"/>
  </si>
  <si>
    <t>雲浜獅子　 　　　　　　　　</t>
    <phoneticPr fontId="13"/>
  </si>
  <si>
    <t xml:space="preserve">雲浜獅子保存会    </t>
    <phoneticPr fontId="13"/>
  </si>
  <si>
    <t xml:space="preserve">江  戸  </t>
    <phoneticPr fontId="13"/>
  </si>
  <si>
    <t>手杵祭　　 　　　　　　　　</t>
    <phoneticPr fontId="13"/>
  </si>
  <si>
    <t xml:space="preserve">矢代区    </t>
    <phoneticPr fontId="13"/>
  </si>
  <si>
    <t>奈胡の六斎念仏　　　　　　　</t>
    <phoneticPr fontId="13"/>
  </si>
  <si>
    <t>無形民俗文化財</t>
    <phoneticPr fontId="13"/>
  </si>
  <si>
    <t>史跡</t>
    <phoneticPr fontId="13"/>
  </si>
  <si>
    <t>若狭国分寺跡　　　　　　　　</t>
    <phoneticPr fontId="13"/>
  </si>
  <si>
    <t>奈良･平安</t>
    <phoneticPr fontId="13"/>
  </si>
  <si>
    <t>岡津製塩遺跡　　　　　　　　</t>
    <phoneticPr fontId="13"/>
  </si>
  <si>
    <t>古墳･奈良</t>
    <phoneticPr fontId="13"/>
  </si>
  <si>
    <t>後瀬山城跡　　　　　　　　　</t>
    <phoneticPr fontId="13"/>
  </si>
  <si>
    <t>小浜城跡　 　　　　　　　　</t>
    <phoneticPr fontId="13"/>
  </si>
  <si>
    <t xml:space="preserve">小浜神社   </t>
    <phoneticPr fontId="13"/>
  </si>
  <si>
    <t>加茂古墳　 　　　　　　　　</t>
    <phoneticPr fontId="13"/>
  </si>
  <si>
    <t>常高院墓所 　　　　　　　　</t>
    <phoneticPr fontId="13"/>
  </si>
  <si>
    <t xml:space="preserve">１基 </t>
    <phoneticPr fontId="13"/>
  </si>
  <si>
    <t xml:space="preserve">平野区    </t>
    <phoneticPr fontId="13"/>
  </si>
  <si>
    <t>太興寺古墳群　　　　　　　　</t>
    <phoneticPr fontId="13"/>
  </si>
  <si>
    <t xml:space="preserve">５基 </t>
    <phoneticPr fontId="13"/>
  </si>
  <si>
    <t xml:space="preserve">太興寺区   </t>
    <phoneticPr fontId="13"/>
  </si>
  <si>
    <t>検見坂古墳群　　　　　　　　</t>
    <phoneticPr fontId="13"/>
  </si>
  <si>
    <t xml:space="preserve"> ９７基 </t>
    <phoneticPr fontId="13"/>
  </si>
  <si>
    <t xml:space="preserve">検見坂区   </t>
    <phoneticPr fontId="13"/>
  </si>
  <si>
    <t>武田元光墓塔　　　　　　　　</t>
    <phoneticPr fontId="13"/>
  </si>
  <si>
    <t>酒井家墓所 　　　　　　　　</t>
    <phoneticPr fontId="13"/>
  </si>
  <si>
    <t xml:space="preserve">江戸期 </t>
    <phoneticPr fontId="13"/>
  </si>
  <si>
    <t>新保山城跡 　　　　　　　　</t>
    <phoneticPr fontId="13"/>
  </si>
  <si>
    <t xml:space="preserve">新保・大谷 </t>
    <phoneticPr fontId="13"/>
  </si>
  <si>
    <t>大塩城跡　 　  　　　　　　</t>
    <phoneticPr fontId="13"/>
  </si>
  <si>
    <t xml:space="preserve">口田縄区   </t>
    <phoneticPr fontId="13"/>
  </si>
  <si>
    <t>熊野那智神社境内　　　　　　</t>
    <phoneticPr fontId="13"/>
  </si>
  <si>
    <t xml:space="preserve">上田区    </t>
    <phoneticPr fontId="13"/>
  </si>
  <si>
    <t>名勝</t>
    <phoneticPr fontId="13"/>
  </si>
  <si>
    <t>萬徳寺庭園 　　　　　　　　</t>
    <phoneticPr fontId="13"/>
  </si>
  <si>
    <t>若狭蘇洞門 　　　　　　　　</t>
    <phoneticPr fontId="13"/>
  </si>
  <si>
    <t xml:space="preserve">円照寺庭園                 </t>
    <phoneticPr fontId="13"/>
  </si>
  <si>
    <t xml:space="preserve">三番の滝                   </t>
    <phoneticPr fontId="13"/>
  </si>
  <si>
    <t>１ヵ所</t>
    <phoneticPr fontId="13"/>
  </si>
  <si>
    <t xml:space="preserve">奥田縄の滝                 </t>
    <phoneticPr fontId="13"/>
  </si>
  <si>
    <t xml:space="preserve"> １ヵ所 </t>
    <phoneticPr fontId="13"/>
  </si>
  <si>
    <t xml:space="preserve">奥田縄区   </t>
    <phoneticPr fontId="13"/>
  </si>
  <si>
    <t xml:space="preserve">天 然       記念物 </t>
    <phoneticPr fontId="13"/>
  </si>
  <si>
    <t xml:space="preserve">萬徳寺のヤマモミジ          </t>
    <phoneticPr fontId="13"/>
  </si>
  <si>
    <t xml:space="preserve">蒼島暖地性植物群落          </t>
    <phoneticPr fontId="13"/>
  </si>
  <si>
    <t xml:space="preserve"> 県  </t>
    <phoneticPr fontId="13"/>
  </si>
  <si>
    <t xml:space="preserve">新福寺のフジ               </t>
    <phoneticPr fontId="13"/>
  </si>
  <si>
    <t xml:space="preserve">新福寺    </t>
    <phoneticPr fontId="13"/>
  </si>
  <si>
    <t xml:space="preserve">黒駒神社のナギ              </t>
    <phoneticPr fontId="13"/>
  </si>
  <si>
    <t xml:space="preserve">黒駒神社   </t>
    <phoneticPr fontId="13"/>
  </si>
  <si>
    <t xml:space="preserve">百里ケ岳のシャクナゲ自生地  </t>
    <phoneticPr fontId="13"/>
  </si>
  <si>
    <t xml:space="preserve"> 市  </t>
    <phoneticPr fontId="13"/>
  </si>
  <si>
    <t xml:space="preserve">明通寺のカヤ               </t>
    <phoneticPr fontId="13"/>
  </si>
  <si>
    <t xml:space="preserve">白石神社の椿群生林          </t>
    <phoneticPr fontId="13"/>
  </si>
  <si>
    <t xml:space="preserve">白石神社   </t>
    <phoneticPr fontId="13"/>
  </si>
  <si>
    <t xml:space="preserve">神宮寺のスダジイ            </t>
    <phoneticPr fontId="13"/>
  </si>
  <si>
    <t>若狭彦神社(下社)オガタマノキ</t>
    <phoneticPr fontId="13"/>
  </si>
  <si>
    <t xml:space="preserve">若狭彦神社 </t>
    <phoneticPr fontId="13"/>
  </si>
  <si>
    <t xml:space="preserve">加茂神社のムク              </t>
    <phoneticPr fontId="13"/>
  </si>
  <si>
    <t xml:space="preserve">長泉寺のコウヨウザン        </t>
    <phoneticPr fontId="13"/>
  </si>
  <si>
    <t xml:space="preserve">長泉寺    </t>
    <phoneticPr fontId="13"/>
  </si>
  <si>
    <t xml:space="preserve">加茂神社上宮社叢            </t>
    <phoneticPr fontId="13"/>
  </si>
  <si>
    <t xml:space="preserve">          </t>
    <phoneticPr fontId="13"/>
  </si>
  <si>
    <t xml:space="preserve">久須夜神社社叢              </t>
    <phoneticPr fontId="13"/>
  </si>
  <si>
    <t xml:space="preserve">久須夜神社 </t>
    <phoneticPr fontId="13"/>
  </si>
  <si>
    <t xml:space="preserve">黒駒神社社叢               </t>
    <phoneticPr fontId="13"/>
  </si>
  <si>
    <t xml:space="preserve">伯父ケ谷山の神のトチノキ    </t>
    <phoneticPr fontId="13"/>
  </si>
  <si>
    <t xml:space="preserve">下根来区   </t>
    <phoneticPr fontId="13"/>
  </si>
  <si>
    <t xml:space="preserve">妙祐寺のシダレザクラ        </t>
    <phoneticPr fontId="13"/>
  </si>
  <si>
    <t xml:space="preserve">妙祐寺    </t>
    <phoneticPr fontId="13"/>
  </si>
  <si>
    <t xml:space="preserve">田烏大浜のヤマモモ          </t>
    <phoneticPr fontId="13"/>
  </si>
  <si>
    <t xml:space="preserve">加茂神社大スギ              </t>
    <phoneticPr fontId="13"/>
  </si>
  <si>
    <t xml:space="preserve"> 2本 </t>
    <phoneticPr fontId="13"/>
  </si>
  <si>
    <t>有形文化財</t>
    <phoneticPr fontId="8"/>
  </si>
  <si>
    <t>福井県(a)</t>
    <phoneticPr fontId="13"/>
  </si>
  <si>
    <t>占有率(b/a)</t>
    <phoneticPr fontId="13"/>
  </si>
  <si>
    <t>主業</t>
    <rPh sb="0" eb="2">
      <t>シュギョウ</t>
    </rPh>
    <phoneticPr fontId="13"/>
  </si>
  <si>
    <t>65歳未満の農業専従者がいる</t>
    <rPh sb="2" eb="5">
      <t>サイミマン</t>
    </rPh>
    <rPh sb="6" eb="8">
      <t>ノウギョウ</t>
    </rPh>
    <rPh sb="8" eb="11">
      <t>センジュウシャ</t>
    </rPh>
    <phoneticPr fontId="13"/>
  </si>
  <si>
    <t>準主業</t>
    <rPh sb="0" eb="1">
      <t>ジュン</t>
    </rPh>
    <rPh sb="1" eb="3">
      <t>シュギョウ</t>
    </rPh>
    <phoneticPr fontId="13"/>
  </si>
  <si>
    <t>副業的</t>
    <rPh sb="0" eb="3">
      <t>フクギョウテキ</t>
    </rPh>
    <phoneticPr fontId="8"/>
  </si>
  <si>
    <t>令和2年</t>
    <rPh sb="0" eb="2">
      <t>レイワ</t>
    </rPh>
    <rPh sb="3" eb="4">
      <t>ネン</t>
    </rPh>
    <phoneticPr fontId="8"/>
  </si>
  <si>
    <t>平成17年</t>
    <rPh sb="0" eb="2">
      <t>ヘイセイ</t>
    </rPh>
    <rPh sb="4" eb="5">
      <t>ネン</t>
    </rPh>
    <phoneticPr fontId="8"/>
  </si>
  <si>
    <t>5-3,5-4　2020センサスより項目削除</t>
    <rPh sb="18" eb="20">
      <t>コウモク</t>
    </rPh>
    <rPh sb="20" eb="22">
      <t>サクジョ</t>
    </rPh>
    <phoneticPr fontId="8"/>
  </si>
  <si>
    <t>2-3　地区別人口の推移</t>
    <rPh sb="10" eb="12">
      <t>スイイ</t>
    </rPh>
    <phoneticPr fontId="8"/>
  </si>
  <si>
    <t>小　浜</t>
    <phoneticPr fontId="13"/>
  </si>
  <si>
    <t>雲　浜</t>
    <phoneticPr fontId="13"/>
  </si>
  <si>
    <t>西　津</t>
    <phoneticPr fontId="13"/>
  </si>
  <si>
    <t>内外海</t>
    <phoneticPr fontId="13"/>
  </si>
  <si>
    <t>国　富</t>
    <phoneticPr fontId="13"/>
  </si>
  <si>
    <t>宮　川</t>
    <phoneticPr fontId="13"/>
  </si>
  <si>
    <t>松　永</t>
    <phoneticPr fontId="13"/>
  </si>
  <si>
    <t>遠　敷</t>
    <phoneticPr fontId="13"/>
  </si>
  <si>
    <t>今　富</t>
    <phoneticPr fontId="13"/>
  </si>
  <si>
    <t>口名田</t>
    <phoneticPr fontId="13"/>
  </si>
  <si>
    <t>中名田</t>
    <phoneticPr fontId="13"/>
  </si>
  <si>
    <t>加　斗</t>
    <phoneticPr fontId="13"/>
  </si>
  <si>
    <t>昭和55年</t>
    <rPh sb="0" eb="2">
      <t>ショウワ</t>
    </rPh>
    <rPh sb="4" eb="5">
      <t>ネン</t>
    </rPh>
    <phoneticPr fontId="48"/>
  </si>
  <si>
    <t>昭和60年</t>
    <rPh sb="0" eb="2">
      <t>ショウワ</t>
    </rPh>
    <rPh sb="4" eb="5">
      <t>ネン</t>
    </rPh>
    <phoneticPr fontId="48"/>
  </si>
  <si>
    <t>平成2年</t>
    <rPh sb="0" eb="2">
      <t>ヘイセイ</t>
    </rPh>
    <rPh sb="3" eb="4">
      <t>ネン</t>
    </rPh>
    <phoneticPr fontId="48"/>
  </si>
  <si>
    <t>平成7年</t>
    <rPh sb="0" eb="2">
      <t>ヘイセイ</t>
    </rPh>
    <rPh sb="3" eb="4">
      <t>ネン</t>
    </rPh>
    <phoneticPr fontId="48"/>
  </si>
  <si>
    <t>平成12年</t>
    <rPh sb="0" eb="2">
      <t>ヘイセイ</t>
    </rPh>
    <rPh sb="4" eb="5">
      <t>ネン</t>
    </rPh>
    <phoneticPr fontId="48"/>
  </si>
  <si>
    <t>平成17年</t>
    <rPh sb="0" eb="2">
      <t>ヘイセイ</t>
    </rPh>
    <rPh sb="4" eb="5">
      <t>ネン</t>
    </rPh>
    <phoneticPr fontId="48"/>
  </si>
  <si>
    <t>平成22年</t>
    <rPh sb="0" eb="2">
      <t>ヘイセイ</t>
    </rPh>
    <rPh sb="4" eb="5">
      <t>ネン</t>
    </rPh>
    <phoneticPr fontId="48"/>
  </si>
  <si>
    <t>平成27年</t>
    <rPh sb="0" eb="2">
      <t>ヘイセイ</t>
    </rPh>
    <rPh sb="4" eb="5">
      <t>ネン</t>
    </rPh>
    <phoneticPr fontId="48"/>
  </si>
  <si>
    <t>令和2年</t>
    <rPh sb="0" eb="2">
      <t>レイワ</t>
    </rPh>
    <rPh sb="3" eb="4">
      <t>ネン</t>
    </rPh>
    <phoneticPr fontId="48"/>
  </si>
  <si>
    <t>戸、経営体</t>
    <rPh sb="0" eb="1">
      <t>ト</t>
    </rPh>
    <rPh sb="2" eb="5">
      <t>ケイエイタイ</t>
    </rPh>
    <phoneticPr fontId="13"/>
  </si>
  <si>
    <t>※　平成27年調査以前は販売農家数、令和2年調査は個人経営体数</t>
    <rPh sb="2" eb="4">
      <t>ヘイセイ</t>
    </rPh>
    <rPh sb="6" eb="7">
      <t>ネン</t>
    </rPh>
    <rPh sb="7" eb="9">
      <t>チョウサ</t>
    </rPh>
    <rPh sb="9" eb="11">
      <t>イゼン</t>
    </rPh>
    <rPh sb="12" eb="14">
      <t>ハンバイ</t>
    </rPh>
    <rPh sb="14" eb="16">
      <t>ノウカ</t>
    </rPh>
    <rPh sb="16" eb="17">
      <t>スウ</t>
    </rPh>
    <rPh sb="18" eb="20">
      <t>レイワ</t>
    </rPh>
    <rPh sb="21" eb="22">
      <t>ネン</t>
    </rPh>
    <rPh sb="22" eb="24">
      <t>チョウサ</t>
    </rPh>
    <rPh sb="25" eb="27">
      <t>コジン</t>
    </rPh>
    <rPh sb="27" eb="29">
      <t>ケイエイ</t>
    </rPh>
    <rPh sb="29" eb="30">
      <t>カラダ</t>
    </rPh>
    <rPh sb="30" eb="31">
      <t>カズ</t>
    </rPh>
    <phoneticPr fontId="8"/>
  </si>
  <si>
    <t>5-2　主副業別、販売農家（個人経営体）数</t>
    <rPh sb="4" eb="5">
      <t>シュ</t>
    </rPh>
    <rPh sb="5" eb="6">
      <t>フク</t>
    </rPh>
    <rPh sb="7" eb="8">
      <t>ベツ</t>
    </rPh>
    <rPh sb="9" eb="11">
      <t>ハンバイ</t>
    </rPh>
    <rPh sb="11" eb="13">
      <t>ノウカ</t>
    </rPh>
    <rPh sb="14" eb="16">
      <t>コジン</t>
    </rPh>
    <rPh sb="16" eb="19">
      <t>ケイエイタイ</t>
    </rPh>
    <rPh sb="20" eb="21">
      <t>スウ</t>
    </rPh>
    <phoneticPr fontId="13"/>
  </si>
  <si>
    <t>※　｢主業｣とは、農業所得が主（世帯所得の50％以上）で、1年間に自営農業に</t>
    <rPh sb="3" eb="5">
      <t>シュギョウ</t>
    </rPh>
    <rPh sb="9" eb="11">
      <t>ノウギョウ</t>
    </rPh>
    <rPh sb="11" eb="13">
      <t>ショトク</t>
    </rPh>
    <rPh sb="14" eb="15">
      <t>オモ</t>
    </rPh>
    <rPh sb="16" eb="18">
      <t>セタイ</t>
    </rPh>
    <rPh sb="18" eb="20">
      <t>ショトク</t>
    </rPh>
    <rPh sb="24" eb="26">
      <t>イジョウ</t>
    </rPh>
    <rPh sb="30" eb="32">
      <t>ネンカン</t>
    </rPh>
    <rPh sb="33" eb="35">
      <t>ジエイ</t>
    </rPh>
    <rPh sb="35" eb="37">
      <t>ノウギョウ</t>
    </rPh>
    <phoneticPr fontId="13"/>
  </si>
  <si>
    <t>　　60日以上従事している65歳未満の世帯員がいる農家（経営体）をいう</t>
    <rPh sb="4" eb="7">
      <t>ニチイジョウ</t>
    </rPh>
    <rPh sb="7" eb="9">
      <t>ジュウジ</t>
    </rPh>
    <rPh sb="15" eb="18">
      <t>サイミマン</t>
    </rPh>
    <rPh sb="19" eb="22">
      <t>セタイイン</t>
    </rPh>
    <rPh sb="25" eb="27">
      <t>ノウカ</t>
    </rPh>
    <rPh sb="28" eb="31">
      <t>ケイエイタイ</t>
    </rPh>
    <phoneticPr fontId="8"/>
  </si>
  <si>
    <t>※　｢準主業｣とは、農外所得が主（世帯所得の50％未満）で、1年間に自営農業</t>
    <rPh sb="3" eb="4">
      <t>ジュン</t>
    </rPh>
    <rPh sb="4" eb="6">
      <t>シュギョウ</t>
    </rPh>
    <rPh sb="10" eb="11">
      <t>ノウ</t>
    </rPh>
    <rPh sb="11" eb="12">
      <t>ガイ</t>
    </rPh>
    <rPh sb="12" eb="14">
      <t>ショトク</t>
    </rPh>
    <rPh sb="15" eb="16">
      <t>オモ</t>
    </rPh>
    <rPh sb="17" eb="19">
      <t>セタイ</t>
    </rPh>
    <rPh sb="19" eb="21">
      <t>ショトク</t>
    </rPh>
    <rPh sb="25" eb="27">
      <t>ミマン</t>
    </rPh>
    <rPh sb="31" eb="33">
      <t>ネンカン</t>
    </rPh>
    <rPh sb="34" eb="36">
      <t>ジエイ</t>
    </rPh>
    <rPh sb="36" eb="38">
      <t>ノウギョウ</t>
    </rPh>
    <phoneticPr fontId="13"/>
  </si>
  <si>
    <t>　　に60日以上従事している65歳未満の世帯員がいる農家（経営体）をいう</t>
    <phoneticPr fontId="13"/>
  </si>
  <si>
    <t>※　｢副業的｣とは、1年間に自営農業に60日以上従事している65歳未満の世帯員がいる農家（経営体）</t>
    <rPh sb="3" eb="5">
      <t>フクギョウ</t>
    </rPh>
    <rPh sb="5" eb="6">
      <t>テキ</t>
    </rPh>
    <rPh sb="11" eb="13">
      <t>ネンカン</t>
    </rPh>
    <rPh sb="14" eb="16">
      <t>ジエイ</t>
    </rPh>
    <rPh sb="16" eb="18">
      <t>ノウギョウ</t>
    </rPh>
    <phoneticPr fontId="13"/>
  </si>
  <si>
    <t>　　がいない農家（経営体）をいう</t>
    <rPh sb="6" eb="8">
      <t>ノウカ</t>
    </rPh>
    <rPh sb="9" eb="12">
      <t>ケイエイタイ</t>
    </rPh>
    <phoneticPr fontId="13"/>
  </si>
  <si>
    <t>2-4　人口集中地区の人口および面積</t>
    <rPh sb="4" eb="6">
      <t>ジンコウ</t>
    </rPh>
    <rPh sb="6" eb="8">
      <t>シュウチュウ</t>
    </rPh>
    <rPh sb="8" eb="10">
      <t>チク</t>
    </rPh>
    <rPh sb="11" eb="13">
      <t>ジンコウ</t>
    </rPh>
    <rPh sb="16" eb="18">
      <t>メンセキ</t>
    </rPh>
    <phoneticPr fontId="13"/>
  </si>
  <si>
    <t>2-5 年齢別、男女別、人口</t>
    <rPh sb="8" eb="10">
      <t>ダンジョ</t>
    </rPh>
    <rPh sb="10" eb="11">
      <t>ベツ</t>
    </rPh>
    <phoneticPr fontId="13"/>
  </si>
  <si>
    <t>2-6　年齢別、男女別、配偶者関係別、人口</t>
    <rPh sb="4" eb="6">
      <t>ネンレイ</t>
    </rPh>
    <rPh sb="6" eb="7">
      <t>ベツ</t>
    </rPh>
    <rPh sb="8" eb="10">
      <t>ダンジョ</t>
    </rPh>
    <rPh sb="10" eb="11">
      <t>ベツ</t>
    </rPh>
    <rPh sb="12" eb="15">
      <t>ハイグウシャ</t>
    </rPh>
    <rPh sb="15" eb="17">
      <t>カンケイ</t>
    </rPh>
    <rPh sb="17" eb="18">
      <t>ベツ</t>
    </rPh>
    <rPh sb="19" eb="21">
      <t>ジンコウ</t>
    </rPh>
    <phoneticPr fontId="13"/>
  </si>
  <si>
    <t>2-7　夜間人口および昼間人口</t>
    <rPh sb="4" eb="6">
      <t>ヤカン</t>
    </rPh>
    <rPh sb="6" eb="8">
      <t>ジンコウ</t>
    </rPh>
    <phoneticPr fontId="13"/>
  </si>
  <si>
    <t>2-8　人口動態</t>
    <phoneticPr fontId="13"/>
  </si>
  <si>
    <t>平成4年</t>
    <rPh sb="0" eb="2">
      <t>ヘイセイ</t>
    </rPh>
    <rPh sb="3" eb="4">
      <t>ネン</t>
    </rPh>
    <phoneticPr fontId="8"/>
  </si>
  <si>
    <t>2-9　外国人登録者数</t>
    <rPh sb="4" eb="6">
      <t>ガイコク</t>
    </rPh>
    <rPh sb="6" eb="7">
      <t>ジン</t>
    </rPh>
    <rPh sb="7" eb="9">
      <t>トウロク</t>
    </rPh>
    <rPh sb="9" eb="10">
      <t>シャ</t>
    </rPh>
    <rPh sb="10" eb="11">
      <t>スウ</t>
    </rPh>
    <phoneticPr fontId="13"/>
  </si>
  <si>
    <t>2-10　男女別、外国人数</t>
    <rPh sb="5" eb="7">
      <t>ダンジョ</t>
    </rPh>
    <rPh sb="7" eb="8">
      <t>ベツ</t>
    </rPh>
    <rPh sb="9" eb="11">
      <t>ガイコク</t>
    </rPh>
    <rPh sb="11" eb="12">
      <t>ジン</t>
    </rPh>
    <rPh sb="12" eb="13">
      <t>スウ</t>
    </rPh>
    <phoneticPr fontId="13"/>
  </si>
  <si>
    <t>5-3　経営耕地面積規模別、経営体数</t>
    <rPh sb="4" eb="6">
      <t>ケイエイ</t>
    </rPh>
    <rPh sb="6" eb="8">
      <t>コウチ</t>
    </rPh>
    <rPh sb="8" eb="10">
      <t>メンセキ</t>
    </rPh>
    <rPh sb="10" eb="12">
      <t>キボ</t>
    </rPh>
    <rPh sb="12" eb="13">
      <t>ベツ</t>
    </rPh>
    <rPh sb="14" eb="17">
      <t>ケイエイタイ</t>
    </rPh>
    <rPh sb="17" eb="18">
      <t>スウ</t>
    </rPh>
    <phoneticPr fontId="13"/>
  </si>
  <si>
    <t>5-4　農業経営組織別、経営体数</t>
    <rPh sb="4" eb="6">
      <t>ノウギョウ</t>
    </rPh>
    <rPh sb="6" eb="8">
      <t>ケイエイ</t>
    </rPh>
    <rPh sb="8" eb="10">
      <t>ソシキ</t>
    </rPh>
    <rPh sb="10" eb="11">
      <t>ベツ</t>
    </rPh>
    <rPh sb="12" eb="14">
      <t>ケイエイ</t>
    </rPh>
    <rPh sb="14" eb="15">
      <t>タイ</t>
    </rPh>
    <rPh sb="15" eb="16">
      <t>スウ</t>
    </rPh>
    <phoneticPr fontId="13"/>
  </si>
  <si>
    <t>5-5　データを活用した農業を行っている経営体数</t>
    <rPh sb="8" eb="10">
      <t>カツヨウ</t>
    </rPh>
    <rPh sb="12" eb="14">
      <t>ノウギョウ</t>
    </rPh>
    <rPh sb="15" eb="16">
      <t>オコナ</t>
    </rPh>
    <rPh sb="20" eb="23">
      <t>ケイエイタイ</t>
    </rPh>
    <rPh sb="23" eb="24">
      <t>カズ</t>
    </rPh>
    <phoneticPr fontId="13"/>
  </si>
  <si>
    <t>5-6　農業生産物別、作付面積および収穫量</t>
    <rPh sb="4" eb="6">
      <t>ノウギョウ</t>
    </rPh>
    <rPh sb="6" eb="9">
      <t>セイサンブツ</t>
    </rPh>
    <rPh sb="9" eb="10">
      <t>ベツ</t>
    </rPh>
    <rPh sb="11" eb="13">
      <t>サクツケ</t>
    </rPh>
    <rPh sb="13" eb="15">
      <t>メンセキ</t>
    </rPh>
    <rPh sb="18" eb="20">
      <t>シュウカク</t>
    </rPh>
    <rPh sb="20" eb="21">
      <t>リョウ</t>
    </rPh>
    <phoneticPr fontId="8"/>
  </si>
  <si>
    <t xml:space="preserve">5-7 販売目的の作物の類別、作付（栽培）面積  </t>
    <rPh sb="4" eb="6">
      <t>ハンバイ</t>
    </rPh>
    <rPh sb="6" eb="8">
      <t>モクテキ</t>
    </rPh>
    <rPh sb="9" eb="11">
      <t>サクモツ</t>
    </rPh>
    <rPh sb="12" eb="13">
      <t>ルイ</t>
    </rPh>
    <rPh sb="13" eb="14">
      <t>ベツ</t>
    </rPh>
    <rPh sb="15" eb="17">
      <t>サクツ</t>
    </rPh>
    <rPh sb="18" eb="20">
      <t>サイバイ</t>
    </rPh>
    <rPh sb="21" eb="23">
      <t>メンセキ</t>
    </rPh>
    <phoneticPr fontId="13"/>
  </si>
  <si>
    <t>5-8　用途別、経営耕地面積</t>
    <rPh sb="4" eb="6">
      <t>ヨウト</t>
    </rPh>
    <rPh sb="6" eb="7">
      <t>ベツ</t>
    </rPh>
    <rPh sb="8" eb="10">
      <t>ケイエイ</t>
    </rPh>
    <rPh sb="10" eb="12">
      <t>コウチ</t>
    </rPh>
    <rPh sb="12" eb="14">
      <t>メンセキ</t>
    </rPh>
    <phoneticPr fontId="13"/>
  </si>
  <si>
    <t xml:space="preserve">5-9  農地転用実績  </t>
    <rPh sb="5" eb="7">
      <t>ノウチ</t>
    </rPh>
    <rPh sb="7" eb="9">
      <t>テンヨウ</t>
    </rPh>
    <rPh sb="9" eb="11">
      <t>ジッセキ</t>
    </rPh>
    <phoneticPr fontId="13"/>
  </si>
  <si>
    <t>5-10　林産物生産量（民有林）</t>
    <phoneticPr fontId="8"/>
  </si>
  <si>
    <t>5-11　森林面積</t>
    <rPh sb="5" eb="7">
      <t>シンリン</t>
    </rPh>
    <rPh sb="7" eb="9">
      <t>メンセキ</t>
    </rPh>
    <phoneticPr fontId="13"/>
  </si>
  <si>
    <t>11-1　原動機付自転車台数</t>
    <rPh sb="5" eb="8">
      <t>ゲンドウキ</t>
    </rPh>
    <rPh sb="8" eb="9">
      <t>ツキ</t>
    </rPh>
    <rPh sb="9" eb="12">
      <t>ジテンシャ</t>
    </rPh>
    <rPh sb="12" eb="14">
      <t>ダイスウ</t>
    </rPh>
    <phoneticPr fontId="13"/>
  </si>
  <si>
    <t>11-2　ＪＲ旅客の乗車人員（1日平均）</t>
    <rPh sb="7" eb="9">
      <t>リョキャク</t>
    </rPh>
    <rPh sb="10" eb="12">
      <t>ジョウシャ</t>
    </rPh>
    <rPh sb="12" eb="14">
      <t>ジンイン</t>
    </rPh>
    <rPh sb="16" eb="17">
      <t>ニチ</t>
    </rPh>
    <rPh sb="17" eb="19">
      <t>ヘイキン</t>
    </rPh>
    <phoneticPr fontId="13"/>
  </si>
  <si>
    <t>平成17年度</t>
    <rPh sb="0" eb="2">
      <t>ヘイセイ</t>
    </rPh>
    <rPh sb="4" eb="6">
      <t>ネンド</t>
    </rPh>
    <phoneticPr fontId="8"/>
  </si>
  <si>
    <t>11-3　車種別、自動車台数</t>
    <rPh sb="5" eb="7">
      <t>シャシュ</t>
    </rPh>
    <rPh sb="7" eb="8">
      <t>ベツ</t>
    </rPh>
    <rPh sb="9" eb="12">
      <t>ジドウシャ</t>
    </rPh>
    <rPh sb="12" eb="14">
      <t>ダイスウ</t>
    </rPh>
    <phoneticPr fontId="13"/>
  </si>
  <si>
    <t>船舶火災1隻の誤り（R4.6.27若狭消防本部総務課</t>
    <rPh sb="0" eb="2">
      <t>センパク</t>
    </rPh>
    <rPh sb="2" eb="4">
      <t>カサイ</t>
    </rPh>
    <rPh sb="5" eb="6">
      <t>セキ</t>
    </rPh>
    <rPh sb="7" eb="8">
      <t>アヤマ</t>
    </rPh>
    <rPh sb="17" eb="19">
      <t>ワカサ</t>
    </rPh>
    <rPh sb="19" eb="21">
      <t>ショウボウ</t>
    </rPh>
    <rPh sb="21" eb="23">
      <t>ホンブ</t>
    </rPh>
    <rPh sb="23" eb="26">
      <t>ソウムカ</t>
    </rPh>
    <phoneticPr fontId="8"/>
  </si>
  <si>
    <t>たなべ様確認済）</t>
    <rPh sb="3" eb="4">
      <t>サマ</t>
    </rPh>
    <rPh sb="4" eb="6">
      <t>カクニン</t>
    </rPh>
    <rPh sb="6" eb="7">
      <t>ズ</t>
    </rPh>
    <phoneticPr fontId="8"/>
  </si>
  <si>
    <t>消防年報51ページでは焼損台数車両火災1台となっているが、</t>
    <rPh sb="0" eb="2">
      <t>ショウボウ</t>
    </rPh>
    <rPh sb="2" eb="4">
      <t>ネンポウ</t>
    </rPh>
    <rPh sb="11" eb="13">
      <t>ショウソン</t>
    </rPh>
    <rPh sb="13" eb="15">
      <t>ダイスウ</t>
    </rPh>
    <rPh sb="15" eb="17">
      <t>シャリョウ</t>
    </rPh>
    <rPh sb="17" eb="19">
      <t>カサイ</t>
    </rPh>
    <rPh sb="20" eb="21">
      <t>ダイ</t>
    </rPh>
    <phoneticPr fontId="8"/>
  </si>
  <si>
    <t>平成22年度</t>
    <rPh sb="0" eb="2">
      <t>ヘイセイ</t>
    </rPh>
    <rPh sb="4" eb="6">
      <t>ネンド</t>
    </rPh>
    <phoneticPr fontId="8"/>
  </si>
  <si>
    <t>昭和天皇・皇后両陛下小浜市へ行幸啓</t>
    <rPh sb="0" eb="2">
      <t>ショウワ</t>
    </rPh>
    <phoneticPr fontId="8"/>
  </si>
  <si>
    <t>浩宮さま（現天皇陛下）、若狭路をご視察</t>
    <rPh sb="6" eb="10">
      <t>テンノウヘイカ</t>
    </rPh>
    <phoneticPr fontId="8"/>
  </si>
  <si>
    <t>14-11　特定事業場届出状況（水質汚濁防止法）</t>
    <rPh sb="6" eb="8">
      <t>トクテイ</t>
    </rPh>
    <rPh sb="8" eb="10">
      <t>ジギョウ</t>
    </rPh>
    <rPh sb="10" eb="11">
      <t>ジョウ</t>
    </rPh>
    <rPh sb="11" eb="13">
      <t>トドケデ</t>
    </rPh>
    <rPh sb="13" eb="15">
      <t>ジョウキョウ</t>
    </rPh>
    <rPh sb="16" eb="18">
      <t>スイシツ</t>
    </rPh>
    <rPh sb="18" eb="20">
      <t>オダク</t>
    </rPh>
    <rPh sb="20" eb="23">
      <t>ボウシホウ</t>
    </rPh>
    <phoneticPr fontId="13"/>
  </si>
  <si>
    <t>「第６次小浜市総合計画」を策定</t>
    <rPh sb="1" eb="2">
      <t>ダイ</t>
    </rPh>
    <rPh sb="3" eb="4">
      <t>ジ</t>
    </rPh>
    <rPh sb="4" eb="7">
      <t>オバマシ</t>
    </rPh>
    <rPh sb="7" eb="9">
      <t>ソウゴウ</t>
    </rPh>
    <rPh sb="9" eb="11">
      <t>ケイカク</t>
    </rPh>
    <rPh sb="13" eb="15">
      <t>サクテイ</t>
    </rPh>
    <phoneticPr fontId="8"/>
  </si>
  <si>
    <t>日本遺産「鯖街道」が「重点支援地域」に選定</t>
    <rPh sb="0" eb="2">
      <t>ニホン</t>
    </rPh>
    <rPh sb="2" eb="4">
      <t>イサン</t>
    </rPh>
    <rPh sb="5" eb="6">
      <t>サバ</t>
    </rPh>
    <rPh sb="6" eb="8">
      <t>カイドウ</t>
    </rPh>
    <rPh sb="11" eb="13">
      <t>ジュウテン</t>
    </rPh>
    <rPh sb="13" eb="15">
      <t>シエン</t>
    </rPh>
    <rPh sb="15" eb="17">
      <t>チイキ</t>
    </rPh>
    <rPh sb="19" eb="21">
      <t>センテイ</t>
    </rPh>
    <phoneticPr fontId="8"/>
  </si>
  <si>
    <t>竜前企業団地にクラウド用カメラ工場が完成</t>
    <rPh sb="0" eb="2">
      <t>リュウゼン</t>
    </rPh>
    <rPh sb="2" eb="4">
      <t>キギョウ</t>
    </rPh>
    <rPh sb="4" eb="6">
      <t>ダンチ</t>
    </rPh>
    <rPh sb="11" eb="12">
      <t>ヨウ</t>
    </rPh>
    <rPh sb="15" eb="17">
      <t>コウジョウ</t>
    </rPh>
    <rPh sb="18" eb="20">
      <t>カンセイ</t>
    </rPh>
    <phoneticPr fontId="8"/>
  </si>
  <si>
    <t>拉致被害者の地村保志さん夫妻帰国から20年</t>
    <rPh sb="0" eb="2">
      <t>ラチ</t>
    </rPh>
    <rPh sb="2" eb="5">
      <t>ヒガイシャ</t>
    </rPh>
    <rPh sb="6" eb="8">
      <t>チムラ</t>
    </rPh>
    <rPh sb="8" eb="10">
      <t>ヤスシ</t>
    </rPh>
    <rPh sb="12" eb="14">
      <t>フサイ</t>
    </rPh>
    <rPh sb="14" eb="16">
      <t>キコク</t>
    </rPh>
    <rPh sb="20" eb="21">
      <t>ネン</t>
    </rPh>
    <phoneticPr fontId="8"/>
  </si>
  <si>
    <t>ＪＲ小浜線全線開業100周年</t>
    <rPh sb="2" eb="5">
      <t>オバマセン</t>
    </rPh>
    <rPh sb="5" eb="7">
      <t>ゼンセン</t>
    </rPh>
    <rPh sb="7" eb="9">
      <t>カイギョウ</t>
    </rPh>
    <rPh sb="12" eb="14">
      <t>シュウネン</t>
    </rPh>
    <phoneticPr fontId="8"/>
  </si>
  <si>
    <t>北陸新幹線小浜・京都ルートに決定（平成28年12月）</t>
    <phoneticPr fontId="8"/>
  </si>
  <si>
    <t>福井県の観測史上最高気温39.1℃を小浜市で記録（8月1日）</t>
    <rPh sb="0" eb="3">
      <t>フクイケン</t>
    </rPh>
    <rPh sb="4" eb="6">
      <t>カンソク</t>
    </rPh>
    <rPh sb="6" eb="8">
      <t>シジョウ</t>
    </rPh>
    <rPh sb="8" eb="10">
      <t>サイコウ</t>
    </rPh>
    <rPh sb="10" eb="12">
      <t>キオン</t>
    </rPh>
    <rPh sb="18" eb="21">
      <t>オバマシ</t>
    </rPh>
    <rPh sb="22" eb="24">
      <t>キロク</t>
    </rPh>
    <phoneticPr fontId="8"/>
  </si>
  <si>
    <t>13-9　幼保連携型認定こども園、園児数および教員数等</t>
    <rPh sb="15" eb="16">
      <t>エン</t>
    </rPh>
    <rPh sb="17" eb="19">
      <t>エンジ</t>
    </rPh>
    <rPh sb="19" eb="20">
      <t>スウ</t>
    </rPh>
    <rPh sb="23" eb="25">
      <t>キョウイン</t>
    </rPh>
    <rPh sb="25" eb="26">
      <t>スウ</t>
    </rPh>
    <rPh sb="26" eb="27">
      <t>ナド</t>
    </rPh>
    <phoneticPr fontId="13"/>
  </si>
  <si>
    <t>13-10　幼保連携型認定こども園、年齢別、在園者数</t>
    <rPh sb="18" eb="20">
      <t>ネンレイ</t>
    </rPh>
    <rPh sb="20" eb="21">
      <t>ベツ</t>
    </rPh>
    <rPh sb="22" eb="24">
      <t>ザイエン</t>
    </rPh>
    <rPh sb="24" eb="25">
      <t>シャ</t>
    </rPh>
    <rPh sb="25" eb="26">
      <t>スウ</t>
    </rPh>
    <phoneticPr fontId="13"/>
  </si>
  <si>
    <t>13-11  男女別、高齢者世帯員数</t>
    <rPh sb="7" eb="9">
      <t>ダンジョ</t>
    </rPh>
    <rPh sb="9" eb="10">
      <t>ベツ</t>
    </rPh>
    <rPh sb="11" eb="14">
      <t>コウレイシャ</t>
    </rPh>
    <rPh sb="14" eb="16">
      <t>セタイ</t>
    </rPh>
    <rPh sb="16" eb="17">
      <t>イン</t>
    </rPh>
    <rPh sb="17" eb="18">
      <t>スウ</t>
    </rPh>
    <phoneticPr fontId="13"/>
  </si>
  <si>
    <t>13-12　地区別、高齢者世帯数</t>
    <rPh sb="6" eb="8">
      <t>チク</t>
    </rPh>
    <rPh sb="8" eb="9">
      <t>ベツ</t>
    </rPh>
    <rPh sb="10" eb="13">
      <t>コウレイシャ</t>
    </rPh>
    <rPh sb="13" eb="15">
      <t>セタイ</t>
    </rPh>
    <rPh sb="15" eb="16">
      <t>スウ</t>
    </rPh>
    <phoneticPr fontId="13"/>
  </si>
  <si>
    <t>13-13　介護保険要介護認定者数</t>
    <phoneticPr fontId="13"/>
  </si>
  <si>
    <t>13-14　献血の状況</t>
    <rPh sb="6" eb="8">
      <t>ケンケツ</t>
    </rPh>
    <rPh sb="9" eb="11">
      <t>ジョウキョウ</t>
    </rPh>
    <phoneticPr fontId="13"/>
  </si>
  <si>
    <t>13-15　共同募金の状況</t>
    <rPh sb="6" eb="8">
      <t>キョウドウ</t>
    </rPh>
    <rPh sb="8" eb="10">
      <t>ボキン</t>
    </rPh>
    <rPh sb="11" eb="13">
      <t>ジョウキョウ</t>
    </rPh>
    <phoneticPr fontId="13"/>
  </si>
  <si>
    <t>16-3　小学校、学級編成方式別、児童数</t>
    <rPh sb="5" eb="8">
      <t>ショウガッコウ</t>
    </rPh>
    <rPh sb="9" eb="11">
      <t>ガッキュウ</t>
    </rPh>
    <rPh sb="11" eb="13">
      <t>ヘンセイ</t>
    </rPh>
    <rPh sb="13" eb="15">
      <t>ホウシキ</t>
    </rPh>
    <rPh sb="15" eb="16">
      <t>ベツ</t>
    </rPh>
    <rPh sb="17" eb="19">
      <t>ジドウ</t>
    </rPh>
    <rPh sb="19" eb="20">
      <t>スウ</t>
    </rPh>
    <phoneticPr fontId="13"/>
  </si>
  <si>
    <t>16-4　小学校、学級編成方式別、学級数</t>
    <rPh sb="5" eb="8">
      <t>ショウガッコウ</t>
    </rPh>
    <rPh sb="9" eb="11">
      <t>ガッキュウ</t>
    </rPh>
    <rPh sb="11" eb="13">
      <t>ヘンセイ</t>
    </rPh>
    <rPh sb="13" eb="15">
      <t>ホウシキ</t>
    </rPh>
    <rPh sb="15" eb="16">
      <t>ベツ</t>
    </rPh>
    <rPh sb="17" eb="19">
      <t>ガッキュウ</t>
    </rPh>
    <rPh sb="19" eb="20">
      <t>スウ</t>
    </rPh>
    <phoneticPr fontId="13"/>
  </si>
  <si>
    <t>16-5　小学校、収容人数別、学級数</t>
    <rPh sb="9" eb="11">
      <t>シュウヨウ</t>
    </rPh>
    <rPh sb="11" eb="13">
      <t>ニンズウ</t>
    </rPh>
    <rPh sb="13" eb="14">
      <t>ベツ</t>
    </rPh>
    <rPh sb="15" eb="17">
      <t>ガッキュウ</t>
    </rPh>
    <rPh sb="17" eb="18">
      <t>スウ</t>
    </rPh>
    <phoneticPr fontId="13"/>
  </si>
  <si>
    <t>16-6　小学校、職名別、教員数（本務者）</t>
    <rPh sb="9" eb="11">
      <t>ショクメイ</t>
    </rPh>
    <rPh sb="11" eb="12">
      <t>ベツ</t>
    </rPh>
    <rPh sb="13" eb="15">
      <t>キョウイン</t>
    </rPh>
    <rPh sb="15" eb="16">
      <t>スウ</t>
    </rPh>
    <rPh sb="17" eb="19">
      <t>ホンム</t>
    </rPh>
    <rPh sb="19" eb="20">
      <t>シャ</t>
    </rPh>
    <phoneticPr fontId="13"/>
  </si>
  <si>
    <t>16-7　中学校、学級編成方式別、生徒数</t>
    <rPh sb="5" eb="8">
      <t>チュウガッコウ</t>
    </rPh>
    <rPh sb="9" eb="11">
      <t>ガッキュウ</t>
    </rPh>
    <rPh sb="11" eb="13">
      <t>ヘンセイ</t>
    </rPh>
    <rPh sb="13" eb="15">
      <t>ホウシキ</t>
    </rPh>
    <rPh sb="15" eb="16">
      <t>ベツ</t>
    </rPh>
    <rPh sb="17" eb="19">
      <t>セイト</t>
    </rPh>
    <rPh sb="19" eb="20">
      <t>スウ</t>
    </rPh>
    <phoneticPr fontId="13"/>
  </si>
  <si>
    <t>16-8　中学校、学級編成方式別、学級数</t>
    <rPh sb="5" eb="8">
      <t>チュウガッコウ</t>
    </rPh>
    <rPh sb="9" eb="11">
      <t>ガッキュウ</t>
    </rPh>
    <rPh sb="11" eb="13">
      <t>ヘンセイ</t>
    </rPh>
    <rPh sb="13" eb="15">
      <t>ホウシキ</t>
    </rPh>
    <rPh sb="15" eb="16">
      <t>ベツ</t>
    </rPh>
    <rPh sb="17" eb="19">
      <t>ガッキュウ</t>
    </rPh>
    <rPh sb="19" eb="20">
      <t>スウ</t>
    </rPh>
    <phoneticPr fontId="13"/>
  </si>
  <si>
    <t>16-9　中学校、収容人数別、学級数</t>
    <rPh sb="5" eb="8">
      <t>チュウガッコウ</t>
    </rPh>
    <rPh sb="9" eb="11">
      <t>シュウヨウ</t>
    </rPh>
    <rPh sb="11" eb="13">
      <t>ニンズウ</t>
    </rPh>
    <rPh sb="13" eb="14">
      <t>ベツ</t>
    </rPh>
    <rPh sb="15" eb="17">
      <t>ガッキュウ</t>
    </rPh>
    <rPh sb="17" eb="18">
      <t>スウ</t>
    </rPh>
    <phoneticPr fontId="13"/>
  </si>
  <si>
    <t>16-10　中学校、職名別、教員数（本務者）</t>
    <rPh sb="6" eb="9">
      <t>チュウガッコウ</t>
    </rPh>
    <rPh sb="10" eb="12">
      <t>ショクメイ</t>
    </rPh>
    <rPh sb="12" eb="13">
      <t>ベツ</t>
    </rPh>
    <rPh sb="14" eb="16">
      <t>キョウイン</t>
    </rPh>
    <rPh sb="16" eb="17">
      <t>スウ</t>
    </rPh>
    <rPh sb="18" eb="20">
      <t>ホンム</t>
    </rPh>
    <rPh sb="20" eb="21">
      <t>シャ</t>
    </rPh>
    <phoneticPr fontId="13"/>
  </si>
  <si>
    <t>16-11  中学校、産業別、卒業後の就職者数</t>
    <rPh sb="7" eb="10">
      <t>チュウガッコウ</t>
    </rPh>
    <rPh sb="11" eb="13">
      <t>サンギョウ</t>
    </rPh>
    <rPh sb="13" eb="14">
      <t>ベツ</t>
    </rPh>
    <rPh sb="19" eb="22">
      <t>シュウショクシャ</t>
    </rPh>
    <rPh sb="22" eb="23">
      <t>スウ</t>
    </rPh>
    <phoneticPr fontId="13"/>
  </si>
  <si>
    <t>16-12　高等学校、学校数および生徒数</t>
    <rPh sb="11" eb="13">
      <t>ガッコウ</t>
    </rPh>
    <rPh sb="13" eb="14">
      <t>スウ</t>
    </rPh>
    <phoneticPr fontId="13"/>
  </si>
  <si>
    <t>16-13　高等学校、教員数および職員数</t>
    <rPh sb="11" eb="13">
      <t>キョウイン</t>
    </rPh>
    <rPh sb="13" eb="14">
      <t>スウ</t>
    </rPh>
    <rPh sb="17" eb="20">
      <t>ショクインスウ</t>
    </rPh>
    <phoneticPr fontId="8"/>
  </si>
  <si>
    <t>16-14　高等学校、卒業後の進路別卒業者数（県計）</t>
    <rPh sb="6" eb="10">
      <t>コウトウガッコウ</t>
    </rPh>
    <rPh sb="11" eb="13">
      <t>ソツギョウ</t>
    </rPh>
    <rPh sb="13" eb="14">
      <t>ゴ</t>
    </rPh>
    <rPh sb="15" eb="17">
      <t>シンロ</t>
    </rPh>
    <rPh sb="17" eb="18">
      <t>ベツ</t>
    </rPh>
    <rPh sb="18" eb="21">
      <t>ソツギョウシャ</t>
    </rPh>
    <rPh sb="21" eb="22">
      <t>スウ</t>
    </rPh>
    <rPh sb="23" eb="24">
      <t>ケン</t>
    </rPh>
    <rPh sb="24" eb="25">
      <t>ケイ</t>
    </rPh>
    <phoneticPr fontId="13"/>
  </si>
  <si>
    <t>16-15　各種学校、学校数、生徒数および教員数</t>
    <rPh sb="6" eb="8">
      <t>カクシュ</t>
    </rPh>
    <rPh sb="8" eb="10">
      <t>ガッコウ</t>
    </rPh>
    <rPh sb="11" eb="13">
      <t>ガッコウ</t>
    </rPh>
    <rPh sb="13" eb="14">
      <t>スウ</t>
    </rPh>
    <rPh sb="15" eb="18">
      <t>セイトスウ</t>
    </rPh>
    <rPh sb="21" eb="23">
      <t>キョウイン</t>
    </rPh>
    <rPh sb="23" eb="24">
      <t>スウ</t>
    </rPh>
    <phoneticPr fontId="13"/>
  </si>
  <si>
    <t>16-16　市立図書館、蔵書冊数</t>
    <phoneticPr fontId="13"/>
  </si>
  <si>
    <t>16-18　市立図書館、図書貸出し数および利用者数</t>
    <phoneticPr fontId="13"/>
  </si>
  <si>
    <t>16-20　社会教育施設の利用状況</t>
    <rPh sb="6" eb="8">
      <t>シャカイ</t>
    </rPh>
    <rPh sb="8" eb="10">
      <t>キョウイク</t>
    </rPh>
    <rPh sb="10" eb="12">
      <t>シセツ</t>
    </rPh>
    <rPh sb="13" eb="15">
      <t>リヨウ</t>
    </rPh>
    <rPh sb="15" eb="17">
      <t>ジョウキョウ</t>
    </rPh>
    <phoneticPr fontId="13"/>
  </si>
  <si>
    <t>(37)</t>
    <phoneticPr fontId="19"/>
  </si>
  <si>
    <t>(33)</t>
    <phoneticPr fontId="19"/>
  </si>
  <si>
    <t xml:space="preserve">　(1) 個人　      　           </t>
    <phoneticPr fontId="8"/>
  </si>
  <si>
    <t xml:space="preserve">　(1) 固定資産税               </t>
    <phoneticPr fontId="13"/>
  </si>
  <si>
    <t xml:space="preserve">　　　  現年度分               </t>
    <phoneticPr fontId="8"/>
  </si>
  <si>
    <t>光ファイバ網を市内全域に整備</t>
    <rPh sb="0" eb="1">
      <t>ヒカリ</t>
    </rPh>
    <rPh sb="5" eb="6">
      <t>アミ</t>
    </rPh>
    <rPh sb="7" eb="9">
      <t>シナイ</t>
    </rPh>
    <rPh sb="9" eb="11">
      <t>ゼンイキ</t>
    </rPh>
    <rPh sb="12" eb="14">
      <t>セイビ</t>
    </rPh>
    <phoneticPr fontId="8"/>
  </si>
  <si>
    <t>昭和50年</t>
    <rPh sb="0" eb="2">
      <t>ショウワ</t>
    </rPh>
    <rPh sb="4" eb="5">
      <t>ネン</t>
    </rPh>
    <phoneticPr fontId="8"/>
  </si>
  <si>
    <t>平成18年</t>
    <rPh sb="0" eb="2">
      <t>ヘイセイ</t>
    </rPh>
    <rPh sb="4" eb="5">
      <t>ネン</t>
    </rPh>
    <phoneticPr fontId="8"/>
  </si>
  <si>
    <t>R3分はR5.3公表予定</t>
    <rPh sb="2" eb="3">
      <t>ブン</t>
    </rPh>
    <rPh sb="8" eb="10">
      <t>コウヒョウ</t>
    </rPh>
    <rPh sb="10" eb="12">
      <t>ヨテイ</t>
    </rPh>
    <phoneticPr fontId="8"/>
  </si>
  <si>
    <t>降水量</t>
    <phoneticPr fontId="13"/>
  </si>
  <si>
    <t>電気･ガス･熱供給・水道業</t>
    <rPh sb="6" eb="7">
      <t>ネツ</t>
    </rPh>
    <rPh sb="7" eb="9">
      <t>キョウキュウ</t>
    </rPh>
    <phoneticPr fontId="13"/>
  </si>
  <si>
    <t>卸売業、小売業</t>
    <rPh sb="2" eb="3">
      <t>ギョウ</t>
    </rPh>
    <phoneticPr fontId="13"/>
  </si>
  <si>
    <t>金融業、保険業</t>
    <rPh sb="2" eb="3">
      <t>ギョウ</t>
    </rPh>
    <phoneticPr fontId="13"/>
  </si>
  <si>
    <t>飲料・飼料</t>
    <rPh sb="0" eb="2">
      <t>インリョウ</t>
    </rPh>
    <rPh sb="3" eb="5">
      <t>シリョウ</t>
    </rPh>
    <phoneticPr fontId="8"/>
  </si>
  <si>
    <t>平成16年</t>
    <rPh sb="0" eb="2">
      <t>ヘイセイ</t>
    </rPh>
    <rPh sb="4" eb="5">
      <t>ネン</t>
    </rPh>
    <phoneticPr fontId="8"/>
  </si>
  <si>
    <t>※　令和３年調査においては、個人経営を含まない集計結果</t>
    <rPh sb="2" eb="4">
      <t>レイワ</t>
    </rPh>
    <rPh sb="5" eb="6">
      <t>ネン</t>
    </rPh>
    <rPh sb="6" eb="8">
      <t>チョウサ</t>
    </rPh>
    <rPh sb="14" eb="16">
      <t>コジン</t>
    </rPh>
    <rPh sb="16" eb="18">
      <t>ケイエイ</t>
    </rPh>
    <rPh sb="19" eb="20">
      <t>フク</t>
    </rPh>
    <rPh sb="23" eb="25">
      <t>シュウケイ</t>
    </rPh>
    <rPh sb="25" eb="27">
      <t>ケッカ</t>
    </rPh>
    <phoneticPr fontId="13"/>
  </si>
  <si>
    <t>※　常用雇用者のうち、令和３年調査より「正社員、正職員」は「無期雇用者」に、</t>
    <rPh sb="2" eb="4">
      <t>ジョウヨウ</t>
    </rPh>
    <rPh sb="4" eb="7">
      <t>コヨウシャ</t>
    </rPh>
    <rPh sb="11" eb="13">
      <t>レイワ</t>
    </rPh>
    <rPh sb="14" eb="15">
      <t>ネン</t>
    </rPh>
    <rPh sb="15" eb="17">
      <t>チョウサ</t>
    </rPh>
    <rPh sb="20" eb="23">
      <t>セイシャイン</t>
    </rPh>
    <rPh sb="24" eb="27">
      <t>セイショクイン</t>
    </rPh>
    <rPh sb="30" eb="32">
      <t>ムキ</t>
    </rPh>
    <rPh sb="32" eb="35">
      <t>コヨウシャ</t>
    </rPh>
    <phoneticPr fontId="13"/>
  </si>
  <si>
    <t>　　「正社員、正職員以外」は「有期雇用者（１か月以上）」に区分変更されている</t>
    <rPh sb="3" eb="6">
      <t>セイシャイン</t>
    </rPh>
    <rPh sb="7" eb="10">
      <t>セイショクイン</t>
    </rPh>
    <rPh sb="10" eb="12">
      <t>イガイ</t>
    </rPh>
    <rPh sb="15" eb="17">
      <t>ユウキ</t>
    </rPh>
    <rPh sb="17" eb="19">
      <t>コヨウ</t>
    </rPh>
    <rPh sb="19" eb="20">
      <t>シャ</t>
    </rPh>
    <rPh sb="23" eb="24">
      <t>ゲツ</t>
    </rPh>
    <rPh sb="24" eb="26">
      <t>イジョウ</t>
    </rPh>
    <rPh sb="29" eb="31">
      <t>クブン</t>
    </rPh>
    <rPh sb="31" eb="33">
      <t>ヘンコウ</t>
    </rPh>
    <phoneticPr fontId="13"/>
  </si>
  <si>
    <t xml:space="preserve"> 　平成24年※1</t>
    <rPh sb="2" eb="4">
      <t>ヘイセイ</t>
    </rPh>
    <rPh sb="6" eb="7">
      <t>ネン</t>
    </rPh>
    <phoneticPr fontId="8"/>
  </si>
  <si>
    <t>平成24年</t>
    <rPh sb="0" eb="2">
      <t>ヘイセイ</t>
    </rPh>
    <rPh sb="4" eb="5">
      <t>ネン</t>
    </rPh>
    <phoneticPr fontId="8"/>
  </si>
  <si>
    <t>有期雇用者（１か月以上）</t>
    <rPh sb="0" eb="2">
      <t>ユウキ</t>
    </rPh>
    <rPh sb="2" eb="4">
      <t>コヨウ</t>
    </rPh>
    <rPh sb="4" eb="5">
      <t>シャ</t>
    </rPh>
    <rPh sb="8" eb="9">
      <t>ゲツ</t>
    </rPh>
    <rPh sb="9" eb="11">
      <t>イジョウ</t>
    </rPh>
    <phoneticPr fontId="13"/>
  </si>
  <si>
    <t>無期
雇用者</t>
    <rPh sb="0" eb="2">
      <t>ムキ</t>
    </rPh>
    <rPh sb="3" eb="6">
      <t>コヨウシャ</t>
    </rPh>
    <phoneticPr fontId="13"/>
  </si>
  <si>
    <t>各年6月1日現在</t>
    <rPh sb="0" eb="2">
      <t>カクネン</t>
    </rPh>
    <rPh sb="3" eb="4">
      <t>ガツ</t>
    </rPh>
    <rPh sb="5" eb="6">
      <t>ニチ</t>
    </rPh>
    <rPh sb="6" eb="8">
      <t>ゲンザイ</t>
    </rPh>
    <phoneticPr fontId="8"/>
  </si>
  <si>
    <t>平成19年</t>
    <rPh sb="0" eb="2">
      <t>ヘイセイ</t>
    </rPh>
    <rPh sb="4" eb="5">
      <t>ネン</t>
    </rPh>
    <phoneticPr fontId="8"/>
  </si>
  <si>
    <t>若狭町</t>
    <rPh sb="0" eb="3">
      <t>ワカサチョウ</t>
    </rPh>
    <phoneticPr fontId="8"/>
  </si>
  <si>
    <t>…</t>
    <phoneticPr fontId="8"/>
  </si>
  <si>
    <t>…</t>
    <phoneticPr fontId="8"/>
  </si>
  <si>
    <t>…</t>
    <phoneticPr fontId="8"/>
  </si>
  <si>
    <t>平成20年度</t>
    <rPh sb="0" eb="2">
      <t>ヘイセイ</t>
    </rPh>
    <rPh sb="4" eb="6">
      <t>ネンド</t>
    </rPh>
    <phoneticPr fontId="8"/>
  </si>
  <si>
    <t>1.60</t>
    <phoneticPr fontId="8"/>
  </si>
  <si>
    <t>…</t>
    <phoneticPr fontId="8"/>
  </si>
  <si>
    <t>…</t>
    <phoneticPr fontId="8"/>
  </si>
  <si>
    <t>…</t>
    <phoneticPr fontId="8"/>
  </si>
  <si>
    <t>…</t>
    <phoneticPr fontId="8"/>
  </si>
  <si>
    <t>-</t>
    <phoneticPr fontId="8"/>
  </si>
  <si>
    <t>平成27年度</t>
    <rPh sb="0" eb="2">
      <t>ヘイセイ</t>
    </rPh>
    <rPh sb="4" eb="6">
      <t>ネンド</t>
    </rPh>
    <phoneticPr fontId="8"/>
  </si>
  <si>
    <t>平成22年度</t>
    <rPh sb="0" eb="2">
      <t>ヘイセイ</t>
    </rPh>
    <rPh sb="4" eb="6">
      <t>ネンド</t>
    </rPh>
    <phoneticPr fontId="8"/>
  </si>
  <si>
    <t>※令和２年より、田の詳細項目は集計されていない</t>
    <rPh sb="1" eb="3">
      <t>レイワ</t>
    </rPh>
    <rPh sb="4" eb="5">
      <t>ネン</t>
    </rPh>
    <rPh sb="8" eb="9">
      <t>タ</t>
    </rPh>
    <rPh sb="10" eb="12">
      <t>ショウサイ</t>
    </rPh>
    <rPh sb="12" eb="14">
      <t>コウモク</t>
    </rPh>
    <rPh sb="15" eb="17">
      <t>シュウケイ</t>
    </rPh>
    <phoneticPr fontId="8"/>
  </si>
  <si>
    <t>6-6　営んだ漁業種類別、経営体数（複数回答）</t>
  </si>
  <si>
    <t>※　とらふぐ養殖は、平成30年から個別に集計</t>
    <rPh sb="6" eb="8">
      <t>ヨウショク</t>
    </rPh>
    <rPh sb="10" eb="12">
      <t>ヘイセイ</t>
    </rPh>
    <rPh sb="14" eb="15">
      <t>ネン</t>
    </rPh>
    <rPh sb="17" eb="19">
      <t>コベツ</t>
    </rPh>
    <rPh sb="20" eb="22">
      <t>シュウケイ</t>
    </rPh>
    <phoneticPr fontId="8"/>
  </si>
  <si>
    <t>各年度3月31日現在　</t>
    <rPh sb="0" eb="2">
      <t>カクネン</t>
    </rPh>
    <rPh sb="2" eb="3">
      <t>ド</t>
    </rPh>
    <rPh sb="4" eb="5">
      <t>ガツ</t>
    </rPh>
    <rPh sb="7" eb="10">
      <t>ニチゲンザイ</t>
    </rPh>
    <phoneticPr fontId="13"/>
  </si>
  <si>
    <t>面積　233.11 k㎡　(令和6.10.1)</t>
    <rPh sb="14" eb="16">
      <t>レイワ</t>
    </rPh>
    <phoneticPr fontId="8"/>
  </si>
  <si>
    <t>平成16年</t>
    <rPh sb="0" eb="2">
      <t>ヘイセイ</t>
    </rPh>
    <rPh sb="4" eb="5">
      <t>ネン</t>
    </rPh>
    <phoneticPr fontId="8"/>
  </si>
  <si>
    <t>6年1月</t>
    <rPh sb="1" eb="2">
      <t>ネン</t>
    </rPh>
    <rPh sb="3" eb="4">
      <t>ガツ</t>
    </rPh>
    <phoneticPr fontId="13"/>
  </si>
  <si>
    <t>西北西</t>
    <rPh sb="0" eb="3">
      <t>セイホクセイ</t>
    </rPh>
    <phoneticPr fontId="8"/>
  </si>
  <si>
    <t>平成2年</t>
    <rPh sb="0" eb="2">
      <t>ヘイセイ</t>
    </rPh>
    <rPh sb="3" eb="4">
      <t>ネン</t>
    </rPh>
    <phoneticPr fontId="8"/>
  </si>
  <si>
    <t>令和４年</t>
    <rPh sb="0" eb="2">
      <t>レイワ</t>
    </rPh>
    <rPh sb="3" eb="4">
      <t>ネン</t>
    </rPh>
    <phoneticPr fontId="8"/>
  </si>
  <si>
    <t>平成6年</t>
    <rPh sb="0" eb="2">
      <t>ヘイセイ</t>
    </rPh>
    <rPh sb="3" eb="4">
      <t>ネン</t>
    </rPh>
    <phoneticPr fontId="8"/>
  </si>
  <si>
    <t>資料：福井県統計調査課　福井県の推計人口</t>
    <rPh sb="0" eb="2">
      <t>シリョウ</t>
    </rPh>
    <rPh sb="3" eb="6">
      <t>フクイケン</t>
    </rPh>
    <rPh sb="6" eb="10">
      <t>トウケイチョウサ</t>
    </rPh>
    <rPh sb="10" eb="11">
      <t>カ</t>
    </rPh>
    <rPh sb="12" eb="15">
      <t>フクイケン</t>
    </rPh>
    <rPh sb="16" eb="18">
      <t>スイケイ</t>
    </rPh>
    <rPh sb="18" eb="20">
      <t>ジンコウ</t>
    </rPh>
    <phoneticPr fontId="13"/>
  </si>
  <si>
    <t>資料：国勢調査、福井県統計調査課　福井の人口と世帯（推計）</t>
    <rPh sb="0" eb="2">
      <t>シリョウ</t>
    </rPh>
    <rPh sb="3" eb="5">
      <t>コクセイ</t>
    </rPh>
    <rPh sb="5" eb="7">
      <t>チョウサ</t>
    </rPh>
    <rPh sb="8" eb="11">
      <t>フクイケン</t>
    </rPh>
    <rPh sb="11" eb="13">
      <t>トウケイ</t>
    </rPh>
    <rPh sb="13" eb="15">
      <t>チョウサ</t>
    </rPh>
    <rPh sb="15" eb="16">
      <t>カ</t>
    </rPh>
    <rPh sb="17" eb="19">
      <t>フクイ</t>
    </rPh>
    <rPh sb="20" eb="22">
      <t>ジンコウ</t>
    </rPh>
    <rPh sb="23" eb="25">
      <t>セタイ</t>
    </rPh>
    <rPh sb="26" eb="28">
      <t>スイケイ</t>
    </rPh>
    <phoneticPr fontId="8"/>
  </si>
  <si>
    <t>平成20年度</t>
    <rPh sb="0" eb="2">
      <t>ヘイセイ</t>
    </rPh>
    <rPh sb="4" eb="6">
      <t>ネンド</t>
    </rPh>
    <phoneticPr fontId="8"/>
  </si>
  <si>
    <t>令和４年</t>
    <rPh sb="0" eb="1">
      <t>レイ</t>
    </rPh>
    <rPh sb="1" eb="2">
      <t>カズ</t>
    </rPh>
    <rPh sb="3" eb="4">
      <t>ネン</t>
    </rPh>
    <phoneticPr fontId="13"/>
  </si>
  <si>
    <t>令和５年</t>
    <rPh sb="0" eb="2">
      <t>レイワ</t>
    </rPh>
    <rPh sb="3" eb="4">
      <t>ネン</t>
    </rPh>
    <phoneticPr fontId="13"/>
  </si>
  <si>
    <t>令和４年度</t>
    <rPh sb="0" eb="2">
      <t>レイワ</t>
    </rPh>
    <phoneticPr fontId="13"/>
  </si>
  <si>
    <t>令和５年度</t>
    <rPh sb="0" eb="2">
      <t>レイワ</t>
    </rPh>
    <rPh sb="3" eb="5">
      <t>ネンド</t>
    </rPh>
    <phoneticPr fontId="13"/>
  </si>
  <si>
    <t>令和４年度</t>
    <rPh sb="0" eb="2">
      <t>レイワ</t>
    </rPh>
    <phoneticPr fontId="8"/>
  </si>
  <si>
    <t>…</t>
  </si>
  <si>
    <t>※  ネットワーク型産業およびその上位分類は、事業所単位での売上高の把握が困難
    であることから「…」と表章している。　</t>
    <phoneticPr fontId="8"/>
  </si>
  <si>
    <t>令和3年6月1日現在　</t>
    <rPh sb="0" eb="2">
      <t>レイワ</t>
    </rPh>
    <phoneticPr fontId="13"/>
  </si>
  <si>
    <t>平成25年</t>
    <rPh sb="0" eb="2">
      <t>ヘイセイ</t>
    </rPh>
    <rPh sb="4" eb="5">
      <t>ネン</t>
    </rPh>
    <phoneticPr fontId="8"/>
  </si>
  <si>
    <t>平成23年</t>
    <rPh sb="0" eb="2">
      <t>ヘイセイ</t>
    </rPh>
    <rPh sb="4" eb="5">
      <t>ネン</t>
    </rPh>
    <phoneticPr fontId="8"/>
  </si>
  <si>
    <t>平成20年</t>
    <rPh sb="0" eb="2">
      <t>ヘイセイ</t>
    </rPh>
    <rPh sb="4" eb="5">
      <t>ネン</t>
    </rPh>
    <phoneticPr fontId="8"/>
  </si>
  <si>
    <t>令和5年</t>
    <rPh sb="0" eb="2">
      <t>レイワ</t>
    </rPh>
    <rPh sb="3" eb="4">
      <t>ネン</t>
    </rPh>
    <phoneticPr fontId="8"/>
  </si>
  <si>
    <t>平成28年</t>
    <rPh sb="0" eb="2">
      <t>ヘイセイ</t>
    </rPh>
    <rPh sb="4" eb="5">
      <t>ネン</t>
    </rPh>
    <phoneticPr fontId="8"/>
  </si>
  <si>
    <t>-</t>
    <phoneticPr fontId="8"/>
  </si>
  <si>
    <t>Ⅹ</t>
    <phoneticPr fontId="8"/>
  </si>
  <si>
    <t>令和3年</t>
    <rPh sb="0" eb="2">
      <t>レイワ</t>
    </rPh>
    <rPh sb="3" eb="4">
      <t>ネン</t>
    </rPh>
    <phoneticPr fontId="8"/>
  </si>
  <si>
    <t>平成21年</t>
    <rPh sb="0" eb="2">
      <t>ヘイセイ</t>
    </rPh>
    <rPh sb="4" eb="5">
      <t>ネン</t>
    </rPh>
    <phoneticPr fontId="8"/>
  </si>
  <si>
    <t xml:space="preserve">※　令和４年以降は、工業統計調査の廃止によりこれまでの結果と比較ができない
</t>
    <rPh sb="2" eb="4">
      <t>レイワ</t>
    </rPh>
    <rPh sb="6" eb="8">
      <t>イコウ</t>
    </rPh>
    <rPh sb="10" eb="12">
      <t>コウギョウ</t>
    </rPh>
    <rPh sb="12" eb="14">
      <t>トウケイ</t>
    </rPh>
    <rPh sb="14" eb="16">
      <t>チョウサ</t>
    </rPh>
    <rPh sb="17" eb="19">
      <t>ハイシ</t>
    </rPh>
    <rPh sb="27" eb="29">
      <t>ケッカ</t>
    </rPh>
    <rPh sb="30" eb="32">
      <t>ヒカク</t>
    </rPh>
    <phoneticPr fontId="8"/>
  </si>
  <si>
    <t>　　今後は、工業統計調査から経済構造実態調査に包摂される　</t>
    <rPh sb="2" eb="4">
      <t>コンゴ</t>
    </rPh>
    <rPh sb="6" eb="8">
      <t>コウギョウ</t>
    </rPh>
    <rPh sb="8" eb="12">
      <t>トウケイチョウサ</t>
    </rPh>
    <rPh sb="23" eb="25">
      <t>ホウセツ</t>
    </rPh>
    <phoneticPr fontId="8"/>
  </si>
  <si>
    <t>平成18年</t>
    <rPh sb="0" eb="2">
      <t>ヘイセイ</t>
    </rPh>
    <rPh sb="4" eb="5">
      <t>ネン</t>
    </rPh>
    <phoneticPr fontId="8"/>
  </si>
  <si>
    <t>Ｘ</t>
    <phoneticPr fontId="8"/>
  </si>
  <si>
    <t>平成19年</t>
    <rPh sb="0" eb="2">
      <t>ヘイセイ</t>
    </rPh>
    <rPh sb="4" eb="5">
      <t>ネン</t>
    </rPh>
    <phoneticPr fontId="8"/>
  </si>
  <si>
    <t>令和4年</t>
    <rPh sb="0" eb="2">
      <t>レイワ</t>
    </rPh>
    <rPh sb="3" eb="4">
      <t>ネン</t>
    </rPh>
    <phoneticPr fontId="13"/>
  </si>
  <si>
    <t>令和4年※</t>
    <rPh sb="0" eb="2">
      <t>レイワ</t>
    </rPh>
    <rPh sb="3" eb="4">
      <t>ネン</t>
    </rPh>
    <phoneticPr fontId="13"/>
  </si>
  <si>
    <t>平成22年度</t>
    <rPh sb="0" eb="2">
      <t>ヘイセイ</t>
    </rPh>
    <rPh sb="4" eb="6">
      <t>ネンド</t>
    </rPh>
    <phoneticPr fontId="8"/>
  </si>
  <si>
    <t>令和元年度</t>
    <rPh sb="0" eb="2">
      <t>レイワ</t>
    </rPh>
    <rPh sb="2" eb="4">
      <t>ガンネン</t>
    </rPh>
    <rPh sb="4" eb="5">
      <t>ド</t>
    </rPh>
    <phoneticPr fontId="8"/>
  </si>
  <si>
    <t>令和元年度</t>
    <rPh sb="0" eb="2">
      <t>レイワ</t>
    </rPh>
    <rPh sb="2" eb="5">
      <t>ガンネンド</t>
    </rPh>
    <phoneticPr fontId="8"/>
  </si>
  <si>
    <t>令和2年平均</t>
    <rPh sb="0" eb="2">
      <t>レイワ</t>
    </rPh>
    <rPh sb="4" eb="6">
      <t>ヘイキン</t>
    </rPh>
    <phoneticPr fontId="13"/>
  </si>
  <si>
    <t>3</t>
    <phoneticPr fontId="13"/>
  </si>
  <si>
    <t>4</t>
    <phoneticPr fontId="13"/>
  </si>
  <si>
    <t>平成13年度</t>
    <rPh sb="0" eb="2">
      <t>ヘイセイ</t>
    </rPh>
    <rPh sb="4" eb="6">
      <t>ネンド</t>
    </rPh>
    <phoneticPr fontId="8"/>
  </si>
  <si>
    <t>平成19年度</t>
    <rPh sb="0" eb="2">
      <t>ヘイセイ</t>
    </rPh>
    <rPh sb="4" eb="6">
      <t>ネンド</t>
    </rPh>
    <phoneticPr fontId="8"/>
  </si>
  <si>
    <t>平成21年度</t>
    <rPh sb="0" eb="2">
      <t>ヘイセイ</t>
    </rPh>
    <rPh sb="4" eb="6">
      <t>ネンド</t>
    </rPh>
    <phoneticPr fontId="8"/>
  </si>
  <si>
    <t>平成27年度</t>
    <rPh sb="0" eb="2">
      <t>ヘイセイ</t>
    </rPh>
    <rPh sb="4" eb="6">
      <t>ネンド</t>
    </rPh>
    <phoneticPr fontId="19"/>
  </si>
  <si>
    <t>488,000
(500,000)</t>
    <phoneticPr fontId="19"/>
  </si>
  <si>
    <t>488,000
(500,000)</t>
  </si>
  <si>
    <t>平成22年</t>
    <rPh sb="0" eb="2">
      <t>ヘイセイ</t>
    </rPh>
    <rPh sb="4" eb="5">
      <t>ネン</t>
    </rPh>
    <phoneticPr fontId="19"/>
  </si>
  <si>
    <t>50CC以下（特定小型原動機付自転車含む）</t>
    <rPh sb="4" eb="6">
      <t>イカ</t>
    </rPh>
    <rPh sb="7" eb="9">
      <t>トクテイ</t>
    </rPh>
    <rPh sb="9" eb="11">
      <t>コガタ</t>
    </rPh>
    <rPh sb="11" eb="14">
      <t>ゲンドウキ</t>
    </rPh>
    <rPh sb="14" eb="15">
      <t>ツキ</t>
    </rPh>
    <rPh sb="15" eb="18">
      <t>ジテンシャ</t>
    </rPh>
    <rPh sb="18" eb="19">
      <t>フク</t>
    </rPh>
    <phoneticPr fontId="13"/>
  </si>
  <si>
    <t>平成15年</t>
    <rPh sb="0" eb="2">
      <t>ヘイセイ</t>
    </rPh>
    <rPh sb="4" eb="5">
      <t>ネン</t>
    </rPh>
    <phoneticPr fontId="8"/>
  </si>
  <si>
    <t>保育所数</t>
  </si>
  <si>
    <t>平成23年</t>
    <rPh sb="0" eb="2">
      <t>ヘイセイ</t>
    </rPh>
    <rPh sb="4" eb="5">
      <t>ネン</t>
    </rPh>
    <phoneticPr fontId="19"/>
  </si>
  <si>
    <t>※「保育所」には認定こども園を含む</t>
    <rPh sb="2" eb="5">
      <t>ホイクショ</t>
    </rPh>
    <rPh sb="8" eb="10">
      <t>ニンテイ</t>
    </rPh>
    <rPh sb="13" eb="14">
      <t>エン</t>
    </rPh>
    <rPh sb="15" eb="16">
      <t>フク</t>
    </rPh>
    <phoneticPr fontId="19"/>
  </si>
  <si>
    <t>※認定こども園における入所者数は、保育園部のみ記載</t>
    <rPh sb="1" eb="3">
      <t>ニンテイ</t>
    </rPh>
    <rPh sb="6" eb="7">
      <t>エン</t>
    </rPh>
    <rPh sb="11" eb="14">
      <t>ニュウショシャ</t>
    </rPh>
    <rPh sb="14" eb="15">
      <t>スウ</t>
    </rPh>
    <rPh sb="17" eb="21">
      <t>ホイクエンブ</t>
    </rPh>
    <rPh sb="23" eb="25">
      <t>キサイ</t>
    </rPh>
    <phoneticPr fontId="19"/>
  </si>
  <si>
    <t>－</t>
    <phoneticPr fontId="19"/>
  </si>
  <si>
    <t>令和5年</t>
    <rPh sb="0" eb="1">
      <t>レイ</t>
    </rPh>
    <rPh sb="1" eb="2">
      <t>カズ</t>
    </rPh>
    <rPh sb="3" eb="4">
      <t>ネン</t>
    </rPh>
    <phoneticPr fontId="13"/>
  </si>
  <si>
    <t>令和6年</t>
    <rPh sb="0" eb="1">
      <t>レイ</t>
    </rPh>
    <rPh sb="1" eb="2">
      <t>カズ</t>
    </rPh>
    <rPh sb="3" eb="4">
      <t>ネン</t>
    </rPh>
    <phoneticPr fontId="13"/>
  </si>
  <si>
    <t>高齢者
のみの世帯</t>
    <rPh sb="0" eb="3">
      <t>コウレイシャ</t>
    </rPh>
    <rPh sb="7" eb="9">
      <t>セタイ</t>
    </rPh>
    <phoneticPr fontId="13"/>
  </si>
  <si>
    <t>※13-11の男女の人数は、R４年以降管理方法が変更したので数値不明</t>
    <rPh sb="7" eb="9">
      <t>ダンジョ</t>
    </rPh>
    <rPh sb="10" eb="12">
      <t>ニンズウ</t>
    </rPh>
    <rPh sb="16" eb="17">
      <t>ネン</t>
    </rPh>
    <rPh sb="17" eb="19">
      <t>イコウ</t>
    </rPh>
    <rPh sb="19" eb="21">
      <t>カンリ</t>
    </rPh>
    <rPh sb="21" eb="23">
      <t>ホウホウ</t>
    </rPh>
    <rPh sb="24" eb="26">
      <t>ヘンコウ</t>
    </rPh>
    <rPh sb="30" eb="34">
      <t>スウチフメイ</t>
    </rPh>
    <phoneticPr fontId="8"/>
  </si>
  <si>
    <t>(27)</t>
  </si>
  <si>
    <t>(29)</t>
  </si>
  <si>
    <t>平成23年度</t>
    <rPh sb="0" eb="2">
      <t>ヘイセイ</t>
    </rPh>
    <rPh sb="4" eb="6">
      <t>ネンド</t>
    </rPh>
    <phoneticPr fontId="8"/>
  </si>
  <si>
    <t>14-7　ごみ処理の状況</t>
    <rPh sb="7" eb="9">
      <t>ショリ</t>
    </rPh>
    <rPh sb="10" eb="12">
      <t>ジョウキョウ</t>
    </rPh>
    <phoneticPr fontId="56"/>
  </si>
  <si>
    <t>平成30年度</t>
    <rPh sb="0" eb="2">
      <t>ヘイセイ</t>
    </rPh>
    <rPh sb="4" eb="6">
      <t>ネンド</t>
    </rPh>
    <phoneticPr fontId="58"/>
  </si>
  <si>
    <t>令和元年度</t>
    <rPh sb="0" eb="2">
      <t>レイワ</t>
    </rPh>
    <rPh sb="2" eb="4">
      <t>ガンネン</t>
    </rPh>
    <rPh sb="4" eb="5">
      <t>ド</t>
    </rPh>
    <phoneticPr fontId="58"/>
  </si>
  <si>
    <t>令和2年度</t>
    <rPh sb="0" eb="2">
      <t>レイワ</t>
    </rPh>
    <rPh sb="3" eb="5">
      <t>ネンド</t>
    </rPh>
    <phoneticPr fontId="58"/>
  </si>
  <si>
    <t>令和3年度</t>
    <rPh sb="0" eb="2">
      <t>レイワ</t>
    </rPh>
    <rPh sb="3" eb="5">
      <t>ネンド</t>
    </rPh>
    <phoneticPr fontId="58"/>
  </si>
  <si>
    <t>令和4年度</t>
    <rPh sb="0" eb="2">
      <t>レイワ</t>
    </rPh>
    <rPh sb="3" eb="4">
      <t>ネン</t>
    </rPh>
    <rPh sb="4" eb="5">
      <t>ド</t>
    </rPh>
    <phoneticPr fontId="58"/>
  </si>
  <si>
    <t>令和5年度</t>
    <rPh sb="0" eb="2">
      <t>レイワ</t>
    </rPh>
    <rPh sb="3" eb="5">
      <t>ネンド</t>
    </rPh>
    <phoneticPr fontId="58"/>
  </si>
  <si>
    <t>燃やすごみ</t>
    <rPh sb="0" eb="1">
      <t>モ</t>
    </rPh>
    <phoneticPr fontId="56"/>
  </si>
  <si>
    <t>収集</t>
    <rPh sb="0" eb="1">
      <t>オサム</t>
    </rPh>
    <rPh sb="1" eb="2">
      <t>シュウ</t>
    </rPh>
    <phoneticPr fontId="56"/>
  </si>
  <si>
    <t>収　集</t>
    <rPh sb="0" eb="1">
      <t>オサム</t>
    </rPh>
    <rPh sb="2" eb="3">
      <t>シュウ</t>
    </rPh>
    <phoneticPr fontId="56"/>
  </si>
  <si>
    <t>計</t>
    <rPh sb="0" eb="1">
      <t>ケイ</t>
    </rPh>
    <phoneticPr fontId="56"/>
  </si>
  <si>
    <t>持込</t>
    <rPh sb="0" eb="2">
      <t>モチコミ</t>
    </rPh>
    <phoneticPr fontId="59"/>
  </si>
  <si>
    <t>家庭系</t>
    <rPh sb="0" eb="2">
      <t>カテイ</t>
    </rPh>
    <rPh sb="2" eb="3">
      <t>ケイ</t>
    </rPh>
    <phoneticPr fontId="56"/>
  </si>
  <si>
    <t>事業系</t>
    <rPh sb="0" eb="2">
      <t>ジギョウ</t>
    </rPh>
    <rPh sb="2" eb="3">
      <t>ケイ</t>
    </rPh>
    <phoneticPr fontId="56"/>
  </si>
  <si>
    <t>許　可</t>
    <rPh sb="0" eb="1">
      <t>モト</t>
    </rPh>
    <rPh sb="2" eb="3">
      <t>カ</t>
    </rPh>
    <phoneticPr fontId="56"/>
  </si>
  <si>
    <t>小計</t>
    <rPh sb="0" eb="2">
      <t>ショウケイ</t>
    </rPh>
    <phoneticPr fontId="56"/>
  </si>
  <si>
    <t>不燃ごみ</t>
    <rPh sb="0" eb="2">
      <t>フネン</t>
    </rPh>
    <phoneticPr fontId="56"/>
  </si>
  <si>
    <t>収集</t>
    <rPh sb="0" eb="2">
      <t>シュウシュウ</t>
    </rPh>
    <phoneticPr fontId="56"/>
  </si>
  <si>
    <t>埋立て</t>
    <rPh sb="0" eb="2">
      <t>ウメタ</t>
    </rPh>
    <phoneticPr fontId="56"/>
  </si>
  <si>
    <t>汚　泥</t>
    <rPh sb="0" eb="1">
      <t>キタナ</t>
    </rPh>
    <rPh sb="2" eb="3">
      <t>ドロ</t>
    </rPh>
    <phoneticPr fontId="56"/>
  </si>
  <si>
    <t>公　用</t>
    <rPh sb="0" eb="1">
      <t>コウ</t>
    </rPh>
    <rPh sb="2" eb="3">
      <t>ヨウ</t>
    </rPh>
    <phoneticPr fontId="56"/>
  </si>
  <si>
    <t>焼却灰</t>
    <rPh sb="0" eb="2">
      <t>ショウキャク</t>
    </rPh>
    <rPh sb="2" eb="3">
      <t>ハイ</t>
    </rPh>
    <phoneticPr fontId="56"/>
  </si>
  <si>
    <t>(1,032)</t>
  </si>
  <si>
    <t>(866)</t>
  </si>
  <si>
    <t>(998)</t>
  </si>
  <si>
    <t>(987)</t>
  </si>
  <si>
    <t>資源ごみ</t>
    <rPh sb="0" eb="2">
      <t>シゲン</t>
    </rPh>
    <phoneticPr fontId="56"/>
  </si>
  <si>
    <t>金物・空缶・有害</t>
    <rPh sb="0" eb="2">
      <t>カナモノ</t>
    </rPh>
    <rPh sb="3" eb="5">
      <t>アキカン</t>
    </rPh>
    <rPh sb="6" eb="8">
      <t>ユウガイ</t>
    </rPh>
    <phoneticPr fontId="56"/>
  </si>
  <si>
    <t>ペットボトル</t>
  </si>
  <si>
    <t>ビン</t>
  </si>
  <si>
    <t>その他プラ</t>
    <rPh sb="2" eb="3">
      <t>タ</t>
    </rPh>
    <phoneticPr fontId="56"/>
  </si>
  <si>
    <t>その他紙</t>
    <rPh sb="2" eb="3">
      <t>タ</t>
    </rPh>
    <rPh sb="3" eb="4">
      <t>カミ</t>
    </rPh>
    <phoneticPr fontId="56"/>
  </si>
  <si>
    <t>新聞・雑誌・段ボール</t>
    <rPh sb="0" eb="2">
      <t>シンブン</t>
    </rPh>
    <rPh sb="3" eb="5">
      <t>ザッシ</t>
    </rPh>
    <rPh sb="6" eb="7">
      <t>ダン</t>
    </rPh>
    <phoneticPr fontId="56"/>
  </si>
  <si>
    <t>持込</t>
    <rPh sb="0" eb="2">
      <t>モチコミ</t>
    </rPh>
    <phoneticPr fontId="56"/>
  </si>
  <si>
    <t>その他</t>
    <rPh sb="2" eb="3">
      <t>タ</t>
    </rPh>
    <phoneticPr fontId="59"/>
  </si>
  <si>
    <t>古着拠点回収、機密文書処分等</t>
    <rPh sb="0" eb="2">
      <t>フルギ</t>
    </rPh>
    <rPh sb="2" eb="4">
      <t>キョテン</t>
    </rPh>
    <rPh sb="4" eb="6">
      <t>カイシュウ</t>
    </rPh>
    <rPh sb="7" eb="9">
      <t>キミツ</t>
    </rPh>
    <rPh sb="9" eb="11">
      <t>ブンショ</t>
    </rPh>
    <rPh sb="11" eb="13">
      <t>ショブン</t>
    </rPh>
    <rPh sb="13" eb="14">
      <t>ナド</t>
    </rPh>
    <phoneticPr fontId="56"/>
  </si>
  <si>
    <t>集団回収(古紙・古繊維)</t>
    <rPh sb="0" eb="2">
      <t>シュウダン</t>
    </rPh>
    <rPh sb="2" eb="4">
      <t>カイシュウ</t>
    </rPh>
    <rPh sb="5" eb="7">
      <t>コシ</t>
    </rPh>
    <rPh sb="8" eb="9">
      <t>フル</t>
    </rPh>
    <rPh sb="9" eb="11">
      <t>センイ</t>
    </rPh>
    <phoneticPr fontId="56"/>
  </si>
  <si>
    <t>合計(ごみ量総計)</t>
    <rPh sb="0" eb="2">
      <t>ゴウケイ</t>
    </rPh>
    <rPh sb="5" eb="6">
      <t>リョウ</t>
    </rPh>
    <rPh sb="6" eb="8">
      <t>ソウケイ</t>
    </rPh>
    <phoneticPr fontId="56"/>
  </si>
  <si>
    <t>資源化量</t>
    <rPh sb="0" eb="3">
      <t>シゲンカ</t>
    </rPh>
    <rPh sb="3" eb="4">
      <t>リョウ</t>
    </rPh>
    <phoneticPr fontId="56"/>
  </si>
  <si>
    <t>金属類</t>
    <rPh sb="0" eb="3">
      <t>キンゾクルイ</t>
    </rPh>
    <phoneticPr fontId="56"/>
  </si>
  <si>
    <t>ビン類</t>
    <rPh sb="2" eb="3">
      <t>ルイ</t>
    </rPh>
    <phoneticPr fontId="56"/>
  </si>
  <si>
    <t>新聞・雑誌・段ボール他</t>
    <rPh sb="0" eb="2">
      <t>シンブン</t>
    </rPh>
    <rPh sb="3" eb="5">
      <t>ザッシ</t>
    </rPh>
    <rPh sb="6" eb="7">
      <t>ダン</t>
    </rPh>
    <rPh sb="10" eb="11">
      <t>ホカ</t>
    </rPh>
    <phoneticPr fontId="56"/>
  </si>
  <si>
    <t>発砲スチロール類</t>
    <rPh sb="0" eb="2">
      <t>ハッポウ</t>
    </rPh>
    <rPh sb="7" eb="8">
      <t>ルイ</t>
    </rPh>
    <phoneticPr fontId="56"/>
  </si>
  <si>
    <t>プラ類</t>
    <rPh sb="2" eb="3">
      <t>ルイ</t>
    </rPh>
    <phoneticPr fontId="56"/>
  </si>
  <si>
    <t>有害ごみ</t>
    <rPh sb="0" eb="2">
      <t>ユウガイ</t>
    </rPh>
    <phoneticPr fontId="56"/>
  </si>
  <si>
    <t>合計(資源化量総計)</t>
    <rPh sb="0" eb="2">
      <t>ゴウケイ</t>
    </rPh>
    <rPh sb="3" eb="6">
      <t>シゲンカ</t>
    </rPh>
    <rPh sb="6" eb="7">
      <t>リョウ</t>
    </rPh>
    <rPh sb="7" eb="9">
      <t>ソウケイ</t>
    </rPh>
    <phoneticPr fontId="56"/>
  </si>
  <si>
    <t>資料：小浜市環境衛生課</t>
    <rPh sb="0" eb="2">
      <t>シリョウ</t>
    </rPh>
    <rPh sb="3" eb="6">
      <t>オバマシ</t>
    </rPh>
    <rPh sb="6" eb="8">
      <t>カンキョウ</t>
    </rPh>
    <rPh sb="8" eb="11">
      <t>エイセイカ</t>
    </rPh>
    <phoneticPr fontId="56"/>
  </si>
  <si>
    <t>※　平成24年度発行統計書から分類区分を変更</t>
    <rPh sb="2" eb="4">
      <t>ヘイセイ</t>
    </rPh>
    <rPh sb="6" eb="8">
      <t>ネンド</t>
    </rPh>
    <rPh sb="8" eb="10">
      <t>ハッコウ</t>
    </rPh>
    <rPh sb="10" eb="12">
      <t>トウケイ</t>
    </rPh>
    <rPh sb="12" eb="13">
      <t>ショ</t>
    </rPh>
    <rPh sb="15" eb="17">
      <t>ブンルイ</t>
    </rPh>
    <rPh sb="17" eb="19">
      <t>クブン</t>
    </rPh>
    <rPh sb="20" eb="22">
      <t>ヘンコウ</t>
    </rPh>
    <phoneticPr fontId="56"/>
  </si>
  <si>
    <t>※　平成22年度以降は、不燃ごみ持込計および小計から焼却灰を除く</t>
    <rPh sb="2" eb="4">
      <t>ヘイセイ</t>
    </rPh>
    <rPh sb="6" eb="8">
      <t>ネンド</t>
    </rPh>
    <rPh sb="8" eb="10">
      <t>イコウ</t>
    </rPh>
    <rPh sb="12" eb="14">
      <t>フネン</t>
    </rPh>
    <rPh sb="16" eb="18">
      <t>モチコミ</t>
    </rPh>
    <rPh sb="18" eb="19">
      <t>ケイ</t>
    </rPh>
    <rPh sb="22" eb="24">
      <t>ショウケイ</t>
    </rPh>
    <rPh sb="26" eb="28">
      <t>ショウキャク</t>
    </rPh>
    <rPh sb="28" eb="29">
      <t>ハイ</t>
    </rPh>
    <rPh sb="30" eb="31">
      <t>ノゾ</t>
    </rPh>
    <phoneticPr fontId="56"/>
  </si>
  <si>
    <t>14-9　ばい煙発生施設届出状況</t>
    <rPh sb="7" eb="8">
      <t>エン</t>
    </rPh>
    <rPh sb="8" eb="10">
      <t>ハッセイ</t>
    </rPh>
    <rPh sb="10" eb="12">
      <t>シセツ</t>
    </rPh>
    <rPh sb="12" eb="13">
      <t>トドケ</t>
    </rPh>
    <rPh sb="13" eb="14">
      <t>デ</t>
    </rPh>
    <rPh sb="14" eb="16">
      <t>ジョウキョウ</t>
    </rPh>
    <phoneticPr fontId="13"/>
  </si>
  <si>
    <t>14-10　粉じん発生施設届出状況</t>
    <rPh sb="6" eb="7">
      <t>フン</t>
    </rPh>
    <rPh sb="9" eb="11">
      <t>ハッセイ</t>
    </rPh>
    <rPh sb="11" eb="13">
      <t>シセツ</t>
    </rPh>
    <rPh sb="13" eb="14">
      <t>トドケ</t>
    </rPh>
    <rPh sb="14" eb="15">
      <t>デ</t>
    </rPh>
    <rPh sb="15" eb="17">
      <t>ジョウキョウ</t>
    </rPh>
    <phoneticPr fontId="13"/>
  </si>
  <si>
    <t>平成20年度</t>
    <rPh sb="0" eb="2">
      <t>ヘイセイ</t>
    </rPh>
    <rPh sb="4" eb="6">
      <t>ネンド</t>
    </rPh>
    <phoneticPr fontId="19"/>
  </si>
  <si>
    <t>16-17  市立図書館、新規登録者数</t>
    <rPh sb="12" eb="14">
      <t>シンキ</t>
    </rPh>
    <rPh sb="14" eb="17">
      <t>トウロクシャ</t>
    </rPh>
    <rPh sb="17" eb="18">
      <t>スウ</t>
    </rPh>
    <phoneticPr fontId="13"/>
  </si>
  <si>
    <t>平成24年度</t>
    <rPh sb="0" eb="2">
      <t>ヘイセイ</t>
    </rPh>
    <rPh sb="4" eb="6">
      <t>ネンド</t>
    </rPh>
    <phoneticPr fontId="19"/>
  </si>
  <si>
    <t>令和4年度</t>
    <rPh sb="0" eb="2">
      <t>レイワ</t>
    </rPh>
    <rPh sb="3" eb="5">
      <t>ネンド</t>
    </rPh>
    <phoneticPr fontId="8"/>
  </si>
  <si>
    <t>令和5年度</t>
    <rPh sb="0" eb="2">
      <t>レイワ</t>
    </rPh>
    <rPh sb="3" eb="5">
      <t>ネンド</t>
    </rPh>
    <phoneticPr fontId="8"/>
  </si>
  <si>
    <t>16-19  地区コミュニティセンター（旧公民館）の利用状況</t>
    <rPh sb="20" eb="21">
      <t>キュウ</t>
    </rPh>
    <rPh sb="21" eb="24">
      <t>コウミンカン</t>
    </rPh>
    <phoneticPr fontId="13"/>
  </si>
  <si>
    <t>小浜コミュニティセンター</t>
    <phoneticPr fontId="19"/>
  </si>
  <si>
    <t>雲浜コミュニティセンター</t>
    <phoneticPr fontId="19"/>
  </si>
  <si>
    <t>西津コミュニティセンター</t>
    <phoneticPr fontId="19"/>
  </si>
  <si>
    <t>内外海コミュニティセンター</t>
    <phoneticPr fontId="19"/>
  </si>
  <si>
    <t>国富コミュニティセンター</t>
    <phoneticPr fontId="19"/>
  </si>
  <si>
    <t>宮川コミュニティセンター</t>
    <phoneticPr fontId="19"/>
  </si>
  <si>
    <t>松永コミュニティセンター</t>
    <phoneticPr fontId="19"/>
  </si>
  <si>
    <t>遠敷コミュニティセンター</t>
    <phoneticPr fontId="19"/>
  </si>
  <si>
    <t>今富コミュニティセンター</t>
    <phoneticPr fontId="19"/>
  </si>
  <si>
    <t>口名田コミュニティセンター</t>
    <phoneticPr fontId="19"/>
  </si>
  <si>
    <t>中名田コミュニティセンター</t>
    <phoneticPr fontId="19"/>
  </si>
  <si>
    <t>加斗コミュニティセンター</t>
    <phoneticPr fontId="19"/>
  </si>
  <si>
    <t>資料：小浜市コミュニティ支援課</t>
    <rPh sb="3" eb="6">
      <t>オバマシ</t>
    </rPh>
    <rPh sb="12" eb="14">
      <t>シエン</t>
    </rPh>
    <rPh sb="14" eb="15">
      <t>カ</t>
    </rPh>
    <phoneticPr fontId="13"/>
  </si>
  <si>
    <t>※令和５年度から名称変更（中央公民館は令和４年度末に廃止）</t>
    <rPh sb="1" eb="3">
      <t>レイワ</t>
    </rPh>
    <rPh sb="4" eb="6">
      <t>ネンド</t>
    </rPh>
    <rPh sb="8" eb="10">
      <t>メイショウ</t>
    </rPh>
    <rPh sb="10" eb="12">
      <t>ヘンコウ</t>
    </rPh>
    <rPh sb="13" eb="18">
      <t>チュウオウコウミンカン</t>
    </rPh>
    <rPh sb="19" eb="21">
      <t>レイワ</t>
    </rPh>
    <rPh sb="22" eb="24">
      <t>ネンド</t>
    </rPh>
    <rPh sb="24" eb="25">
      <t>マツ</t>
    </rPh>
    <rPh sb="26" eb="28">
      <t>ハイシ</t>
    </rPh>
    <phoneticPr fontId="19"/>
  </si>
  <si>
    <t>道の駅「若狭おばま」リニューアルオープン</t>
    <rPh sb="0" eb="1">
      <t>ミチ</t>
    </rPh>
    <rPh sb="2" eb="3">
      <t>エキ</t>
    </rPh>
    <rPh sb="4" eb="6">
      <t>ワカサ</t>
    </rPh>
    <phoneticPr fontId="48"/>
  </si>
  <si>
    <t>各地区公民館をコミュニティセンターに移行</t>
    <rPh sb="0" eb="1">
      <t>カク</t>
    </rPh>
    <rPh sb="1" eb="3">
      <t>チク</t>
    </rPh>
    <rPh sb="3" eb="6">
      <t>コウミンカン</t>
    </rPh>
    <rPh sb="18" eb="20">
      <t>イコウ</t>
    </rPh>
    <phoneticPr fontId="48"/>
  </si>
  <si>
    <t>若狭広域クリーンセンター稼働</t>
    <rPh sb="0" eb="4">
      <t>ワカサコウイキ</t>
    </rPh>
    <rPh sb="12" eb="14">
      <t>カドウ</t>
    </rPh>
    <phoneticPr fontId="48"/>
  </si>
  <si>
    <t>福井県立大学かつみキャンパス開設</t>
    <rPh sb="0" eb="6">
      <t>フクイケンリツダイガク</t>
    </rPh>
    <rPh sb="14" eb="16">
      <t>カイセツ</t>
    </rPh>
    <phoneticPr fontId="48"/>
  </si>
  <si>
    <t>新・健康管理センターオープン</t>
    <rPh sb="0" eb="1">
      <t>シン</t>
    </rPh>
    <rPh sb="2" eb="6">
      <t>ケンコウカンリ</t>
    </rPh>
    <phoneticPr fontId="48"/>
  </si>
  <si>
    <t>北陸新幹線敦賀延伸</t>
    <rPh sb="0" eb="5">
      <t>ホクリクシンカンセン</t>
    </rPh>
    <rPh sb="5" eb="7">
      <t>ツルガ</t>
    </rPh>
    <rPh sb="7" eb="9">
      <t>エンシン</t>
    </rPh>
    <phoneticPr fontId="48"/>
  </si>
  <si>
    <t>10代目市長に杉本和範氏が就任</t>
    <rPh sb="2" eb="4">
      <t>ダイメ</t>
    </rPh>
    <rPh sb="4" eb="6">
      <t>シチョウ</t>
    </rPh>
    <rPh sb="7" eb="9">
      <t>スギモト</t>
    </rPh>
    <rPh sb="9" eb="11">
      <t>カズノリ</t>
    </rPh>
    <rPh sb="11" eb="12">
      <t>シ</t>
    </rPh>
    <rPh sb="13" eb="15">
      <t>シュウニン</t>
    </rPh>
    <phoneticPr fontId="48"/>
  </si>
  <si>
    <t>平成30年度</t>
    <rPh sb="0" eb="2">
      <t>ヘイセイ</t>
    </rPh>
    <rPh sb="4" eb="5">
      <t>ネン</t>
    </rPh>
    <rPh sb="5" eb="6">
      <t>ド</t>
    </rPh>
    <phoneticPr fontId="56"/>
  </si>
  <si>
    <t>令和元年度</t>
    <rPh sb="0" eb="2">
      <t>レイワ</t>
    </rPh>
    <rPh sb="2" eb="3">
      <t>ガン</t>
    </rPh>
    <rPh sb="3" eb="5">
      <t>ネンド</t>
    </rPh>
    <phoneticPr fontId="56"/>
  </si>
  <si>
    <t>令和2年度</t>
    <rPh sb="0" eb="2">
      <t>レイワ</t>
    </rPh>
    <rPh sb="3" eb="5">
      <t>ネンド</t>
    </rPh>
    <phoneticPr fontId="56"/>
  </si>
  <si>
    <t>令和3年度</t>
    <rPh sb="0" eb="2">
      <t>レイワ</t>
    </rPh>
    <rPh sb="3" eb="5">
      <t>ネンド</t>
    </rPh>
    <phoneticPr fontId="56"/>
  </si>
  <si>
    <t>令和4年度</t>
    <rPh sb="0" eb="2">
      <t>レイワ</t>
    </rPh>
    <rPh sb="3" eb="5">
      <t>ネンド</t>
    </rPh>
    <phoneticPr fontId="56"/>
  </si>
  <si>
    <t>令和5年度</t>
    <rPh sb="0" eb="2">
      <t>レイワ</t>
    </rPh>
    <rPh sb="3" eb="5">
      <t>ネンド</t>
    </rPh>
    <phoneticPr fontId="56"/>
  </si>
  <si>
    <t>人</t>
    <rPh sb="0" eb="1">
      <t>ニン</t>
    </rPh>
    <phoneticPr fontId="56"/>
  </si>
  <si>
    <t>　　　　　17　文化・観光</t>
    <rPh sb="8" eb="10">
      <t>ブンカ</t>
    </rPh>
    <rPh sb="11" eb="13">
      <t>カンコウ</t>
    </rPh>
    <phoneticPr fontId="13"/>
  </si>
  <si>
    <t>　　　　　　17-1　文化財の状況</t>
    <rPh sb="11" eb="14">
      <t>ブンカザイ</t>
    </rPh>
    <rPh sb="15" eb="17">
      <t>ジョウキョウ</t>
    </rPh>
    <phoneticPr fontId="13"/>
  </si>
  <si>
    <t>令和7年1月1日現在　</t>
    <rPh sb="0" eb="1">
      <t>レイ</t>
    </rPh>
    <rPh sb="1" eb="2">
      <t>カズ</t>
    </rPh>
    <rPh sb="3" eb="4">
      <t>ネン</t>
    </rPh>
    <rPh sb="5" eb="6">
      <t>ツキ</t>
    </rPh>
    <rPh sb="7" eb="8">
      <t>ヒ</t>
    </rPh>
    <rPh sb="8" eb="10">
      <t>ゲンザイ</t>
    </rPh>
    <phoneticPr fontId="13"/>
  </si>
  <si>
    <t xml:space="preserve">  絵画</t>
    <rPh sb="2" eb="4">
      <t>カイガ</t>
    </rPh>
    <phoneticPr fontId="13"/>
  </si>
  <si>
    <t>鳳足石硯</t>
    <rPh sb="0" eb="1">
      <t>ホウ</t>
    </rPh>
    <rPh sb="1" eb="2">
      <t>ソク</t>
    </rPh>
    <rPh sb="2" eb="3">
      <t>イシ</t>
    </rPh>
    <rPh sb="3" eb="4">
      <t>スズリ</t>
    </rPh>
    <phoneticPr fontId="19"/>
  </si>
  <si>
    <t>2点</t>
    <rPh sb="1" eb="2">
      <t>テン</t>
    </rPh>
    <phoneticPr fontId="19"/>
  </si>
  <si>
    <t>龍泉寺・若狭神宮寺</t>
    <rPh sb="0" eb="1">
      <t>リュウ</t>
    </rPh>
    <rPh sb="1" eb="2">
      <t>セン</t>
    </rPh>
    <rPh sb="2" eb="3">
      <t>ジ</t>
    </rPh>
    <rPh sb="4" eb="6">
      <t>ワカサ</t>
    </rPh>
    <rPh sb="6" eb="9">
      <t>ジングウジ</t>
    </rPh>
    <phoneticPr fontId="19"/>
  </si>
  <si>
    <t>国富・遠敷</t>
    <rPh sb="0" eb="2">
      <t>クニトミ</t>
    </rPh>
    <rPh sb="3" eb="5">
      <t>オニュウ</t>
    </rPh>
    <phoneticPr fontId="19"/>
  </si>
  <si>
    <t>歴史資料</t>
    <phoneticPr fontId="19"/>
  </si>
  <si>
    <t>若狭塗見本手板</t>
    <rPh sb="0" eb="3">
      <t>ワカサヌリ</t>
    </rPh>
    <rPh sb="3" eb="5">
      <t>ミホン</t>
    </rPh>
    <rPh sb="5" eb="7">
      <t>テイタ</t>
    </rPh>
    <phoneticPr fontId="19"/>
  </si>
  <si>
    <t>4点附1点</t>
    <rPh sb="1" eb="2">
      <t>テン</t>
    </rPh>
    <rPh sb="2" eb="3">
      <t>ツ</t>
    </rPh>
    <rPh sb="4" eb="5">
      <t>テン</t>
    </rPh>
    <phoneticPr fontId="19"/>
  </si>
  <si>
    <t>羽田漆器店・古川若狭塗店・株式会社マツ勘</t>
    <rPh sb="0" eb="2">
      <t>ハダ</t>
    </rPh>
    <rPh sb="2" eb="5">
      <t>シッキテン</t>
    </rPh>
    <rPh sb="6" eb="8">
      <t>フルカワ</t>
    </rPh>
    <rPh sb="8" eb="11">
      <t>ワカサヌリ</t>
    </rPh>
    <rPh sb="11" eb="12">
      <t>テン</t>
    </rPh>
    <rPh sb="13" eb="17">
      <t>カブシキカイシャ</t>
    </rPh>
    <rPh sb="19" eb="20">
      <t>カン</t>
    </rPh>
    <phoneticPr fontId="19"/>
  </si>
  <si>
    <t>江戸・明治</t>
    <rPh sb="0" eb="2">
      <t>エド</t>
    </rPh>
    <rPh sb="3" eb="5">
      <t>メイジ</t>
    </rPh>
    <phoneticPr fontId="19"/>
  </si>
  <si>
    <t>小浜・西津</t>
    <rPh sb="0" eb="2">
      <t>オバマ</t>
    </rPh>
    <rPh sb="3" eb="5">
      <t>ニシツ</t>
    </rPh>
    <phoneticPr fontId="19"/>
  </si>
  <si>
    <t>R6.4.10指定解除</t>
    <rPh sb="7" eb="9">
      <t>シテイ</t>
    </rPh>
    <rPh sb="9" eb="11">
      <t>カイジョ</t>
    </rPh>
    <phoneticPr fontId="19"/>
  </si>
  <si>
    <t>令和7年1月1日現在　</t>
    <rPh sb="0" eb="2">
      <t>レイワ</t>
    </rPh>
    <rPh sb="3" eb="4">
      <t>ネン</t>
    </rPh>
    <rPh sb="5" eb="6">
      <t>ガツ</t>
    </rPh>
    <rPh sb="7" eb="8">
      <t>ニチ</t>
    </rPh>
    <rPh sb="8" eb="10">
      <t>ゲンザイ</t>
    </rPh>
    <phoneticPr fontId="8"/>
  </si>
  <si>
    <t>令和6年10月31日現在　</t>
    <phoneticPr fontId="19"/>
  </si>
  <si>
    <t>17-3　観光客入込数および観光消費額</t>
    <rPh sb="5" eb="7">
      <t>カンコウ</t>
    </rPh>
    <rPh sb="7" eb="8">
      <t>キャク</t>
    </rPh>
    <rPh sb="8" eb="10">
      <t>イリコミ</t>
    </rPh>
    <rPh sb="10" eb="11">
      <t>スウ</t>
    </rPh>
    <rPh sb="14" eb="16">
      <t>カンコウ</t>
    </rPh>
    <rPh sb="16" eb="18">
      <t>ショウヒ</t>
    </rPh>
    <rPh sb="18" eb="19">
      <t>ガク</t>
    </rPh>
    <phoneticPr fontId="56"/>
  </si>
  <si>
    <t>年次</t>
    <rPh sb="0" eb="2">
      <t>ネンジ</t>
    </rPh>
    <phoneticPr fontId="58"/>
  </si>
  <si>
    <t>観光客数</t>
    <rPh sb="0" eb="1">
      <t>カン</t>
    </rPh>
    <rPh sb="1" eb="2">
      <t>ヒカリ</t>
    </rPh>
    <rPh sb="2" eb="3">
      <t>キャク</t>
    </rPh>
    <rPh sb="3" eb="4">
      <t>スウ</t>
    </rPh>
    <phoneticPr fontId="56"/>
  </si>
  <si>
    <t>総数</t>
    <rPh sb="0" eb="2">
      <t>ソウスウ</t>
    </rPh>
    <phoneticPr fontId="56"/>
  </si>
  <si>
    <t>うち宿泊</t>
    <rPh sb="2" eb="4">
      <t>シュクハク</t>
    </rPh>
    <phoneticPr fontId="56"/>
  </si>
  <si>
    <t>1月</t>
    <rPh sb="1" eb="2">
      <t>ガツ</t>
    </rPh>
    <phoneticPr fontId="56"/>
  </si>
  <si>
    <t>2月</t>
  </si>
  <si>
    <t>3月</t>
  </si>
  <si>
    <t>4月</t>
  </si>
  <si>
    <t>5月</t>
  </si>
  <si>
    <t>6月</t>
  </si>
  <si>
    <t>平成20年</t>
    <rPh sb="0" eb="2">
      <t>ヘイセイ</t>
    </rPh>
    <rPh sb="4" eb="5">
      <t>ネン</t>
    </rPh>
    <phoneticPr fontId="59"/>
  </si>
  <si>
    <t>令和元年</t>
    <rPh sb="0" eb="2">
      <t>レイワ</t>
    </rPh>
    <rPh sb="2" eb="3">
      <t>ガン</t>
    </rPh>
    <phoneticPr fontId="58"/>
  </si>
  <si>
    <t>観光消費額</t>
    <rPh sb="0" eb="2">
      <t>カンコウ</t>
    </rPh>
    <rPh sb="2" eb="4">
      <t>ショウヒ</t>
    </rPh>
    <rPh sb="4" eb="5">
      <t>ガク</t>
    </rPh>
    <phoneticPr fontId="56"/>
  </si>
  <si>
    <t>7月</t>
    <rPh sb="1" eb="2">
      <t>ガツ</t>
    </rPh>
    <phoneticPr fontId="56"/>
  </si>
  <si>
    <t>8月</t>
  </si>
  <si>
    <t>9月</t>
  </si>
  <si>
    <t>千円</t>
    <rPh sb="0" eb="2">
      <t>センエン</t>
    </rPh>
    <phoneticPr fontId="56"/>
  </si>
  <si>
    <t>※ 観光消費額については、福井県算出単価を用いる</t>
    <rPh sb="2" eb="4">
      <t>カンコウ</t>
    </rPh>
    <rPh sb="4" eb="7">
      <t>ショウヒガク</t>
    </rPh>
    <rPh sb="13" eb="16">
      <t>フクイケン</t>
    </rPh>
    <rPh sb="16" eb="18">
      <t>サンシュツ</t>
    </rPh>
    <rPh sb="18" eb="20">
      <t>タンカ</t>
    </rPh>
    <rPh sb="21" eb="22">
      <t>モチ</t>
    </rPh>
    <phoneticPr fontId="56"/>
  </si>
  <si>
    <t>17-4　発地別、観光客入込数</t>
    <rPh sb="5" eb="7">
      <t>ホッチ</t>
    </rPh>
    <rPh sb="7" eb="8">
      <t>ベツ</t>
    </rPh>
    <rPh sb="9" eb="12">
      <t>カンコウキャク</t>
    </rPh>
    <rPh sb="12" eb="13">
      <t>イ</t>
    </rPh>
    <rPh sb="13" eb="14">
      <t>コ</t>
    </rPh>
    <rPh sb="14" eb="15">
      <t>スウ</t>
    </rPh>
    <phoneticPr fontId="56"/>
  </si>
  <si>
    <t>各年1月～12月　</t>
  </si>
  <si>
    <t>関西地方</t>
    <rPh sb="0" eb="2">
      <t>カンサイ</t>
    </rPh>
    <rPh sb="2" eb="4">
      <t>チホウ</t>
    </rPh>
    <phoneticPr fontId="56"/>
  </si>
  <si>
    <t>中京地方</t>
    <rPh sb="0" eb="2">
      <t>チュウキョウ</t>
    </rPh>
    <rPh sb="2" eb="4">
      <t>チホウ</t>
    </rPh>
    <phoneticPr fontId="56"/>
  </si>
  <si>
    <t>関東地方</t>
    <rPh sb="0" eb="2">
      <t>カントウ</t>
    </rPh>
    <rPh sb="2" eb="4">
      <t>チホウ</t>
    </rPh>
    <phoneticPr fontId="56"/>
  </si>
  <si>
    <t>北陸地方</t>
    <rPh sb="0" eb="2">
      <t>ホクリク</t>
    </rPh>
    <rPh sb="2" eb="4">
      <t>チホウ</t>
    </rPh>
    <phoneticPr fontId="56"/>
  </si>
  <si>
    <t>その他</t>
    <rPh sb="2" eb="3">
      <t>タ</t>
    </rPh>
    <phoneticPr fontId="56"/>
  </si>
  <si>
    <t>各観光地総数</t>
  </si>
  <si>
    <t>令和元年</t>
    <rPh sb="0" eb="2">
      <t>レイワ</t>
    </rPh>
    <rPh sb="2" eb="3">
      <t>ガン</t>
    </rPh>
    <rPh sb="3" eb="4">
      <t>ネン</t>
    </rPh>
    <phoneticPr fontId="58"/>
  </si>
  <si>
    <t>蘇洞門めぐり</t>
    <rPh sb="0" eb="1">
      <t>ソ</t>
    </rPh>
    <rPh sb="1" eb="3">
      <t>ドウモン</t>
    </rPh>
    <phoneticPr fontId="59"/>
  </si>
  <si>
    <t>※「蘇洞門めぐり」は若狭フィッシャーマンズワーフ利用客も含む</t>
  </si>
  <si>
    <t>国宝めぐり</t>
  </si>
  <si>
    <t>エンゼルライン</t>
  </si>
  <si>
    <t>道の駅
「若狭おばま」</t>
  </si>
  <si>
    <t>若狭の里</t>
  </si>
  <si>
    <t>海水浴</t>
  </si>
  <si>
    <t>釣り</t>
  </si>
  <si>
    <t>若狭塗施設</t>
  </si>
  <si>
    <t>鵜の瀬公園</t>
  </si>
  <si>
    <t>食文化館</t>
  </si>
  <si>
    <t>18　行政・財政</t>
    <rPh sb="3" eb="5">
      <t>ギョウセイ</t>
    </rPh>
    <rPh sb="6" eb="8">
      <t>ザイセイ</t>
    </rPh>
    <phoneticPr fontId="56"/>
  </si>
  <si>
    <t>18-1　選挙人名簿登録者数（定時登録）</t>
    <rPh sb="5" eb="7">
      <t>センキョ</t>
    </rPh>
    <rPh sb="7" eb="8">
      <t>ニン</t>
    </rPh>
    <rPh sb="8" eb="10">
      <t>メイボ</t>
    </rPh>
    <rPh sb="10" eb="12">
      <t>トウロク</t>
    </rPh>
    <rPh sb="12" eb="13">
      <t>シャ</t>
    </rPh>
    <rPh sb="13" eb="14">
      <t>スウ</t>
    </rPh>
    <rPh sb="15" eb="17">
      <t>テイジ</t>
    </rPh>
    <rPh sb="17" eb="19">
      <t>トウロク</t>
    </rPh>
    <phoneticPr fontId="56"/>
  </si>
  <si>
    <t>月日</t>
    <rPh sb="0" eb="2">
      <t>ガッピ</t>
    </rPh>
    <phoneticPr fontId="56"/>
  </si>
  <si>
    <t>総数</t>
    <rPh sb="0" eb="1">
      <t>フサ</t>
    </rPh>
    <rPh sb="1" eb="2">
      <t>カズ</t>
    </rPh>
    <phoneticPr fontId="56"/>
  </si>
  <si>
    <t>男</t>
    <rPh sb="0" eb="1">
      <t>オトコ</t>
    </rPh>
    <phoneticPr fontId="56"/>
  </si>
  <si>
    <t>女</t>
    <rPh sb="0" eb="1">
      <t>オンナ</t>
    </rPh>
    <phoneticPr fontId="56"/>
  </si>
  <si>
    <t>平成元年</t>
    <rPh sb="0" eb="2">
      <t>ヘイセイ</t>
    </rPh>
    <rPh sb="2" eb="3">
      <t>ガン</t>
    </rPh>
    <rPh sb="3" eb="4">
      <t>ネン</t>
    </rPh>
    <phoneticPr fontId="58"/>
  </si>
  <si>
    <t>資料：小浜市選挙管理委員会</t>
    <rPh sb="0" eb="2">
      <t>シリョウ</t>
    </rPh>
    <rPh sb="3" eb="6">
      <t>オバマシ</t>
    </rPh>
    <rPh sb="6" eb="8">
      <t>センキョ</t>
    </rPh>
    <rPh sb="8" eb="10">
      <t>カンリ</t>
    </rPh>
    <rPh sb="10" eb="13">
      <t>イインカイ</t>
    </rPh>
    <phoneticPr fontId="56"/>
  </si>
  <si>
    <t>18-2　選挙執行状況</t>
  </si>
  <si>
    <t>執行年月日</t>
    <rPh sb="0" eb="2">
      <t>シッコウ</t>
    </rPh>
    <rPh sb="2" eb="5">
      <t>ネンガッピ</t>
    </rPh>
    <phoneticPr fontId="56"/>
  </si>
  <si>
    <t>種類</t>
    <rPh sb="0" eb="2">
      <t>シュルイ</t>
    </rPh>
    <phoneticPr fontId="56"/>
  </si>
  <si>
    <t>当日有権者数</t>
    <rPh sb="0" eb="2">
      <t>トウジツ</t>
    </rPh>
    <rPh sb="2" eb="5">
      <t>ユウケンシャ</t>
    </rPh>
    <rPh sb="5" eb="6">
      <t>スウ</t>
    </rPh>
    <phoneticPr fontId="56"/>
  </si>
  <si>
    <t>投票者数</t>
    <rPh sb="0" eb="2">
      <t>トウヒョウ</t>
    </rPh>
    <rPh sb="2" eb="3">
      <t>シャ</t>
    </rPh>
    <rPh sb="3" eb="4">
      <t>スウ</t>
    </rPh>
    <phoneticPr fontId="56"/>
  </si>
  <si>
    <t>投票率</t>
    <rPh sb="0" eb="2">
      <t>トウヒョウ</t>
    </rPh>
    <rPh sb="2" eb="3">
      <t>リツ</t>
    </rPh>
    <phoneticPr fontId="56"/>
  </si>
  <si>
    <t>H20. 7.20</t>
  </si>
  <si>
    <t>市長</t>
    <rPh sb="0" eb="1">
      <t>シ</t>
    </rPh>
    <rPh sb="1" eb="2">
      <t>チョウ</t>
    </rPh>
    <phoneticPr fontId="56"/>
  </si>
  <si>
    <t>無投票</t>
    <rPh sb="0" eb="3">
      <t>ムトウヒョウ</t>
    </rPh>
    <phoneticPr fontId="56"/>
  </si>
  <si>
    <t>H24. 7.22</t>
  </si>
  <si>
    <t>H28. 7.24</t>
  </si>
  <si>
    <t>R 2. 7.19</t>
  </si>
  <si>
    <t>R 6. 7.21</t>
  </si>
  <si>
    <t>市長</t>
  </si>
  <si>
    <t>H23. 4.24</t>
  </si>
  <si>
    <t>市議会議員</t>
    <rPh sb="0" eb="1">
      <t>シ</t>
    </rPh>
    <rPh sb="1" eb="3">
      <t>ギカイ</t>
    </rPh>
    <rPh sb="3" eb="5">
      <t>ギイン</t>
    </rPh>
    <phoneticPr fontId="56"/>
  </si>
  <si>
    <t>H27. 4.26</t>
  </si>
  <si>
    <t>H31. 4.21</t>
  </si>
  <si>
    <t>R 5. 4.23</t>
  </si>
  <si>
    <t>市議会議員</t>
  </si>
  <si>
    <t>無投票</t>
    <rPh sb="0" eb="3">
      <t>ムトウヒョウ</t>
    </rPh>
    <phoneticPr fontId="59"/>
  </si>
  <si>
    <t>H19. 4. 8</t>
  </si>
  <si>
    <t>知事</t>
    <rPh sb="0" eb="1">
      <t>チ</t>
    </rPh>
    <rPh sb="1" eb="2">
      <t>コト</t>
    </rPh>
    <phoneticPr fontId="56"/>
  </si>
  <si>
    <t>H23. 4.10</t>
  </si>
  <si>
    <t>H27. 4.12</t>
  </si>
  <si>
    <t>H31. 4. 7</t>
  </si>
  <si>
    <t>R 5. 4. 9</t>
  </si>
  <si>
    <t>知事</t>
    <rPh sb="0" eb="2">
      <t>チジ</t>
    </rPh>
    <phoneticPr fontId="59"/>
  </si>
  <si>
    <t>H15. 4.13</t>
  </si>
  <si>
    <t>県議会議員</t>
    <rPh sb="0" eb="3">
      <t>ケンギカイ</t>
    </rPh>
    <rPh sb="3" eb="5">
      <t>ギイン</t>
    </rPh>
    <phoneticPr fontId="56"/>
  </si>
  <si>
    <t>県議会議員</t>
  </si>
  <si>
    <t>H21. 8.30</t>
  </si>
  <si>
    <t>衆議院議員</t>
    <rPh sb="0" eb="3">
      <t>シュウギイン</t>
    </rPh>
    <rPh sb="3" eb="5">
      <t>ギイン</t>
    </rPh>
    <phoneticPr fontId="56"/>
  </si>
  <si>
    <t>H26.12.14</t>
  </si>
  <si>
    <t>R 3.10.31</t>
  </si>
  <si>
    <t>R 6.10.27</t>
  </si>
  <si>
    <t>衆議院議員</t>
  </si>
  <si>
    <t>H22. 7.11</t>
  </si>
  <si>
    <t>参議院議員</t>
    <rPh sb="0" eb="2">
      <t>サンギ</t>
    </rPh>
    <rPh sb="2" eb="3">
      <t>イン</t>
    </rPh>
    <rPh sb="3" eb="5">
      <t>ギイン</t>
    </rPh>
    <phoneticPr fontId="56"/>
  </si>
  <si>
    <t>H25. 7.21</t>
  </si>
  <si>
    <t>H28. 7.10</t>
  </si>
  <si>
    <t>R 4. 7.10</t>
  </si>
  <si>
    <t>資料:小浜市選挙管理委員会</t>
    <rPh sb="0" eb="2">
      <t>シリョウ</t>
    </rPh>
    <rPh sb="3" eb="6">
      <t>オバマシ</t>
    </rPh>
    <rPh sb="6" eb="8">
      <t>センキョ</t>
    </rPh>
    <rPh sb="8" eb="10">
      <t>カンリ</t>
    </rPh>
    <rPh sb="10" eb="13">
      <t>イインカイ</t>
    </rPh>
    <phoneticPr fontId="56"/>
  </si>
  <si>
    <t>18-3　歴代市長</t>
    <rPh sb="5" eb="7">
      <t>レキダイ</t>
    </rPh>
    <rPh sb="7" eb="9">
      <t>シチョウ</t>
    </rPh>
    <phoneticPr fontId="56"/>
  </si>
  <si>
    <t>令和7年1月1日現在　</t>
    <rPh sb="0" eb="2">
      <t>レイワ</t>
    </rPh>
    <rPh sb="3" eb="4">
      <t>ネン</t>
    </rPh>
    <rPh sb="5" eb="6">
      <t>ガツ</t>
    </rPh>
    <rPh sb="7" eb="8">
      <t>ニチ</t>
    </rPh>
    <rPh sb="8" eb="10">
      <t>ゲンザイ</t>
    </rPh>
    <phoneticPr fontId="56"/>
  </si>
  <si>
    <t>代</t>
    <rPh sb="0" eb="1">
      <t>ダイ</t>
    </rPh>
    <phoneticPr fontId="56"/>
  </si>
  <si>
    <t>氏名</t>
    <rPh sb="0" eb="1">
      <t>シ</t>
    </rPh>
    <rPh sb="1" eb="2">
      <t>メイ</t>
    </rPh>
    <phoneticPr fontId="56"/>
  </si>
  <si>
    <t>就任～退任</t>
    <rPh sb="0" eb="2">
      <t>シュウニン</t>
    </rPh>
    <rPh sb="3" eb="5">
      <t>タイニン</t>
    </rPh>
    <phoneticPr fontId="56"/>
  </si>
  <si>
    <t>初</t>
    <rPh sb="0" eb="1">
      <t>ショ</t>
    </rPh>
    <phoneticPr fontId="56"/>
  </si>
  <si>
    <t>田中　信蔵</t>
    <rPh sb="0" eb="2">
      <t>タナカ</t>
    </rPh>
    <rPh sb="3" eb="4">
      <t>ノブ</t>
    </rPh>
    <rPh sb="4" eb="5">
      <t>クラ</t>
    </rPh>
    <phoneticPr fontId="56"/>
  </si>
  <si>
    <t>昭和26. 3.30～28. 3.16</t>
    <rPh sb="0" eb="2">
      <t>ショウワ</t>
    </rPh>
    <phoneticPr fontId="56"/>
  </si>
  <si>
    <t>中崎源冶郎</t>
    <rPh sb="0" eb="2">
      <t>ナカサキ</t>
    </rPh>
    <rPh sb="2" eb="3">
      <t>ミナモト</t>
    </rPh>
    <rPh sb="3" eb="4">
      <t>ヤ</t>
    </rPh>
    <rPh sb="4" eb="5">
      <t>ロウ</t>
    </rPh>
    <phoneticPr fontId="56"/>
  </si>
  <si>
    <t xml:space="preserve">    28. 4.22～28.10.11</t>
  </si>
  <si>
    <t>今島　寿吉</t>
    <rPh sb="0" eb="1">
      <t>イマ</t>
    </rPh>
    <rPh sb="1" eb="2">
      <t>シマ</t>
    </rPh>
    <rPh sb="3" eb="4">
      <t>ジュ</t>
    </rPh>
    <rPh sb="4" eb="5">
      <t>キチ</t>
    </rPh>
    <phoneticPr fontId="56"/>
  </si>
  <si>
    <t xml:space="preserve">    28.11.20～40.11.19</t>
  </si>
  <si>
    <t>鳥居　史郎</t>
    <rPh sb="0" eb="2">
      <t>トリイ</t>
    </rPh>
    <rPh sb="3" eb="5">
      <t>シロウ</t>
    </rPh>
    <phoneticPr fontId="56"/>
  </si>
  <si>
    <t xml:space="preserve">    40.11.20～48.11.19</t>
  </si>
  <si>
    <t>浦谷音次郎</t>
    <rPh sb="0" eb="2">
      <t>ウラタニ</t>
    </rPh>
    <rPh sb="2" eb="3">
      <t>オト</t>
    </rPh>
    <rPh sb="3" eb="5">
      <t>ジロウ</t>
    </rPh>
    <phoneticPr fontId="56"/>
  </si>
  <si>
    <t xml:space="preserve">    48.11.20～59. 6.15</t>
  </si>
  <si>
    <t>吹田安兵衛</t>
    <rPh sb="0" eb="2">
      <t>スイタ</t>
    </rPh>
    <rPh sb="2" eb="3">
      <t>アン</t>
    </rPh>
    <rPh sb="3" eb="4">
      <t>ヘイ</t>
    </rPh>
    <rPh sb="4" eb="5">
      <t>エ</t>
    </rPh>
    <phoneticPr fontId="56"/>
  </si>
  <si>
    <t xml:space="preserve">    59. 8. 5～63. 8. 4</t>
  </si>
  <si>
    <t>辻　与太夫</t>
    <rPh sb="0" eb="1">
      <t>ツジ</t>
    </rPh>
    <rPh sb="2" eb="3">
      <t>ヨ</t>
    </rPh>
    <rPh sb="3" eb="4">
      <t>タ</t>
    </rPh>
    <rPh sb="4" eb="5">
      <t>オット</t>
    </rPh>
    <phoneticPr fontId="56"/>
  </si>
  <si>
    <t xml:space="preserve">    63. 8. 5～平成12.8.4</t>
    <rPh sb="13" eb="15">
      <t>ヘイセイ</t>
    </rPh>
    <phoneticPr fontId="56"/>
  </si>
  <si>
    <t>村上　利夫</t>
    <rPh sb="0" eb="2">
      <t>ムラカミ</t>
    </rPh>
    <rPh sb="3" eb="5">
      <t>トシオ</t>
    </rPh>
    <phoneticPr fontId="56"/>
  </si>
  <si>
    <t>平成12. 8. 5～20. 8. 4</t>
    <rPh sb="0" eb="2">
      <t>ヘイセイ</t>
    </rPh>
    <phoneticPr fontId="56"/>
  </si>
  <si>
    <t>松崎　晃治</t>
    <rPh sb="0" eb="2">
      <t>マツザキ</t>
    </rPh>
    <rPh sb="3" eb="5">
      <t>コウジ</t>
    </rPh>
    <phoneticPr fontId="56"/>
  </si>
  <si>
    <t>　　20. 8. 5～令和6.8.4</t>
    <rPh sb="11" eb="12">
      <t>レイ</t>
    </rPh>
    <rPh sb="12" eb="13">
      <t>ワ</t>
    </rPh>
    <phoneticPr fontId="59"/>
  </si>
  <si>
    <t>杉本　和範</t>
    <rPh sb="0" eb="2">
      <t>スギモト</t>
    </rPh>
    <rPh sb="3" eb="5">
      <t>カズノリ</t>
    </rPh>
    <phoneticPr fontId="59"/>
  </si>
  <si>
    <t>令和 6. 8. 5～</t>
  </si>
  <si>
    <t>令和7年1月1日現在　</t>
    <rPh sb="0" eb="1">
      <t>レイ</t>
    </rPh>
    <rPh sb="1" eb="2">
      <t>カズ</t>
    </rPh>
    <rPh sb="3" eb="4">
      <t>ネン</t>
    </rPh>
    <rPh sb="5" eb="6">
      <t>ガツ</t>
    </rPh>
    <rPh sb="6" eb="8">
      <t>ツイタチ</t>
    </rPh>
    <rPh sb="8" eb="10">
      <t>ゲンザイ</t>
    </rPh>
    <phoneticPr fontId="13"/>
  </si>
  <si>
    <t>3.6.3～5.4.30</t>
    <phoneticPr fontId="8"/>
  </si>
  <si>
    <t>藤田　靖人</t>
    <rPh sb="0" eb="2">
      <t>フジタ</t>
    </rPh>
    <rPh sb="3" eb="5">
      <t>ヤスヒト</t>
    </rPh>
    <phoneticPr fontId="13"/>
  </si>
  <si>
    <t>5.5.22～</t>
    <phoneticPr fontId="19"/>
  </si>
  <si>
    <t>令和4年度</t>
    <rPh sb="0" eb="2">
      <t>レイワ</t>
    </rPh>
    <rPh sb="3" eb="5">
      <t>ネンド</t>
    </rPh>
    <phoneticPr fontId="13"/>
  </si>
  <si>
    <t>令和5年度</t>
    <rPh sb="0" eb="2">
      <t>レイワ</t>
    </rPh>
    <rPh sb="3" eb="5">
      <t>ネンド</t>
    </rPh>
    <phoneticPr fontId="13"/>
  </si>
  <si>
    <t>環境性能割交付金</t>
    <rPh sb="0" eb="2">
      <t>カンキョウ</t>
    </rPh>
    <rPh sb="2" eb="4">
      <t>セイノウ</t>
    </rPh>
    <rPh sb="4" eb="5">
      <t>ワリ</t>
    </rPh>
    <rPh sb="5" eb="8">
      <t>コウフキン</t>
    </rPh>
    <phoneticPr fontId="19"/>
  </si>
  <si>
    <t>平成30年度</t>
    <rPh sb="0" eb="2">
      <t>ヘイセイ</t>
    </rPh>
    <phoneticPr fontId="13"/>
  </si>
  <si>
    <t>令和元年度</t>
    <rPh sb="0" eb="2">
      <t>レイワ</t>
    </rPh>
    <rPh sb="2" eb="3">
      <t>ガン</t>
    </rPh>
    <rPh sb="3" eb="4">
      <t>ネン</t>
    </rPh>
    <phoneticPr fontId="13"/>
  </si>
  <si>
    <t>調定額</t>
  </si>
  <si>
    <t>収入額</t>
  </si>
  <si>
    <t>収入率</t>
  </si>
  <si>
    <t>前年比</t>
  </si>
  <si>
    <t>※　令和４年以降は、「現金給与総額」が「事業に従事する者の人件費および
　　派遣受入者に係る人材派遣会社への支払額」に変更されている</t>
    <rPh sb="2" eb="4">
      <t>レイワ</t>
    </rPh>
    <rPh sb="5" eb="6">
      <t>ネン</t>
    </rPh>
    <rPh sb="6" eb="8">
      <t>イコウ</t>
    </rPh>
    <rPh sb="11" eb="13">
      <t>ゲンキン</t>
    </rPh>
    <rPh sb="13" eb="15">
      <t>キュウヨ</t>
    </rPh>
    <rPh sb="15" eb="17">
      <t>ソウガク</t>
    </rPh>
    <rPh sb="58" eb="60">
      <t>ヘンコウ</t>
    </rPh>
    <phoneticPr fontId="8"/>
  </si>
  <si>
    <t>令和4年3月31現在</t>
    <rPh sb="0" eb="2">
      <t>レイワ</t>
    </rPh>
    <rPh sb="3" eb="4">
      <t>ネン</t>
    </rPh>
    <rPh sb="5" eb="6">
      <t>ガツ</t>
    </rPh>
    <rPh sb="8" eb="10">
      <t>ゲンザイ</t>
    </rPh>
    <phoneticPr fontId="13"/>
  </si>
  <si>
    <t>3年度</t>
    <rPh sb="1" eb="3">
      <t>ネンド</t>
    </rPh>
    <phoneticPr fontId="8"/>
  </si>
  <si>
    <t>※令和２年度は、福井県統計年鑑に未掲載</t>
    <rPh sb="1" eb="3">
      <t>レイワ</t>
    </rPh>
    <rPh sb="4" eb="6">
      <t>ネンド</t>
    </rPh>
    <rPh sb="8" eb="11">
      <t>フクイケン</t>
    </rPh>
    <rPh sb="11" eb="13">
      <t>トウケイ</t>
    </rPh>
    <rPh sb="13" eb="15">
      <t>ネンカン</t>
    </rPh>
    <rPh sb="16" eb="17">
      <t>ミ</t>
    </rPh>
    <rPh sb="17" eb="19">
      <t>ケイサイ</t>
    </rPh>
    <phoneticPr fontId="8"/>
  </si>
  <si>
    <t>資料：福井県統計調査課　福井県統計年鑑</t>
    <rPh sb="0" eb="2">
      <t>シリョウ</t>
    </rPh>
    <rPh sb="6" eb="10">
      <t>トウケイチョウサ</t>
    </rPh>
    <rPh sb="12" eb="15">
      <t>フクイケン</t>
    </rPh>
    <rPh sb="15" eb="17">
      <t>トウケイ</t>
    </rPh>
    <rPh sb="17" eb="19">
      <t>ネンカン</t>
    </rPh>
    <phoneticPr fontId="13"/>
  </si>
  <si>
    <t>資料：福井県統計調査課　福井県統計年鑑</t>
    <rPh sb="0" eb="2">
      <t>シリョウ</t>
    </rPh>
    <rPh sb="6" eb="10">
      <t>トウケイチョウサ</t>
    </rPh>
    <rPh sb="12" eb="15">
      <t>フクイケン</t>
    </rPh>
    <rPh sb="15" eb="17">
      <t>トウケイ</t>
    </rPh>
    <rPh sb="17" eb="19">
      <t>ネンカン</t>
    </rPh>
    <phoneticPr fontId="39"/>
  </si>
  <si>
    <t>資料：福井県統計調査課　福井県統計年鑑</t>
    <rPh sb="0" eb="2">
      <t>シリョウ</t>
    </rPh>
    <rPh sb="3" eb="6">
      <t>フクイケン</t>
    </rPh>
    <rPh sb="6" eb="10">
      <t>トウケイチョウサ</t>
    </rPh>
    <rPh sb="10" eb="11">
      <t>カ</t>
    </rPh>
    <rPh sb="12" eb="15">
      <t>フクイケン</t>
    </rPh>
    <rPh sb="15" eb="17">
      <t>トウケイ</t>
    </rPh>
    <rPh sb="17" eb="19">
      <t>ネンカン</t>
    </rPh>
    <phoneticPr fontId="13"/>
  </si>
  <si>
    <t>資料：福井県統計調査課　福井県の工業</t>
    <rPh sb="0" eb="2">
      <t>シリョウ</t>
    </rPh>
    <rPh sb="3" eb="6">
      <t>フクイケン</t>
    </rPh>
    <rPh sb="6" eb="10">
      <t>トウケイチョウサ</t>
    </rPh>
    <rPh sb="10" eb="11">
      <t>カ</t>
    </rPh>
    <rPh sb="12" eb="14">
      <t>フクイ</t>
    </rPh>
    <rPh sb="14" eb="15">
      <t>ケン</t>
    </rPh>
    <rPh sb="16" eb="18">
      <t>コウギョウ</t>
    </rPh>
    <phoneticPr fontId="13"/>
  </si>
  <si>
    <t>資料:福井県統計調査課　福井の商業</t>
    <rPh sb="6" eb="10">
      <t>トウケイチョウサ</t>
    </rPh>
    <phoneticPr fontId="13"/>
  </si>
  <si>
    <t>資料:福井県統計調査課　福井の商業</t>
    <rPh sb="0" eb="2">
      <t>シリョウ</t>
    </rPh>
    <rPh sb="3" eb="6">
      <t>フクイケン</t>
    </rPh>
    <rPh sb="6" eb="10">
      <t>トウケイチョウサ</t>
    </rPh>
    <rPh sb="10" eb="11">
      <t>カ</t>
    </rPh>
    <rPh sb="12" eb="14">
      <t>フクイ</t>
    </rPh>
    <rPh sb="15" eb="17">
      <t>ショウギョウ</t>
    </rPh>
    <phoneticPr fontId="13"/>
  </si>
  <si>
    <t>資料:福井県統計調査課　福井県統計年鑑</t>
    <rPh sb="0" eb="2">
      <t>シリョウ</t>
    </rPh>
    <rPh sb="6" eb="10">
      <t>トウケイチョウサ</t>
    </rPh>
    <rPh sb="12" eb="15">
      <t>フクイケン</t>
    </rPh>
    <rPh sb="15" eb="17">
      <t>トウケイ</t>
    </rPh>
    <rPh sb="17" eb="19">
      <t>ネンカン</t>
    </rPh>
    <phoneticPr fontId="13"/>
  </si>
  <si>
    <t>資料：福井県統計調査課　経済センサス－活動調査</t>
    <rPh sb="0" eb="2">
      <t>シリョウ</t>
    </rPh>
    <rPh sb="3" eb="6">
      <t>フクイケン</t>
    </rPh>
    <rPh sb="6" eb="10">
      <t>トウケイチョウサ</t>
    </rPh>
    <rPh sb="10" eb="11">
      <t>カ</t>
    </rPh>
    <rPh sb="12" eb="14">
      <t>ケイザイ</t>
    </rPh>
    <phoneticPr fontId="13"/>
  </si>
  <si>
    <t>資料：福井県統計調査課　国勢調査福井県独自集計（人口等基本集計分）</t>
    <rPh sb="6" eb="10">
      <t>トウケイチョウサ</t>
    </rPh>
    <phoneticPr fontId="13"/>
  </si>
  <si>
    <t>資料：福井県統計調査課　国勢調査福井県独自集計（人口等基本集計分）</t>
    <rPh sb="3" eb="6">
      <t>フクイケン</t>
    </rPh>
    <rPh sb="6" eb="10">
      <t>トウケイチョウサ</t>
    </rPh>
    <rPh sb="10" eb="11">
      <t>カ</t>
    </rPh>
    <rPh sb="12" eb="14">
      <t>コクセイ</t>
    </rPh>
    <rPh sb="14" eb="16">
      <t>チョウサ</t>
    </rPh>
    <rPh sb="16" eb="18">
      <t>フクイ</t>
    </rPh>
    <rPh sb="18" eb="19">
      <t>ケン</t>
    </rPh>
    <rPh sb="19" eb="21">
      <t>ドクジ</t>
    </rPh>
    <rPh sb="21" eb="23">
      <t>シュウケイ</t>
    </rPh>
    <rPh sb="24" eb="26">
      <t>ジンコウ</t>
    </rPh>
    <rPh sb="26" eb="27">
      <t>ナド</t>
    </rPh>
    <rPh sb="27" eb="29">
      <t>キホン</t>
    </rPh>
    <rPh sb="29" eb="31">
      <t>シュウケイ</t>
    </rPh>
    <rPh sb="31" eb="32">
      <t>ブン</t>
    </rPh>
    <phoneticPr fontId="13"/>
  </si>
  <si>
    <t>資料：福井県統計調査課　福井県統計年鑑</t>
    <rPh sb="0" eb="2">
      <t>シリョウ</t>
    </rPh>
    <rPh sb="6" eb="10">
      <t>トウケイチョウサ</t>
    </rPh>
    <rPh sb="12" eb="14">
      <t>フクイ</t>
    </rPh>
    <rPh sb="14" eb="15">
      <t>ケン</t>
    </rPh>
    <rPh sb="15" eb="17">
      <t>トウケイ</t>
    </rPh>
    <rPh sb="17" eb="19">
      <t>ネンカン</t>
    </rPh>
    <phoneticPr fontId="13"/>
  </si>
  <si>
    <t>平成21年度</t>
    <rPh sb="0" eb="2">
      <t>ヘイセイ</t>
    </rPh>
    <rPh sb="4" eb="6">
      <t>ネンド</t>
    </rPh>
    <phoneticPr fontId="8"/>
  </si>
  <si>
    <t>平成20年度</t>
    <rPh sb="0" eb="2">
      <t>ヘイセイ</t>
    </rPh>
    <rPh sb="4" eb="6">
      <t>ネンド</t>
    </rPh>
    <phoneticPr fontId="8"/>
  </si>
  <si>
    <t>資料：福井県統計調査課　福井県統計年鑑</t>
    <rPh sb="0" eb="2">
      <t>シリョウ</t>
    </rPh>
    <rPh sb="6" eb="10">
      <t>トウケイチョウサ</t>
    </rPh>
    <rPh sb="10" eb="11">
      <t>カ</t>
    </rPh>
    <rPh sb="12" eb="14">
      <t>フクイ</t>
    </rPh>
    <rPh sb="14" eb="15">
      <t>ケン</t>
    </rPh>
    <rPh sb="15" eb="17">
      <t>トウケイ</t>
    </rPh>
    <rPh sb="17" eb="19">
      <t>ネンカン</t>
    </rPh>
    <phoneticPr fontId="13"/>
  </si>
  <si>
    <t>…</t>
    <phoneticPr fontId="8"/>
  </si>
  <si>
    <t>平成21年度</t>
    <rPh sb="0" eb="2">
      <t>ヘイセイ</t>
    </rPh>
    <rPh sb="4" eb="6">
      <t>ネンド</t>
    </rPh>
    <phoneticPr fontId="8"/>
  </si>
  <si>
    <t>資料：福井県統計調査課　福井県統計年鑑</t>
    <rPh sb="0" eb="2">
      <t>シリョウ</t>
    </rPh>
    <rPh sb="5" eb="6">
      <t>ケン</t>
    </rPh>
    <rPh sb="6" eb="10">
      <t>トウケイチョウサ</t>
    </rPh>
    <rPh sb="12" eb="15">
      <t>フクイケン</t>
    </rPh>
    <rPh sb="15" eb="17">
      <t>トウケイ</t>
    </rPh>
    <rPh sb="17" eb="19">
      <t>ネンカン</t>
    </rPh>
    <phoneticPr fontId="13"/>
  </si>
  <si>
    <t>資料:福井県統計調査課　福井県統計年鑑</t>
    <rPh sb="0" eb="2">
      <t>シリョウ</t>
    </rPh>
    <rPh sb="6" eb="10">
      <t>トウケイチョウサ</t>
    </rPh>
    <rPh sb="12" eb="14">
      <t>フクイ</t>
    </rPh>
    <rPh sb="14" eb="15">
      <t>ケン</t>
    </rPh>
    <rPh sb="15" eb="17">
      <t>トウケイ</t>
    </rPh>
    <rPh sb="17" eb="19">
      <t>ネンカン</t>
    </rPh>
    <phoneticPr fontId="13"/>
  </si>
  <si>
    <t>平成23年度</t>
    <rPh sb="0" eb="2">
      <t>ヘイセイ</t>
    </rPh>
    <rPh sb="4" eb="6">
      <t>ネンド</t>
    </rPh>
    <phoneticPr fontId="8"/>
  </si>
  <si>
    <t>令和４年度</t>
    <rPh sb="0" eb="1">
      <t>レイ</t>
    </rPh>
    <rPh sb="1" eb="2">
      <t>カズ</t>
    </rPh>
    <rPh sb="3" eb="5">
      <t>ネンド</t>
    </rPh>
    <phoneticPr fontId="13"/>
  </si>
  <si>
    <t>平成20年度</t>
    <rPh sb="0" eb="2">
      <t>ヘイセイ</t>
    </rPh>
    <rPh sb="4" eb="6">
      <t>ネンド</t>
    </rPh>
    <phoneticPr fontId="8"/>
  </si>
  <si>
    <t>資料：福井県統計調査課　福井県統計年鑑</t>
    <rPh sb="6" eb="10">
      <t>トウケイチョウサ</t>
    </rPh>
    <rPh sb="12" eb="15">
      <t>フクイケン</t>
    </rPh>
    <rPh sb="15" eb="17">
      <t>トウケイ</t>
    </rPh>
    <rPh sb="17" eb="19">
      <t>ネンカン</t>
    </rPh>
    <phoneticPr fontId="13"/>
  </si>
  <si>
    <t>平成19年度</t>
    <rPh sb="0" eb="2">
      <t>ヘイセイ</t>
    </rPh>
    <rPh sb="4" eb="6">
      <t>ネンド</t>
    </rPh>
    <phoneticPr fontId="8"/>
  </si>
  <si>
    <t>資料：福井県統計調査課　福井県統計年鑑</t>
    <rPh sb="6" eb="8">
      <t>トウケイ</t>
    </rPh>
    <rPh sb="8" eb="10">
      <t>チョウサ</t>
    </rPh>
    <rPh sb="10" eb="11">
      <t>カ</t>
    </rPh>
    <rPh sb="12" eb="15">
      <t>フクイケン</t>
    </rPh>
    <rPh sb="15" eb="17">
      <t>トウケイ</t>
    </rPh>
    <rPh sb="17" eb="19">
      <t>ネンカン</t>
    </rPh>
    <phoneticPr fontId="13"/>
  </si>
  <si>
    <t>－</t>
    <phoneticPr fontId="8"/>
  </si>
  <si>
    <t>資料：福井県統計調査課　福井県統計年鑑</t>
    <rPh sb="6" eb="10">
      <t>トウケイチョウサ</t>
    </rPh>
    <phoneticPr fontId="13"/>
  </si>
  <si>
    <t>資料：福井県統計調査課　福井県統計年鑑</t>
    <rPh sb="6" eb="10">
      <t>トウケイチョウサ</t>
    </rPh>
    <rPh sb="10" eb="11">
      <t>カ</t>
    </rPh>
    <phoneticPr fontId="13"/>
  </si>
  <si>
    <t>資料：福井県統計調査課　学校基本調査</t>
    <rPh sb="0" eb="2">
      <t>シリョウ</t>
    </rPh>
    <rPh sb="3" eb="6">
      <t>フクイケン</t>
    </rPh>
    <rPh sb="6" eb="10">
      <t>トウケイチョウサ</t>
    </rPh>
    <rPh sb="10" eb="11">
      <t>カ</t>
    </rPh>
    <rPh sb="12" eb="14">
      <t>ガッコウ</t>
    </rPh>
    <rPh sb="14" eb="16">
      <t>キホン</t>
    </rPh>
    <rPh sb="16" eb="18">
      <t>チョウサ</t>
    </rPh>
    <phoneticPr fontId="13"/>
  </si>
  <si>
    <t>平成29年度</t>
    <rPh sb="0" eb="2">
      <t>ヘイセイ</t>
    </rPh>
    <rPh sb="4" eb="6">
      <t>ネンド</t>
    </rPh>
    <phoneticPr fontId="8"/>
  </si>
  <si>
    <t>-</t>
    <phoneticPr fontId="8"/>
  </si>
  <si>
    <t>平成24年度</t>
    <rPh sb="0" eb="2">
      <t>ヘイセイ</t>
    </rPh>
    <rPh sb="4" eb="6">
      <t>ネンド</t>
    </rPh>
    <phoneticPr fontId="8"/>
  </si>
  <si>
    <t>-</t>
    <phoneticPr fontId="8"/>
  </si>
  <si>
    <t>資料：福井県統計調査課　福井県統計年鑑</t>
    <rPh sb="3" eb="6">
      <t>フクイケン</t>
    </rPh>
    <rPh sb="6" eb="10">
      <t>トウケイチョウサ</t>
    </rPh>
    <rPh sb="10" eb="11">
      <t>カ</t>
    </rPh>
    <rPh sb="12" eb="15">
      <t>フクイケン</t>
    </rPh>
    <rPh sb="15" eb="17">
      <t>トウケイ</t>
    </rPh>
    <rPh sb="17" eb="19">
      <t>ネンカン</t>
    </rPh>
    <phoneticPr fontId="13"/>
  </si>
  <si>
    <t>平成16年</t>
    <rPh sb="0" eb="2">
      <t>ヘイセイ</t>
    </rPh>
    <rPh sb="4" eb="5">
      <t>ネン</t>
    </rPh>
    <phoneticPr fontId="8"/>
  </si>
  <si>
    <t>令和２年度</t>
    <rPh sb="0" eb="2">
      <t>レイワ</t>
    </rPh>
    <rPh sb="3" eb="5">
      <t>ネンド</t>
    </rPh>
    <phoneticPr fontId="13"/>
  </si>
  <si>
    <t>令和３年度</t>
    <rPh sb="0" eb="2">
      <t>レイワ</t>
    </rPh>
    <rPh sb="3" eb="5">
      <t>ネンド</t>
    </rPh>
    <phoneticPr fontId="13"/>
  </si>
  <si>
    <t>令和４年度</t>
    <rPh sb="0" eb="2">
      <t>レイワ</t>
    </rPh>
    <rPh sb="3" eb="5">
      <t>ネンド</t>
    </rPh>
    <rPh sb="4" eb="5">
      <t>ド</t>
    </rPh>
    <phoneticPr fontId="13"/>
  </si>
  <si>
    <t>令和３年度</t>
    <rPh sb="0" eb="2">
      <t>レイワ</t>
    </rPh>
    <rPh sb="3" eb="5">
      <t>ネンド</t>
    </rPh>
    <phoneticPr fontId="8"/>
  </si>
  <si>
    <t>令和４年度</t>
    <rPh sb="0" eb="2">
      <t>レイワ</t>
    </rPh>
    <rPh sb="3" eb="5">
      <t>ネンド</t>
    </rPh>
    <phoneticPr fontId="8"/>
  </si>
  <si>
    <t>令和５年度</t>
    <rPh sb="0" eb="2">
      <t>レイワ</t>
    </rPh>
    <rPh sb="3" eb="5">
      <t>ネンド</t>
    </rPh>
    <phoneticPr fontId="8"/>
  </si>
  <si>
    <t>平成21年度</t>
    <rPh sb="0" eb="2">
      <t>ヘイセイ</t>
    </rPh>
    <rPh sb="4" eb="6">
      <t>ネンド</t>
    </rPh>
    <phoneticPr fontId="8"/>
  </si>
  <si>
    <t>-</t>
    <phoneticPr fontId="8"/>
  </si>
  <si>
    <t>平成22年度</t>
    <rPh sb="0" eb="2">
      <t>ヘイセイ</t>
    </rPh>
    <rPh sb="4" eb="6">
      <t>ネンド</t>
    </rPh>
    <phoneticPr fontId="8"/>
  </si>
  <si>
    <t>令和４年</t>
    <rPh sb="0" eb="2">
      <t>レイワ</t>
    </rPh>
    <rPh sb="3" eb="4">
      <t>ネン</t>
    </rPh>
    <phoneticPr fontId="19"/>
  </si>
  <si>
    <t>令和５年</t>
    <rPh sb="0" eb="2">
      <t>レイワ</t>
    </rPh>
    <rPh sb="3" eb="4">
      <t>ネン</t>
    </rPh>
    <phoneticPr fontId="19"/>
  </si>
  <si>
    <t>14(6)</t>
    <phoneticPr fontId="8"/>
  </si>
  <si>
    <t>18(8)</t>
    <phoneticPr fontId="8"/>
  </si>
  <si>
    <t>9(4)</t>
    <phoneticPr fontId="8"/>
  </si>
  <si>
    <t>3(2)</t>
    <phoneticPr fontId="8"/>
  </si>
  <si>
    <t>6(2)</t>
    <phoneticPr fontId="8"/>
  </si>
  <si>
    <t>1,153(199)</t>
    <phoneticPr fontId="8"/>
  </si>
  <si>
    <t>72,347(6,277)</t>
    <phoneticPr fontId="8"/>
  </si>
  <si>
    <t>7(6)</t>
    <phoneticPr fontId="8"/>
  </si>
  <si>
    <t>1(1)</t>
    <phoneticPr fontId="8"/>
  </si>
  <si>
    <t>593(464)</t>
    <phoneticPr fontId="8"/>
  </si>
  <si>
    <t>2(2)</t>
    <phoneticPr fontId="8"/>
  </si>
  <si>
    <t>12,263(9,144)</t>
    <phoneticPr fontId="8"/>
  </si>
  <si>
    <t>資料：福井県統計調査課　福井県統計年鑑</t>
    <rPh sb="0" eb="2">
      <t>シリョウ</t>
    </rPh>
    <rPh sb="3" eb="6">
      <t>フクイケン</t>
    </rPh>
    <rPh sb="6" eb="8">
      <t>トウケイ</t>
    </rPh>
    <rPh sb="8" eb="10">
      <t>チョウサ</t>
    </rPh>
    <rPh sb="10" eb="11">
      <t>カ</t>
    </rPh>
    <rPh sb="12" eb="15">
      <t>フクイケン</t>
    </rPh>
    <rPh sb="15" eb="17">
      <t>トウケイ</t>
    </rPh>
    <rPh sb="17" eb="19">
      <t>ネンカン</t>
    </rPh>
    <phoneticPr fontId="13"/>
  </si>
  <si>
    <t>令和４年</t>
    <rPh sb="0" eb="2">
      <t>レイワ</t>
    </rPh>
    <rPh sb="3" eb="4">
      <t>ネン</t>
    </rPh>
    <phoneticPr fontId="13"/>
  </si>
  <si>
    <t>平成24年度</t>
    <rPh sb="0" eb="2">
      <t>ヘイセイ</t>
    </rPh>
    <rPh sb="4" eb="6">
      <t>ネンド</t>
    </rPh>
    <phoneticPr fontId="8"/>
  </si>
  <si>
    <t>平成23年度</t>
    <rPh sb="0" eb="2">
      <t>ヘイセイ</t>
    </rPh>
    <rPh sb="4" eb="6">
      <t>ネンド</t>
    </rPh>
    <phoneticPr fontId="8"/>
  </si>
  <si>
    <t>資料：福井県統計調査課　学校基本調査</t>
    <rPh sb="0" eb="2">
      <t>シリョウ</t>
    </rPh>
    <rPh sb="3" eb="5">
      <t>フクイ</t>
    </rPh>
    <rPh sb="5" eb="6">
      <t>_x0000_</t>
    </rPh>
    <rPh sb="6" eb="10">
      <t/>
    </rPh>
    <phoneticPr fontId="13"/>
  </si>
  <si>
    <t>平成24年度</t>
    <rPh sb="0" eb="2">
      <t>ヘイセイ</t>
    </rPh>
    <rPh sb="4" eb="6">
      <t>ネンド</t>
    </rPh>
    <phoneticPr fontId="8"/>
  </si>
  <si>
    <t>資料：福井県統計調査課　学校基本調査</t>
    <rPh sb="0" eb="2">
      <t>シリョウ</t>
    </rPh>
    <rPh sb="3" eb="6">
      <t>フクイケン</t>
    </rPh>
    <rPh sb="6" eb="8">
      <t>トウケイ</t>
    </rPh>
    <rPh sb="8" eb="10">
      <t>チョウサ</t>
    </rPh>
    <rPh sb="10" eb="11">
      <t>カ</t>
    </rPh>
    <rPh sb="12" eb="14">
      <t>ガッコウ</t>
    </rPh>
    <rPh sb="14" eb="16">
      <t>キホン</t>
    </rPh>
    <rPh sb="16" eb="18">
      <t>チョウサ</t>
    </rPh>
    <phoneticPr fontId="13"/>
  </si>
  <si>
    <t>-</t>
    <phoneticPr fontId="8"/>
  </si>
  <si>
    <t>「若狭の交通」にはこどもの事故の数値がなかった。</t>
    <rPh sb="1" eb="3">
      <t>ワカサ</t>
    </rPh>
    <rPh sb="4" eb="6">
      <t>コウツウ</t>
    </rPh>
    <rPh sb="13" eb="15">
      <t>ジコ</t>
    </rPh>
    <rPh sb="16" eb="18">
      <t>スウチ</t>
    </rPh>
    <phoneticPr fontId="8"/>
  </si>
  <si>
    <t>福井県警察の「福井の交通」に小浜警察所管内のこどもの事故の数値があった（P74）。</t>
    <rPh sb="14" eb="16">
      <t>オバマ</t>
    </rPh>
    <rPh sb="16" eb="18">
      <t>ケイサツ</t>
    </rPh>
    <rPh sb="18" eb="20">
      <t>ショカン</t>
    </rPh>
    <rPh sb="20" eb="21">
      <t>ナイ</t>
    </rPh>
    <rPh sb="26" eb="28">
      <t>ジコ</t>
    </rPh>
    <rPh sb="29" eb="31">
      <t>スウチ</t>
    </rPh>
    <phoneticPr fontId="8"/>
  </si>
  <si>
    <t>今回は、不明にするが、次回は載せてもいいかもしれない。</t>
    <rPh sb="0" eb="2">
      <t>コンカイ</t>
    </rPh>
    <rPh sb="4" eb="6">
      <t>フメイ</t>
    </rPh>
    <rPh sb="11" eb="13">
      <t>ジカイ</t>
    </rPh>
    <rPh sb="14" eb="15">
      <t>ノ</t>
    </rPh>
    <phoneticPr fontId="8"/>
  </si>
  <si>
    <t>東南東</t>
    <rPh sb="0" eb="3">
      <t>トウナントウ</t>
    </rPh>
    <phoneticPr fontId="8"/>
  </si>
  <si>
    <t>西南西</t>
    <rPh sb="0" eb="3">
      <t>セイナンセイ</t>
    </rPh>
    <phoneticPr fontId="8"/>
  </si>
  <si>
    <t>東</t>
    <rPh sb="0" eb="1">
      <t>ヒガシ</t>
    </rPh>
    <phoneticPr fontId="8"/>
  </si>
  <si>
    <t>北西</t>
    <rPh sb="0" eb="2">
      <t>ホクセイ</t>
    </rPh>
    <phoneticPr fontId="8"/>
  </si>
  <si>
    <t>北</t>
    <rPh sb="0" eb="1">
      <t>キタ</t>
    </rPh>
    <phoneticPr fontId="8"/>
  </si>
  <si>
    <t>南東</t>
    <rPh sb="0" eb="2">
      <t>ナントウ</t>
    </rPh>
    <phoneticPr fontId="8"/>
  </si>
  <si>
    <t>資料：福井県統計調査課、総務省統計局　経済センサス－基礎調査、経済センサス－活動調査</t>
    <rPh sb="0" eb="2">
      <t>シリョウ</t>
    </rPh>
    <rPh sb="3" eb="6">
      <t>フクイケン</t>
    </rPh>
    <rPh sb="6" eb="10">
      <t>トウケイチョウサ</t>
    </rPh>
    <rPh sb="10" eb="11">
      <t>カ</t>
    </rPh>
    <rPh sb="12" eb="15">
      <t>ソウムショウ</t>
    </rPh>
    <rPh sb="15" eb="18">
      <t>トウケイキョク</t>
    </rPh>
    <rPh sb="26" eb="28">
      <t>キソ</t>
    </rPh>
    <rPh sb="31" eb="33">
      <t>ケイザイ</t>
    </rPh>
    <rPh sb="38" eb="40">
      <t>カツドウ</t>
    </rPh>
    <rPh sb="40" eb="42">
      <t>チョウサ</t>
    </rPh>
    <phoneticPr fontId="13"/>
  </si>
  <si>
    <t>資料：福井県統計調査課　経済センサス－基礎調査、経済センサス－活動調査</t>
    <rPh sb="0" eb="2">
      <t>シリョウ</t>
    </rPh>
    <rPh sb="3" eb="6">
      <t>フクイケン</t>
    </rPh>
    <rPh sb="6" eb="10">
      <t>トウケイチョウサ</t>
    </rPh>
    <rPh sb="10" eb="11">
      <t>カ</t>
    </rPh>
    <phoneticPr fontId="13"/>
  </si>
  <si>
    <t>平成20年</t>
    <rPh sb="0" eb="2">
      <t>ヘイセイ</t>
    </rPh>
    <rPh sb="4" eb="5">
      <t>ネン</t>
    </rPh>
    <phoneticPr fontId="8"/>
  </si>
  <si>
    <t>令和2年</t>
    <rPh sb="0" eb="2">
      <t>レイワ</t>
    </rPh>
    <rPh sb="3" eb="4">
      <t>ネン</t>
    </rPh>
    <phoneticPr fontId="8"/>
  </si>
  <si>
    <t>令和5年10月1日現在　</t>
    <rPh sb="0" eb="2">
      <t>レイワ</t>
    </rPh>
    <phoneticPr fontId="8"/>
  </si>
  <si>
    <t>1970年以前</t>
    <phoneticPr fontId="8"/>
  </si>
  <si>
    <t>1971～1980年</t>
    <phoneticPr fontId="8"/>
  </si>
  <si>
    <t>1981～1990年</t>
    <phoneticPr fontId="8"/>
  </si>
  <si>
    <t>1991～2000年</t>
    <phoneticPr fontId="8"/>
  </si>
  <si>
    <t>2001～2005年</t>
    <phoneticPr fontId="8"/>
  </si>
  <si>
    <t>2006～2010年</t>
    <phoneticPr fontId="8"/>
  </si>
  <si>
    <t>2011～2015年</t>
    <phoneticPr fontId="8"/>
  </si>
  <si>
    <t>2016～2020年</t>
    <phoneticPr fontId="8"/>
  </si>
  <si>
    <t>2021～2023年9月</t>
    <phoneticPr fontId="8"/>
  </si>
  <si>
    <t>※　「主世帯」は、１住宅に１世帯が住んでいる場合はその世帯を「主世帯」とし、１住宅に２世帯
　　以上住んでいる場合には、そのうちの主な世帯（家の持ち主や借り主の世帯など）を指す。</t>
    <rPh sb="3" eb="4">
      <t>シュ</t>
    </rPh>
    <rPh sb="4" eb="6">
      <t>セタイ</t>
    </rPh>
    <rPh sb="86" eb="87">
      <t>サ</t>
    </rPh>
    <phoneticPr fontId="8"/>
  </si>
  <si>
    <t>令和5年10月1日現在</t>
    <rPh sb="0" eb="2">
      <t>レイワ</t>
    </rPh>
    <rPh sb="3" eb="4">
      <t>ネン</t>
    </rPh>
    <rPh sb="4" eb="5">
      <t>ヘイネン</t>
    </rPh>
    <rPh sb="6" eb="7">
      <t>ガツ</t>
    </rPh>
    <rPh sb="8" eb="9">
      <t>ニチ</t>
    </rPh>
    <rPh sb="9" eb="11">
      <t>ゲンザイ</t>
    </rPh>
    <phoneticPr fontId="13"/>
  </si>
  <si>
    <t>浴室暖房乾燥機</t>
    <phoneticPr fontId="8"/>
  </si>
  <si>
    <t>令和5年10月1日現在　</t>
    <rPh sb="0" eb="2">
      <t>レイワ</t>
    </rPh>
    <rPh sb="3" eb="4">
      <t>ネン</t>
    </rPh>
    <rPh sb="4" eb="5">
      <t>ヘイネン</t>
    </rPh>
    <rPh sb="6" eb="7">
      <t>ガツ</t>
    </rPh>
    <rPh sb="8" eb="9">
      <t>ニチ</t>
    </rPh>
    <rPh sb="9" eb="11">
      <t>ゲンザイ</t>
    </rPh>
    <phoneticPr fontId="13"/>
  </si>
  <si>
    <t>2019年以降に耐震工事をした</t>
    <rPh sb="4" eb="5">
      <t>ネン</t>
    </rPh>
    <rPh sb="5" eb="7">
      <t>イコウ</t>
    </rPh>
    <rPh sb="8" eb="10">
      <t>タイシン</t>
    </rPh>
    <rPh sb="10" eb="11">
      <t>コウ</t>
    </rPh>
    <rPh sb="11" eb="12">
      <t>ジ</t>
    </rPh>
    <phoneticPr fontId="13"/>
  </si>
  <si>
    <t>賃貸用の空き家</t>
    <rPh sb="4" eb="5">
      <t>ア</t>
    </rPh>
    <rPh sb="6" eb="7">
      <t>ヤ</t>
    </rPh>
    <phoneticPr fontId="8"/>
  </si>
  <si>
    <t>売却用の空き家</t>
    <rPh sb="4" eb="5">
      <t>ア</t>
    </rPh>
    <rPh sb="6" eb="7">
      <t>ヤ</t>
    </rPh>
    <phoneticPr fontId="8"/>
  </si>
  <si>
    <t>資料：毎月勤労統計調査</t>
    <phoneticPr fontId="8"/>
  </si>
  <si>
    <r>
      <t>10-9　　高齢世帯の型別、住宅の所有の関係別、子の居住地別</t>
    </r>
    <r>
      <rPr>
        <sz val="12"/>
        <color theme="1"/>
        <rFont val="ＭＳ 明朝"/>
        <family val="1"/>
        <charset val="128"/>
      </rPr>
      <t>、高齢者主世帯数</t>
    </r>
    <rPh sb="12" eb="13">
      <t>ベツ</t>
    </rPh>
    <rPh sb="22" eb="23">
      <t>ベツ</t>
    </rPh>
    <rPh sb="34" eb="35">
      <t>シュ</t>
    </rPh>
    <rPh sb="35" eb="36">
      <t>スウ</t>
    </rPh>
    <phoneticPr fontId="13"/>
  </si>
  <si>
    <r>
      <t>旧山川家住宅</t>
    </r>
    <r>
      <rPr>
        <sz val="8"/>
        <color theme="1"/>
        <rFont val="ＭＳ 明朝"/>
        <family val="1"/>
        <charset val="128"/>
      </rPr>
      <t>（山川登美子記念館）</t>
    </r>
    <r>
      <rPr>
        <sz val="11"/>
        <color theme="1"/>
        <rFont val="ＭＳ 明朝"/>
        <family val="1"/>
        <charset val="128"/>
      </rPr>
      <t>主屋</t>
    </r>
    <rPh sb="0" eb="1">
      <t>キュウ</t>
    </rPh>
    <rPh sb="1" eb="3">
      <t>ヤマカワ</t>
    </rPh>
    <rPh sb="3" eb="4">
      <t>イエ</t>
    </rPh>
    <rPh sb="4" eb="6">
      <t>ジュウタク</t>
    </rPh>
    <rPh sb="7" eb="9">
      <t>ヤマカワ</t>
    </rPh>
    <rPh sb="9" eb="11">
      <t>トミ</t>
    </rPh>
    <rPh sb="11" eb="12">
      <t>コ</t>
    </rPh>
    <rPh sb="12" eb="15">
      <t>キネンカン</t>
    </rPh>
    <rPh sb="16" eb="17">
      <t>シュ</t>
    </rPh>
    <rPh sb="17" eb="18">
      <t>ヤ</t>
    </rPh>
    <phoneticPr fontId="13"/>
  </si>
  <si>
    <r>
      <t>旧山川家住宅</t>
    </r>
    <r>
      <rPr>
        <sz val="8"/>
        <color theme="1"/>
        <rFont val="ＭＳ 明朝"/>
        <family val="1"/>
        <charset val="128"/>
      </rPr>
      <t>（山川登美子記念館）</t>
    </r>
    <r>
      <rPr>
        <sz val="11"/>
        <color theme="1"/>
        <rFont val="ＭＳ 明朝"/>
        <family val="1"/>
        <charset val="128"/>
      </rPr>
      <t>離れ</t>
    </r>
    <rPh sb="0" eb="1">
      <t>キュウ</t>
    </rPh>
    <rPh sb="1" eb="3">
      <t>ヤマカワ</t>
    </rPh>
    <rPh sb="3" eb="4">
      <t>イエ</t>
    </rPh>
    <rPh sb="4" eb="6">
      <t>ジュウタク</t>
    </rPh>
    <rPh sb="7" eb="9">
      <t>ヤマカワ</t>
    </rPh>
    <rPh sb="9" eb="11">
      <t>トミ</t>
    </rPh>
    <rPh sb="11" eb="12">
      <t>コ</t>
    </rPh>
    <rPh sb="12" eb="15">
      <t>キネンカン</t>
    </rPh>
    <rPh sb="16" eb="17">
      <t>ハナ</t>
    </rPh>
    <phoneticPr fontId="13"/>
  </si>
  <si>
    <r>
      <t>旧山川家住宅</t>
    </r>
    <r>
      <rPr>
        <sz val="8"/>
        <color theme="1"/>
        <rFont val="ＭＳ 明朝"/>
        <family val="1"/>
        <charset val="128"/>
      </rPr>
      <t>（山川登美子記念館）</t>
    </r>
    <r>
      <rPr>
        <sz val="11"/>
        <color theme="1"/>
        <rFont val="ＭＳ 明朝"/>
        <family val="1"/>
        <charset val="128"/>
      </rPr>
      <t>土蔵</t>
    </r>
    <rPh sb="0" eb="1">
      <t>キュウ</t>
    </rPh>
    <rPh sb="1" eb="3">
      <t>ヤマカワ</t>
    </rPh>
    <rPh sb="3" eb="4">
      <t>イエ</t>
    </rPh>
    <rPh sb="4" eb="6">
      <t>ジュウタク</t>
    </rPh>
    <rPh sb="7" eb="9">
      <t>ヤマカワ</t>
    </rPh>
    <rPh sb="9" eb="11">
      <t>トミ</t>
    </rPh>
    <rPh sb="11" eb="12">
      <t>コ</t>
    </rPh>
    <rPh sb="12" eb="15">
      <t>キネンカン</t>
    </rPh>
    <rPh sb="16" eb="18">
      <t>ドゾウ</t>
    </rPh>
    <phoneticPr fontId="13"/>
  </si>
  <si>
    <r>
      <t>旧山川家住宅</t>
    </r>
    <r>
      <rPr>
        <sz val="8"/>
        <color theme="1"/>
        <rFont val="ＭＳ 明朝"/>
        <family val="1"/>
        <charset val="128"/>
      </rPr>
      <t>（山川登美子記念館）</t>
    </r>
    <r>
      <rPr>
        <sz val="11"/>
        <color theme="1"/>
        <rFont val="ＭＳ 明朝"/>
        <family val="1"/>
        <charset val="128"/>
      </rPr>
      <t>表門</t>
    </r>
    <rPh sb="0" eb="1">
      <t>キュウ</t>
    </rPh>
    <rPh sb="1" eb="3">
      <t>ヤマカワ</t>
    </rPh>
    <rPh sb="3" eb="4">
      <t>イエ</t>
    </rPh>
    <rPh sb="4" eb="6">
      <t>ジュウタク</t>
    </rPh>
    <rPh sb="7" eb="9">
      <t>ヤマカワ</t>
    </rPh>
    <rPh sb="9" eb="11">
      <t>トミ</t>
    </rPh>
    <rPh sb="11" eb="12">
      <t>コ</t>
    </rPh>
    <rPh sb="12" eb="15">
      <t>キネンカン</t>
    </rPh>
    <rPh sb="16" eb="18">
      <t>オモテモン</t>
    </rPh>
    <phoneticPr fontId="13"/>
  </si>
  <si>
    <r>
      <t>旧山川家住宅</t>
    </r>
    <r>
      <rPr>
        <sz val="8"/>
        <color theme="1"/>
        <rFont val="ＭＳ 明朝"/>
        <family val="1"/>
        <charset val="128"/>
      </rPr>
      <t>（山川登美子記念館）</t>
    </r>
    <r>
      <rPr>
        <sz val="11"/>
        <color theme="1"/>
        <rFont val="ＭＳ 明朝"/>
        <family val="1"/>
        <charset val="128"/>
      </rPr>
      <t>中門</t>
    </r>
    <rPh sb="0" eb="1">
      <t>キュウ</t>
    </rPh>
    <rPh sb="1" eb="3">
      <t>ヤマカワ</t>
    </rPh>
    <rPh sb="3" eb="4">
      <t>イエ</t>
    </rPh>
    <rPh sb="4" eb="6">
      <t>ジュウタク</t>
    </rPh>
    <rPh sb="7" eb="9">
      <t>ヤマカワ</t>
    </rPh>
    <rPh sb="9" eb="11">
      <t>トミ</t>
    </rPh>
    <rPh sb="11" eb="12">
      <t>コ</t>
    </rPh>
    <rPh sb="12" eb="15">
      <t>キネンカン</t>
    </rPh>
    <rPh sb="16" eb="17">
      <t>チュウ</t>
    </rPh>
    <rPh sb="17" eb="18">
      <t>モン</t>
    </rPh>
    <phoneticPr fontId="13"/>
  </si>
  <si>
    <t>資料：小浜市文化観光課</t>
    <rPh sb="0" eb="2">
      <t>シリョウ</t>
    </rPh>
    <rPh sb="3" eb="6">
      <t>オバマシ</t>
    </rPh>
    <rPh sb="6" eb="8">
      <t>ブンカ</t>
    </rPh>
    <rPh sb="8" eb="10">
      <t>カンコウ</t>
    </rPh>
    <rPh sb="10" eb="11">
      <t>カ</t>
    </rPh>
    <phoneticPr fontId="19"/>
  </si>
  <si>
    <t>資料：小浜市文化観光課</t>
    <rPh sb="0" eb="2">
      <t>シリョウ</t>
    </rPh>
    <rPh sb="3" eb="6">
      <t>オバマシ</t>
    </rPh>
    <rPh sb="6" eb="10">
      <t>ブンカカンコウ</t>
    </rPh>
    <rPh sb="10" eb="11">
      <t>カ</t>
    </rPh>
    <phoneticPr fontId="13"/>
  </si>
  <si>
    <r>
      <t>資料：福井県政策統計・情報課　福井県統計年鑑、小浜市</t>
    </r>
    <r>
      <rPr>
        <sz val="10"/>
        <color theme="1"/>
        <rFont val="ＭＳ 明朝"/>
        <family val="1"/>
        <charset val="128"/>
      </rPr>
      <t>文化観光課</t>
    </r>
    <rPh sb="0" eb="2">
      <t>シリョウ</t>
    </rPh>
    <rPh sb="3" eb="6">
      <t>フクイケン</t>
    </rPh>
    <rPh sb="6" eb="8">
      <t>セイサク</t>
    </rPh>
    <rPh sb="8" eb="10">
      <t>トウケイ</t>
    </rPh>
    <rPh sb="11" eb="13">
      <t>ジョウホウ</t>
    </rPh>
    <rPh sb="13" eb="14">
      <t>カ</t>
    </rPh>
    <rPh sb="15" eb="17">
      <t>フクイ</t>
    </rPh>
    <rPh sb="17" eb="18">
      <t>ケン</t>
    </rPh>
    <rPh sb="18" eb="20">
      <t>トウケイ</t>
    </rPh>
    <rPh sb="20" eb="22">
      <t xml:space="preserve">ネンカ </t>
    </rPh>
    <rPh sb="23" eb="25">
      <t xml:space="preserve">   </t>
    </rPh>
    <rPh sb="25" eb="26">
      <t/>
    </rPh>
    <rPh sb="26" eb="28">
      <t xml:space="preserve">   </t>
    </rPh>
    <rPh sb="28" eb="30">
      <t/>
    </rPh>
    <phoneticPr fontId="56"/>
  </si>
  <si>
    <r>
      <t>資料：小浜市</t>
    </r>
    <r>
      <rPr>
        <sz val="11"/>
        <color theme="1"/>
        <rFont val="ＭＳ 明朝"/>
        <family val="1"/>
        <charset val="128"/>
      </rPr>
      <t>文化観光課</t>
    </r>
    <rPh sb="0" eb="2">
      <t>シリョウ</t>
    </rPh>
    <rPh sb="3" eb="6">
      <t>オバマシ</t>
    </rPh>
    <rPh sb="6" eb="8">
      <t>ブンカ</t>
    </rPh>
    <rPh sb="8" eb="10">
      <t>カンコウ</t>
    </rPh>
    <rPh sb="10" eb="11">
      <t>カ</t>
    </rPh>
    <phoneticPr fontId="56"/>
  </si>
  <si>
    <t>平成29年度</t>
    <rPh sb="0" eb="2">
      <t>ヘイセイ</t>
    </rPh>
    <rPh sb="4" eb="6">
      <t>ネンド</t>
    </rPh>
    <phoneticPr fontId="8"/>
  </si>
  <si>
    <t>キッズプレイパーク「なないろ」オープン</t>
    <phoneticPr fontId="48"/>
  </si>
  <si>
    <t>「御食国若狭と鯖街道」が日本遺産プレミアムに日本で唯一の選定</t>
    <rPh sb="1" eb="3">
      <t>ミケ</t>
    </rPh>
    <rPh sb="3" eb="4">
      <t>クニ</t>
    </rPh>
    <rPh sb="4" eb="6">
      <t>ワカサ</t>
    </rPh>
    <rPh sb="7" eb="10">
      <t>サバカイドウ</t>
    </rPh>
    <rPh sb="12" eb="16">
      <t>ニホンイサン</t>
    </rPh>
    <rPh sb="22" eb="24">
      <t>ニホン</t>
    </rPh>
    <rPh sb="25" eb="27">
      <t>ユイイツ</t>
    </rPh>
    <rPh sb="28" eb="30">
      <t>センテイ</t>
    </rPh>
    <phoneticPr fontId="48"/>
  </si>
  <si>
    <t>令和６年度</t>
    <rPh sb="0" eb="2">
      <t>レイワ</t>
    </rPh>
    <rPh sb="3" eb="5">
      <t>ネンド</t>
    </rPh>
    <phoneticPr fontId="13"/>
  </si>
  <si>
    <t>小浜市統計書</t>
    <rPh sb="0" eb="3">
      <t>オバマシ</t>
    </rPh>
    <rPh sb="3" eb="6">
      <t>トウケイショ</t>
    </rPh>
    <phoneticPr fontId="13"/>
  </si>
  <si>
    <t>はじめに</t>
    <phoneticPr fontId="13"/>
  </si>
  <si>
    <t xml:space="preserve">　令和６年度『小浜市統計書』をここに刊行します。
　本書は、小浜市の人口をはじめ、産業、福祉、教育など各分野にわたる基本的な統計資料を総合的に集録し、市勢の現状と推移を明らかにしたものです。
　近年、少子高齢化、情報化が一層進展し、様々な分野において社会情勢が大きく変化しています。
　このような状況にあって、その変化を的確に把握し、施策を立案・実施していくために、また持続可能な社会を築くために、統計資料から地域の実態と動向を的確に読み解くことが重要となっています。
　本書が市行政の基礎資料として、また様々な計画策定や研究資料として、皆様のお役に立てば誠に幸いです。
　結びに、本書の刊行に当たり、貴重な資料を提供していただいた関係各位に心からお礼を申し上げるとともに、さらなるご指導とご協力を賜りますようお願い申し上げます。
</t>
    <rPh sb="275" eb="276">
      <t>タ</t>
    </rPh>
    <phoneticPr fontId="13"/>
  </si>
  <si>
    <t>令和７年３月</t>
    <rPh sb="0" eb="2">
      <t>レイワ</t>
    </rPh>
    <rPh sb="3" eb="4">
      <t>ネン</t>
    </rPh>
    <rPh sb="5" eb="6">
      <t>ガツ</t>
    </rPh>
    <phoneticPr fontId="13"/>
  </si>
  <si>
    <t>小浜市長　杉本　和範</t>
    <rPh sb="0" eb="3">
      <t>オバマシ</t>
    </rPh>
    <rPh sb="3" eb="4">
      <t>チョウ</t>
    </rPh>
    <rPh sb="5" eb="7">
      <t>スギモト</t>
    </rPh>
    <rPh sb="8" eb="10">
      <t>カズノリ</t>
    </rPh>
    <phoneticPr fontId="13"/>
  </si>
  <si>
    <t>■市章</t>
    <phoneticPr fontId="13"/>
  </si>
  <si>
    <t xml:space="preserve">
　未来への飛翔の思いを込めて、小浜市の「小」の字を鳥の羽ばたく姿にデザインしたものです。市制発足の際、市民の公募作品から選ばれました。
</t>
    <phoneticPr fontId="13"/>
  </si>
  <si>
    <t>■市の木：もみじ</t>
    <phoneticPr fontId="13"/>
  </si>
  <si>
    <t>　カエデ科の落葉高木。葉が手のひらのような形で、秋に美しく紅葉するものが多くあります。材は家具、細工物に使用します。昭和４９年６月２７日に“市の木”に指定されました。秋になると、妙楽寺や明通寺などの参道を彩ります。</t>
    <phoneticPr fontId="13"/>
  </si>
  <si>
    <t>■市の花：つつじ</t>
    <phoneticPr fontId="13"/>
  </si>
  <si>
    <t>　つつじ科の常緑または落葉低木で、春から夏にかけて、赤、紫、白などの花を開きます。昭和４９年６月２７日に“市の花”に指定されました。小浜公園や萬徳寺をはじめ、市内各所で美しい花を咲かせ、市民はもちろん、訪れる観光客の目を楽しませてくれます。</t>
    <phoneticPr fontId="13"/>
  </si>
  <si>
    <t>利用上の注意</t>
    <rPh sb="0" eb="2">
      <t>リヨウ</t>
    </rPh>
    <rPh sb="2" eb="3">
      <t>ジョウ</t>
    </rPh>
    <rPh sb="4" eb="6">
      <t>チュウイ</t>
    </rPh>
    <phoneticPr fontId="13"/>
  </si>
  <si>
    <t>１　本書は、小浜市の市勢に関する基礎的な統計資料を集録したものです。</t>
    <rPh sb="25" eb="27">
      <t>シュウロク</t>
    </rPh>
    <phoneticPr fontId="13"/>
  </si>
  <si>
    <t>２　各調査は本書の発行時点で最新のものを掲載しています。
　　なお、本書が典拠としている各種統計調査（国が実施するもの）の実施年は、
　　次のとおりです。</t>
    <rPh sb="69" eb="70">
      <t>ツギ</t>
    </rPh>
    <phoneticPr fontId="13"/>
  </si>
  <si>
    <t>調査名</t>
  </si>
  <si>
    <t>実施年</t>
  </si>
  <si>
    <t>基準日</t>
  </si>
  <si>
    <t>国勢調査</t>
  </si>
  <si>
    <t>５年ごと（西暦末尾０と５）</t>
  </si>
  <si>
    <t>１０月１日</t>
    <rPh sb="2" eb="3">
      <t>ガツ</t>
    </rPh>
    <rPh sb="4" eb="5">
      <t>ニチ</t>
    </rPh>
    <phoneticPr fontId="13"/>
  </si>
  <si>
    <t>工業統計調査</t>
    <phoneticPr fontId="13"/>
  </si>
  <si>
    <t>毎年（ただし経済センサス-活動調査実施年は行わない）※令和２年で廃止</t>
    <rPh sb="6" eb="8">
      <t>ケイザイ</t>
    </rPh>
    <rPh sb="13" eb="15">
      <t>カツドウ</t>
    </rPh>
    <rPh sb="15" eb="17">
      <t>チョウサ</t>
    </rPh>
    <rPh sb="17" eb="19">
      <t>ジッシ</t>
    </rPh>
    <rPh sb="19" eb="20">
      <t>ネン</t>
    </rPh>
    <rPh sb="21" eb="22">
      <t>オコナ</t>
    </rPh>
    <rPh sb="27" eb="29">
      <t>レイワ</t>
    </rPh>
    <rPh sb="30" eb="31">
      <t>ネン</t>
    </rPh>
    <rPh sb="32" eb="34">
      <t>ハイシ</t>
    </rPh>
    <phoneticPr fontId="13"/>
  </si>
  <si>
    <t>６月１日</t>
    <rPh sb="1" eb="2">
      <t>ガツ</t>
    </rPh>
    <rPh sb="3" eb="4">
      <t>ニチ</t>
    </rPh>
    <phoneticPr fontId="13"/>
  </si>
  <si>
    <t>農林業センサス</t>
  </si>
  <si>
    <t>　２月１日</t>
    <rPh sb="2" eb="3">
      <t>ガツ</t>
    </rPh>
    <rPh sb="4" eb="5">
      <t>ニチ</t>
    </rPh>
    <phoneticPr fontId="13"/>
  </si>
  <si>
    <t>漁業センサス</t>
  </si>
  <si>
    <t>５年ごと（西暦末尾３と８）</t>
  </si>
  <si>
    <t>１１月１日</t>
    <rPh sb="2" eb="3">
      <t>ガツ</t>
    </rPh>
    <rPh sb="4" eb="5">
      <t>ニチ</t>
    </rPh>
    <phoneticPr fontId="13"/>
  </si>
  <si>
    <t>住宅・土地統計調査</t>
  </si>
  <si>
    <t>学校基本調査</t>
  </si>
  <si>
    <t>毎年</t>
  </si>
  <si>
    <t>　５月１日</t>
    <rPh sb="2" eb="3">
      <t>ガツ</t>
    </rPh>
    <rPh sb="4" eb="5">
      <t>ニチ</t>
    </rPh>
    <phoneticPr fontId="13"/>
  </si>
  <si>
    <t>経済センサス-基礎調査</t>
  </si>
  <si>
    <t>５年ごと（西暦末尾４と９）</t>
  </si>
  <si>
    <t>　甲調査：６月１日　
～３月31日
乙調査：６月１日</t>
    <rPh sb="1" eb="2">
      <t>コウ</t>
    </rPh>
    <rPh sb="2" eb="4">
      <t>チョウサ</t>
    </rPh>
    <rPh sb="6" eb="7">
      <t>ガツ</t>
    </rPh>
    <rPh sb="8" eb="9">
      <t>ニチ</t>
    </rPh>
    <rPh sb="13" eb="14">
      <t>ガツ</t>
    </rPh>
    <rPh sb="16" eb="17">
      <t>ニチ</t>
    </rPh>
    <rPh sb="18" eb="19">
      <t>オツ</t>
    </rPh>
    <rPh sb="19" eb="21">
      <t>チョウサ</t>
    </rPh>
    <rPh sb="23" eb="24">
      <t>ガツ</t>
    </rPh>
    <rPh sb="25" eb="26">
      <t>ニチ</t>
    </rPh>
    <phoneticPr fontId="13"/>
  </si>
  <si>
    <t>経済センサス-活動調査</t>
  </si>
  <si>
    <t>５年ごと（西暦末尾１と６）</t>
  </si>
  <si>
    <t>　６月１日</t>
    <rPh sb="2" eb="3">
      <t>ガツ</t>
    </rPh>
    <rPh sb="4" eb="5">
      <t>ニチ</t>
    </rPh>
    <phoneticPr fontId="13"/>
  </si>
  <si>
    <t>３　表中、特に注記しない限り、「年次」「年」とは暦年（1月～12月）、「年度」
　　とは会計年度（4月～翌年3月）を表します。</t>
    <rPh sb="36" eb="37">
      <t>トシ</t>
    </rPh>
    <phoneticPr fontId="13"/>
  </si>
  <si>
    <t>４　表中の符号の意味は、次のとおりです。
　　　「－」皆無または該当数字なし
　　　「…」数値不明
　　　「０」掲載単位に満たないもの
　　　「△」負数
　　　「Ｘ」秘匿数（秘密保持のため公表を控えた数値）</t>
    <rPh sb="56" eb="58">
      <t>ケイサイ</t>
    </rPh>
    <rPh sb="58" eb="60">
      <t>タンイ</t>
    </rPh>
    <rPh sb="61" eb="62">
      <t>ミ</t>
    </rPh>
    <rPh sb="74" eb="76">
      <t>フスウ</t>
    </rPh>
    <phoneticPr fontId="13"/>
  </si>
  <si>
    <t>５　数値の単位未満は、原則として四捨五入しています。合計の数字と内訳の計が
　　一致しない場合があります。</t>
    <phoneticPr fontId="13"/>
  </si>
  <si>
    <t>６　集録されている統計で、過去の統計書の数値と相違するものは、後年度（最新
　　の統計書）の数値を正とします。</t>
    <rPh sb="2" eb="4">
      <t>シュウロク</t>
    </rPh>
    <rPh sb="9" eb="11">
      <t>トウケイ</t>
    </rPh>
    <rPh sb="13" eb="15">
      <t>カコ</t>
    </rPh>
    <rPh sb="16" eb="19">
      <t>トウケイショ</t>
    </rPh>
    <rPh sb="20" eb="22">
      <t>スウチ</t>
    </rPh>
    <rPh sb="23" eb="25">
      <t>ソウイ</t>
    </rPh>
    <rPh sb="31" eb="33">
      <t>コウネン</t>
    </rPh>
    <rPh sb="33" eb="34">
      <t>ド</t>
    </rPh>
    <rPh sb="35" eb="37">
      <t>サイシン</t>
    </rPh>
    <rPh sb="46" eb="48">
      <t>スウチ</t>
    </rPh>
    <rPh sb="49" eb="50">
      <t>セイ</t>
    </rPh>
    <phoneticPr fontId="13"/>
  </si>
  <si>
    <t>７　本書に集録した資料について、さらに詳細な数字が必要な場合、あるいは疑義
　　のある場合は、各表ごとに付した各資料の出所機関、または所管の課に照会し
　　てください。</t>
    <rPh sb="67" eb="69">
      <t>ショカン</t>
    </rPh>
    <rPh sb="70" eb="71">
      <t>カ</t>
    </rPh>
    <phoneticPr fontId="13"/>
  </si>
  <si>
    <t>総目次</t>
    <rPh sb="0" eb="1">
      <t>ソウ</t>
    </rPh>
    <rPh sb="1" eb="2">
      <t>メ</t>
    </rPh>
    <rPh sb="2" eb="3">
      <t>ツギ</t>
    </rPh>
    <phoneticPr fontId="23"/>
  </si>
  <si>
    <t>土地･気象</t>
    <rPh sb="0" eb="2">
      <t>トチ</t>
    </rPh>
    <rPh sb="3" eb="5">
      <t>キショウ</t>
    </rPh>
    <phoneticPr fontId="23"/>
  </si>
  <si>
    <t>･･････････････････････････････</t>
    <phoneticPr fontId="23"/>
  </si>
  <si>
    <t>人口･世帯</t>
    <rPh sb="0" eb="2">
      <t>ジンコウ</t>
    </rPh>
    <rPh sb="3" eb="5">
      <t>セタイ</t>
    </rPh>
    <phoneticPr fontId="23"/>
  </si>
  <si>
    <t>労働</t>
    <rPh sb="0" eb="1">
      <t>ロウ</t>
    </rPh>
    <rPh sb="1" eb="2">
      <t>ドウ</t>
    </rPh>
    <phoneticPr fontId="23"/>
  </si>
  <si>
    <t>事業所</t>
    <rPh sb="0" eb="1">
      <t>コト</t>
    </rPh>
    <rPh sb="1" eb="2">
      <t>ギョウ</t>
    </rPh>
    <rPh sb="2" eb="3">
      <t>トコロ</t>
    </rPh>
    <phoneticPr fontId="23"/>
  </si>
  <si>
    <t>農林業</t>
    <rPh sb="0" eb="1">
      <t>ノウ</t>
    </rPh>
    <rPh sb="1" eb="2">
      <t>ハヤシ</t>
    </rPh>
    <rPh sb="2" eb="3">
      <t>ギョウ</t>
    </rPh>
    <phoneticPr fontId="23"/>
  </si>
  <si>
    <t>水産業</t>
    <rPh sb="0" eb="1">
      <t>ミズ</t>
    </rPh>
    <rPh sb="1" eb="2">
      <t>サン</t>
    </rPh>
    <rPh sb="2" eb="3">
      <t>ギョウ</t>
    </rPh>
    <phoneticPr fontId="23"/>
  </si>
  <si>
    <t>商業</t>
    <rPh sb="0" eb="1">
      <t>ショウ</t>
    </rPh>
    <rPh sb="1" eb="2">
      <t>ギョウ</t>
    </rPh>
    <phoneticPr fontId="23"/>
  </si>
  <si>
    <t>工業</t>
    <rPh sb="0" eb="1">
      <t>コウ</t>
    </rPh>
    <rPh sb="1" eb="2">
      <t>ギョウ</t>
    </rPh>
    <phoneticPr fontId="23"/>
  </si>
  <si>
    <t>経済</t>
    <rPh sb="0" eb="1">
      <t>キョウ</t>
    </rPh>
    <rPh sb="1" eb="2">
      <t>スミ</t>
    </rPh>
    <phoneticPr fontId="23"/>
  </si>
  <si>
    <t>住宅･建築</t>
    <rPh sb="0" eb="2">
      <t>ジュウタク</t>
    </rPh>
    <rPh sb="3" eb="5">
      <t>ケンチク</t>
    </rPh>
    <phoneticPr fontId="23"/>
  </si>
  <si>
    <t>運輸･通信</t>
    <rPh sb="0" eb="2">
      <t>ウンユ</t>
    </rPh>
    <rPh sb="3" eb="5">
      <t>ツウシン</t>
    </rPh>
    <phoneticPr fontId="23"/>
  </si>
  <si>
    <t>電気･上水道</t>
    <rPh sb="0" eb="2">
      <t>デンキ</t>
    </rPh>
    <rPh sb="3" eb="6">
      <t>ジョウスイドウ</t>
    </rPh>
    <phoneticPr fontId="23"/>
  </si>
  <si>
    <t>社会福祉</t>
    <rPh sb="0" eb="2">
      <t>シャカイ</t>
    </rPh>
    <rPh sb="2" eb="4">
      <t>フクシ</t>
    </rPh>
    <phoneticPr fontId="23"/>
  </si>
  <si>
    <t>保健衛生･環境</t>
    <rPh sb="0" eb="2">
      <t>ホケン</t>
    </rPh>
    <rPh sb="2" eb="4">
      <t>エイセイ</t>
    </rPh>
    <rPh sb="5" eb="7">
      <t>カンキョウ</t>
    </rPh>
    <phoneticPr fontId="23"/>
  </si>
  <si>
    <t>火災･事故</t>
    <rPh sb="0" eb="2">
      <t>カサイ</t>
    </rPh>
    <rPh sb="3" eb="5">
      <t>ジコ</t>
    </rPh>
    <phoneticPr fontId="23"/>
  </si>
  <si>
    <t>教育</t>
    <rPh sb="0" eb="1">
      <t>キョウ</t>
    </rPh>
    <rPh sb="1" eb="2">
      <t>イク</t>
    </rPh>
    <phoneticPr fontId="23"/>
  </si>
  <si>
    <t>文化･観光</t>
    <rPh sb="0" eb="2">
      <t>ブンカ</t>
    </rPh>
    <rPh sb="3" eb="5">
      <t>カンコウ</t>
    </rPh>
    <phoneticPr fontId="23"/>
  </si>
  <si>
    <t>行政･財政</t>
    <rPh sb="0" eb="2">
      <t>ギョウセイ</t>
    </rPh>
    <rPh sb="3" eb="5">
      <t>ザイセイ</t>
    </rPh>
    <phoneticPr fontId="23"/>
  </si>
  <si>
    <t>歴史</t>
    <rPh sb="0" eb="1">
      <t>レキ</t>
    </rPh>
    <rPh sb="1" eb="2">
      <t>シ</t>
    </rPh>
    <phoneticPr fontId="23"/>
  </si>
  <si>
    <t>目次</t>
    <phoneticPr fontId="13"/>
  </si>
  <si>
    <t>1　土地・気象</t>
    <phoneticPr fontId="13"/>
  </si>
  <si>
    <t>6　水産業</t>
    <phoneticPr fontId="13"/>
  </si>
  <si>
    <t>1-1</t>
    <phoneticPr fontId="13"/>
  </si>
  <si>
    <t>位置および地勢</t>
    <phoneticPr fontId="13"/>
  </si>
  <si>
    <t>6-1</t>
    <phoneticPr fontId="13"/>
  </si>
  <si>
    <t>経営組織別、経営体数</t>
    <rPh sb="0" eb="2">
      <t>ケイエイ</t>
    </rPh>
    <rPh sb="2" eb="4">
      <t>ソシキ</t>
    </rPh>
    <rPh sb="4" eb="5">
      <t>ベツ</t>
    </rPh>
    <rPh sb="6" eb="9">
      <t>ケイエイタイ</t>
    </rPh>
    <rPh sb="9" eb="10">
      <t>カズ</t>
    </rPh>
    <phoneticPr fontId="13"/>
  </si>
  <si>
    <t>1-2</t>
    <phoneticPr fontId="13"/>
  </si>
  <si>
    <t>地目別、土地面積</t>
  </si>
  <si>
    <t>6-2</t>
    <phoneticPr fontId="13"/>
  </si>
  <si>
    <t>経営体階層別、経営体数</t>
    <phoneticPr fontId="13"/>
  </si>
  <si>
    <t>1-3</t>
    <phoneticPr fontId="13"/>
  </si>
  <si>
    <t>気象状況</t>
  </si>
  <si>
    <t>6-3</t>
    <phoneticPr fontId="13"/>
  </si>
  <si>
    <t>漁獲物・収獲物の販売金額別、経営体数</t>
    <rPh sb="0" eb="3">
      <t>ギョカクブツ</t>
    </rPh>
    <rPh sb="4" eb="6">
      <t>シュウカク</t>
    </rPh>
    <rPh sb="6" eb="7">
      <t>ブツ</t>
    </rPh>
    <rPh sb="8" eb="10">
      <t>ハンバイ</t>
    </rPh>
    <rPh sb="10" eb="12">
      <t>キンガク</t>
    </rPh>
    <rPh sb="12" eb="13">
      <t>ベツ</t>
    </rPh>
    <rPh sb="14" eb="17">
      <t>ケイエイタイ</t>
    </rPh>
    <rPh sb="17" eb="18">
      <t>カズ</t>
    </rPh>
    <phoneticPr fontId="13"/>
  </si>
  <si>
    <t>6-4</t>
    <phoneticPr fontId="13"/>
  </si>
  <si>
    <t>主従別、兼業種別、経営体数（複数回答）</t>
    <rPh sb="0" eb="2">
      <t>シュジュウ</t>
    </rPh>
    <rPh sb="2" eb="3">
      <t>ベツ</t>
    </rPh>
    <rPh sb="4" eb="6">
      <t>ケンギョウ</t>
    </rPh>
    <rPh sb="6" eb="8">
      <t>シュベツ</t>
    </rPh>
    <rPh sb="9" eb="12">
      <t>ケイエイタイ</t>
    </rPh>
    <rPh sb="12" eb="13">
      <t>カズ</t>
    </rPh>
    <rPh sb="14" eb="16">
      <t>フクスウ</t>
    </rPh>
    <rPh sb="16" eb="18">
      <t>カイトウ</t>
    </rPh>
    <phoneticPr fontId="13"/>
  </si>
  <si>
    <t xml:space="preserve">2　人口・世帯 　　  </t>
    <phoneticPr fontId="13"/>
  </si>
  <si>
    <t>6-5</t>
    <phoneticPr fontId="13"/>
  </si>
  <si>
    <t>漁業協同組合の状況</t>
  </si>
  <si>
    <t>6-6</t>
  </si>
  <si>
    <t>営んだ漁業種類別、経営体数（複数回答）</t>
    <phoneticPr fontId="13"/>
  </si>
  <si>
    <t>2-1</t>
    <phoneticPr fontId="13"/>
  </si>
  <si>
    <t>人口および世帯数</t>
  </si>
  <si>
    <t>2-2</t>
    <phoneticPr fontId="13"/>
  </si>
  <si>
    <t>地区別、人口および世帯数</t>
    <phoneticPr fontId="13"/>
  </si>
  <si>
    <t>7　商　業</t>
    <phoneticPr fontId="13"/>
  </si>
  <si>
    <t>2-3</t>
    <phoneticPr fontId="13"/>
  </si>
  <si>
    <t>地区別人口の推移</t>
    <rPh sb="3" eb="5">
      <t>ジンコウ</t>
    </rPh>
    <rPh sb="6" eb="8">
      <t>スイイ</t>
    </rPh>
    <phoneticPr fontId="13"/>
  </si>
  <si>
    <t>2-4</t>
  </si>
  <si>
    <t>人口集中地区の人口および面積</t>
  </si>
  <si>
    <t>7-1</t>
    <phoneticPr fontId="13"/>
  </si>
  <si>
    <t>産業別、事業所数、従業者数および年間販売額</t>
    <phoneticPr fontId="13"/>
  </si>
  <si>
    <t>2-5</t>
  </si>
  <si>
    <t>年齢別、男女別、人口</t>
    <phoneticPr fontId="13"/>
  </si>
  <si>
    <t>7-2</t>
    <phoneticPr fontId="13"/>
  </si>
  <si>
    <t>市別、事業所数、従業者数および年間販売額</t>
    <phoneticPr fontId="13"/>
  </si>
  <si>
    <t>2-6</t>
  </si>
  <si>
    <t>年齢別、男女別、配偶者関係別、人口</t>
    <rPh sb="0" eb="2">
      <t>ネンレイ</t>
    </rPh>
    <rPh sb="2" eb="3">
      <t>ベツ</t>
    </rPh>
    <rPh sb="4" eb="6">
      <t>ダンジョ</t>
    </rPh>
    <rPh sb="6" eb="7">
      <t>ベツ</t>
    </rPh>
    <rPh sb="8" eb="11">
      <t>ハイグウシャ</t>
    </rPh>
    <rPh sb="11" eb="13">
      <t>カンケイ</t>
    </rPh>
    <rPh sb="13" eb="14">
      <t>ベツ</t>
    </rPh>
    <rPh sb="15" eb="17">
      <t>ジンコウ</t>
    </rPh>
    <phoneticPr fontId="13"/>
  </si>
  <si>
    <t>7-3</t>
    <phoneticPr fontId="13"/>
  </si>
  <si>
    <t>産業別、個人・法人別、男女別、事業所数および従業者数等</t>
    <rPh sb="0" eb="2">
      <t>サンギョウ</t>
    </rPh>
    <rPh sb="2" eb="3">
      <t>ベツ</t>
    </rPh>
    <rPh sb="4" eb="6">
      <t>コジン</t>
    </rPh>
    <rPh sb="7" eb="9">
      <t>ホウジン</t>
    </rPh>
    <rPh sb="9" eb="10">
      <t>ベツ</t>
    </rPh>
    <rPh sb="11" eb="13">
      <t>ダンジョ</t>
    </rPh>
    <rPh sb="13" eb="14">
      <t>ベツ</t>
    </rPh>
    <rPh sb="15" eb="18">
      <t>ジギョウショ</t>
    </rPh>
    <rPh sb="18" eb="19">
      <t>スウ</t>
    </rPh>
    <rPh sb="22" eb="23">
      <t>ジュウ</t>
    </rPh>
    <rPh sb="23" eb="26">
      <t>ギョウシャスウ</t>
    </rPh>
    <rPh sb="26" eb="27">
      <t>ナド</t>
    </rPh>
    <phoneticPr fontId="13"/>
  </si>
  <si>
    <t>2-7</t>
  </si>
  <si>
    <t>夜間人口および昼間人口</t>
    <rPh sb="0" eb="2">
      <t>ヤカン</t>
    </rPh>
    <rPh sb="2" eb="4">
      <t>ジンコウ</t>
    </rPh>
    <rPh sb="7" eb="9">
      <t>ヒルマ</t>
    </rPh>
    <rPh sb="9" eb="11">
      <t>ジンコウ</t>
    </rPh>
    <phoneticPr fontId="13"/>
  </si>
  <si>
    <t>2-8</t>
    <phoneticPr fontId="13"/>
  </si>
  <si>
    <t>人口動態</t>
    <rPh sb="0" eb="2">
      <t>ジンコウ</t>
    </rPh>
    <rPh sb="2" eb="4">
      <t>ドウタイ</t>
    </rPh>
    <phoneticPr fontId="13"/>
  </si>
  <si>
    <t xml:space="preserve">8　工業  </t>
    <phoneticPr fontId="13"/>
  </si>
  <si>
    <t>2-9</t>
  </si>
  <si>
    <t>外国人登録者数</t>
    <rPh sb="0" eb="2">
      <t>ガイコク</t>
    </rPh>
    <rPh sb="2" eb="3">
      <t>ジン</t>
    </rPh>
    <rPh sb="3" eb="6">
      <t>トウロクシャ</t>
    </rPh>
    <rPh sb="6" eb="7">
      <t>スウ</t>
    </rPh>
    <phoneticPr fontId="13"/>
  </si>
  <si>
    <t>2-10</t>
  </si>
  <si>
    <t>男女別、外国人数</t>
    <rPh sb="0" eb="2">
      <t>ダンジョ</t>
    </rPh>
    <rPh sb="2" eb="3">
      <t>ベツ</t>
    </rPh>
    <rPh sb="4" eb="6">
      <t>ガイコク</t>
    </rPh>
    <rPh sb="6" eb="7">
      <t>ジン</t>
    </rPh>
    <rPh sb="7" eb="8">
      <t>スウ</t>
    </rPh>
    <phoneticPr fontId="13"/>
  </si>
  <si>
    <t>8-1</t>
    <phoneticPr fontId="13"/>
  </si>
  <si>
    <t>事業所数および従業者数等（従業者数が30人以上の事業所）</t>
    <rPh sb="13" eb="14">
      <t>ジュウ</t>
    </rPh>
    <rPh sb="14" eb="17">
      <t>ギョウシャスウ</t>
    </rPh>
    <phoneticPr fontId="13"/>
  </si>
  <si>
    <t xml:space="preserve">3　労働  　　　　　　　　　  </t>
    <phoneticPr fontId="13"/>
  </si>
  <si>
    <t>8-2</t>
    <phoneticPr fontId="13"/>
  </si>
  <si>
    <t>産業別、事業所数および従業者数等（従業者数が4人以上の事業所）</t>
    <phoneticPr fontId="13"/>
  </si>
  <si>
    <t>3-1</t>
    <phoneticPr fontId="13"/>
  </si>
  <si>
    <t>産業別、15歳以上就業者数</t>
    <rPh sb="0" eb="2">
      <t>サンギョウ</t>
    </rPh>
    <rPh sb="2" eb="3">
      <t>ベツ</t>
    </rPh>
    <rPh sb="6" eb="9">
      <t>サイイジョウ</t>
    </rPh>
    <rPh sb="9" eb="12">
      <t>シュウギョウシャ</t>
    </rPh>
    <rPh sb="12" eb="13">
      <t>スウ</t>
    </rPh>
    <phoneticPr fontId="13"/>
  </si>
  <si>
    <t>8-3</t>
    <phoneticPr fontId="13"/>
  </si>
  <si>
    <t>原材料使用額等および製造品出荷額等 (従業者数が4人以上の事業所)</t>
    <phoneticPr fontId="13"/>
  </si>
  <si>
    <t>3-2</t>
    <phoneticPr fontId="13"/>
  </si>
  <si>
    <t>産業別、年齢別、15歳以上就業者数</t>
    <rPh sb="0" eb="2">
      <t>サンギョウ</t>
    </rPh>
    <rPh sb="2" eb="3">
      <t>ベツ</t>
    </rPh>
    <rPh sb="4" eb="6">
      <t>ネンレイ</t>
    </rPh>
    <rPh sb="6" eb="7">
      <t>ベツ</t>
    </rPh>
    <rPh sb="10" eb="13">
      <t>サイイジョウ</t>
    </rPh>
    <rPh sb="13" eb="16">
      <t>シュウギョウシャ</t>
    </rPh>
    <rPh sb="16" eb="17">
      <t>スウ</t>
    </rPh>
    <phoneticPr fontId="13"/>
  </si>
  <si>
    <t>3-3</t>
    <phoneticPr fontId="13"/>
  </si>
  <si>
    <t>男女別、年齢別、15歳以上就業者数</t>
    <phoneticPr fontId="13"/>
  </si>
  <si>
    <t>8-4</t>
    <phoneticPr fontId="13"/>
  </si>
  <si>
    <t>特産工業品（漆器）の状況（従業者数が4人以上の事業所）</t>
    <rPh sb="0" eb="2">
      <t>トクサン</t>
    </rPh>
    <rPh sb="2" eb="4">
      <t>コウギョウ</t>
    </rPh>
    <rPh sb="4" eb="5">
      <t>ヒン</t>
    </rPh>
    <rPh sb="6" eb="8">
      <t>シッキ</t>
    </rPh>
    <rPh sb="10" eb="12">
      <t>ジョウキョウ</t>
    </rPh>
    <rPh sb="19" eb="22">
      <t>ニンイジョウ</t>
    </rPh>
    <rPh sb="23" eb="26">
      <t>ジギョウショ</t>
    </rPh>
    <phoneticPr fontId="13"/>
  </si>
  <si>
    <t>3-4</t>
    <phoneticPr fontId="13"/>
  </si>
  <si>
    <t>労働力状態別、年齢別、15歳以上人口</t>
    <rPh sb="2" eb="3">
      <t>リョク</t>
    </rPh>
    <rPh sb="5" eb="6">
      <t>ベツ</t>
    </rPh>
    <rPh sb="7" eb="9">
      <t>ネンレイ</t>
    </rPh>
    <rPh sb="9" eb="10">
      <t>ベツ</t>
    </rPh>
    <rPh sb="13" eb="14">
      <t>サイ</t>
    </rPh>
    <rPh sb="14" eb="16">
      <t>イジョウ</t>
    </rPh>
    <rPh sb="16" eb="18">
      <t>ジンコウ</t>
    </rPh>
    <phoneticPr fontId="13"/>
  </si>
  <si>
    <t>3-5</t>
    <phoneticPr fontId="13"/>
  </si>
  <si>
    <t>労働力状態別、男女別、15歳以上人口</t>
    <rPh sb="0" eb="3">
      <t>ロウドウリョク</t>
    </rPh>
    <rPh sb="3" eb="5">
      <t>ジョウタイ</t>
    </rPh>
    <rPh sb="5" eb="6">
      <t>ベツ</t>
    </rPh>
    <rPh sb="7" eb="9">
      <t>ダンジョ</t>
    </rPh>
    <rPh sb="9" eb="10">
      <t>ベツ</t>
    </rPh>
    <rPh sb="13" eb="16">
      <t>サイイジョウ</t>
    </rPh>
    <rPh sb="16" eb="18">
      <t>ジンコウ</t>
    </rPh>
    <phoneticPr fontId="13"/>
  </si>
  <si>
    <t>8-5</t>
    <phoneticPr fontId="13"/>
  </si>
  <si>
    <t>特産工業品（漆器）の状況（全事業所）</t>
    <rPh sb="0" eb="2">
      <t>トクサン</t>
    </rPh>
    <rPh sb="2" eb="4">
      <t>コウギョウ</t>
    </rPh>
    <rPh sb="4" eb="5">
      <t>ヒン</t>
    </rPh>
    <rPh sb="6" eb="8">
      <t>シッキ</t>
    </rPh>
    <rPh sb="10" eb="12">
      <t>ジョウキョウ</t>
    </rPh>
    <rPh sb="13" eb="14">
      <t>ゼン</t>
    </rPh>
    <rPh sb="14" eb="17">
      <t>ジギョウショ</t>
    </rPh>
    <phoneticPr fontId="13"/>
  </si>
  <si>
    <t>3-6</t>
    <phoneticPr fontId="13"/>
  </si>
  <si>
    <t>夫婦の就業別、夫婦の年齢別、人口</t>
    <phoneticPr fontId="13"/>
  </si>
  <si>
    <t>3-7</t>
    <phoneticPr fontId="13"/>
  </si>
  <si>
    <t>産業別、賃金（県計）</t>
    <phoneticPr fontId="13"/>
  </si>
  <si>
    <t>9　 経済</t>
    <phoneticPr fontId="13"/>
  </si>
  <si>
    <t>3-8</t>
    <phoneticPr fontId="13"/>
  </si>
  <si>
    <t>産業別、労働時間（県計）</t>
    <phoneticPr fontId="13"/>
  </si>
  <si>
    <t>3-9</t>
  </si>
  <si>
    <t>産業別、雇用および労働移動（県計）</t>
    <phoneticPr fontId="13"/>
  </si>
  <si>
    <t>9-1</t>
    <phoneticPr fontId="13"/>
  </si>
  <si>
    <t>消費者物価指数</t>
    <rPh sb="0" eb="3">
      <t>ショウヒシャ</t>
    </rPh>
    <phoneticPr fontId="13"/>
  </si>
  <si>
    <t>9-2</t>
    <phoneticPr fontId="13"/>
  </si>
  <si>
    <t>県民所得および関連指標</t>
    <rPh sb="0" eb="2">
      <t>ケンミン</t>
    </rPh>
    <rPh sb="2" eb="4">
      <t>ショトク</t>
    </rPh>
    <rPh sb="7" eb="9">
      <t>カンレン</t>
    </rPh>
    <rPh sb="9" eb="11">
      <t>シヒョウ</t>
    </rPh>
    <phoneticPr fontId="13"/>
  </si>
  <si>
    <t>4　事業所</t>
    <phoneticPr fontId="13"/>
  </si>
  <si>
    <t>10　 住宅・建築</t>
    <phoneticPr fontId="13"/>
  </si>
  <si>
    <t>4-1</t>
    <phoneticPr fontId="13"/>
  </si>
  <si>
    <t>市別、産業別、事業所数（民営）</t>
    <rPh sb="0" eb="1">
      <t>シ</t>
    </rPh>
    <rPh sb="1" eb="2">
      <t>ベツ</t>
    </rPh>
    <rPh sb="3" eb="5">
      <t>サンギョウ</t>
    </rPh>
    <rPh sb="5" eb="6">
      <t>ベツ</t>
    </rPh>
    <rPh sb="7" eb="10">
      <t>ジギョウショ</t>
    </rPh>
    <rPh sb="10" eb="11">
      <t>スウ</t>
    </rPh>
    <rPh sb="12" eb="14">
      <t>ミンエイ</t>
    </rPh>
    <phoneticPr fontId="13"/>
  </si>
  <si>
    <t>4-2</t>
    <phoneticPr fontId="13"/>
  </si>
  <si>
    <t>市別、事業所および従業者数（民営）</t>
    <rPh sb="0" eb="1">
      <t>シ</t>
    </rPh>
    <rPh sb="1" eb="2">
      <t>ベツ</t>
    </rPh>
    <rPh sb="3" eb="6">
      <t>ジギョウショ</t>
    </rPh>
    <rPh sb="9" eb="12">
      <t>ジュウギョウシャ</t>
    </rPh>
    <rPh sb="12" eb="13">
      <t>スウ</t>
    </rPh>
    <rPh sb="14" eb="16">
      <t>ミンエイ</t>
    </rPh>
    <phoneticPr fontId="13"/>
  </si>
  <si>
    <t>10-1</t>
    <phoneticPr fontId="13"/>
  </si>
  <si>
    <t>住宅の種類別、所有関係別、世帯数および世帯人員</t>
    <phoneticPr fontId="13"/>
  </si>
  <si>
    <t>4-3</t>
    <phoneticPr fontId="13"/>
  </si>
  <si>
    <t>産業別、事業所数および従業者数(民営)</t>
    <rPh sb="0" eb="2">
      <t>サンギョウ</t>
    </rPh>
    <rPh sb="2" eb="3">
      <t>ベツ</t>
    </rPh>
    <rPh sb="16" eb="18">
      <t>ミンエイ</t>
    </rPh>
    <phoneticPr fontId="13"/>
  </si>
  <si>
    <t>10-2</t>
    <phoneticPr fontId="13"/>
  </si>
  <si>
    <t>住宅の種類別、住宅の所有関係別、65歳以上の世帯員がいる世帯数</t>
    <phoneticPr fontId="13"/>
  </si>
  <si>
    <t>4-4</t>
    <phoneticPr fontId="13"/>
  </si>
  <si>
    <t>産業別、経営組織別、事業所数および従業者数（民営）</t>
    <rPh sb="0" eb="2">
      <t>サンギョウ</t>
    </rPh>
    <rPh sb="2" eb="3">
      <t>ベツ</t>
    </rPh>
    <rPh sb="4" eb="6">
      <t>ケイエイ</t>
    </rPh>
    <rPh sb="6" eb="8">
      <t>ソシキ</t>
    </rPh>
    <rPh sb="8" eb="9">
      <t>ベツ</t>
    </rPh>
    <rPh sb="10" eb="13">
      <t>ジギョウショ</t>
    </rPh>
    <rPh sb="13" eb="14">
      <t>スウ</t>
    </rPh>
    <rPh sb="17" eb="18">
      <t>ジュウ</t>
    </rPh>
    <rPh sb="18" eb="21">
      <t>ギョウシャスウ</t>
    </rPh>
    <rPh sb="22" eb="24">
      <t>ミンエイ</t>
    </rPh>
    <phoneticPr fontId="13"/>
  </si>
  <si>
    <t>10-3</t>
  </si>
  <si>
    <t>住宅の居住期間別、世帯の家族類型別、世帯人員</t>
    <rPh sb="18" eb="20">
      <t>セタイ</t>
    </rPh>
    <rPh sb="20" eb="22">
      <t>ジンイン</t>
    </rPh>
    <phoneticPr fontId="13"/>
  </si>
  <si>
    <t>5　農林業</t>
    <phoneticPr fontId="13"/>
  </si>
  <si>
    <t>10-4</t>
  </si>
  <si>
    <t>市営住宅管理戸数</t>
    <phoneticPr fontId="13"/>
  </si>
  <si>
    <t>10-5</t>
  </si>
  <si>
    <t>市別、市営住宅管理戸数</t>
    <phoneticPr fontId="13"/>
  </si>
  <si>
    <t>5-1</t>
    <phoneticPr fontId="13"/>
  </si>
  <si>
    <t>男女別、販売農家人口</t>
    <phoneticPr fontId="13"/>
  </si>
  <si>
    <t>10-6</t>
  </si>
  <si>
    <t>用途別、住宅の棟数および床面積</t>
    <phoneticPr fontId="13"/>
  </si>
  <si>
    <t>5-2</t>
    <phoneticPr fontId="13"/>
  </si>
  <si>
    <t>主副業別、販売農家（個人経営体）数</t>
    <rPh sb="0" eb="1">
      <t>シュ</t>
    </rPh>
    <rPh sb="1" eb="3">
      <t>フクギョウ</t>
    </rPh>
    <rPh sb="3" eb="4">
      <t>ベツ</t>
    </rPh>
    <rPh sb="5" eb="7">
      <t>ハンバイ</t>
    </rPh>
    <rPh sb="7" eb="9">
      <t>ノウカ</t>
    </rPh>
    <rPh sb="10" eb="12">
      <t>コジン</t>
    </rPh>
    <rPh sb="12" eb="15">
      <t>ケイエイタイ</t>
    </rPh>
    <rPh sb="16" eb="17">
      <t>カズ</t>
    </rPh>
    <phoneticPr fontId="13"/>
  </si>
  <si>
    <t>10-7</t>
  </si>
  <si>
    <t>住宅の建て方別、構造別、階数別、住宅数</t>
    <rPh sb="0" eb="2">
      <t>ジュウタク</t>
    </rPh>
    <rPh sb="3" eb="4">
      <t>タ</t>
    </rPh>
    <rPh sb="5" eb="6">
      <t>カタ</t>
    </rPh>
    <rPh sb="6" eb="7">
      <t>ベツ</t>
    </rPh>
    <rPh sb="8" eb="10">
      <t>コウゾウ</t>
    </rPh>
    <rPh sb="10" eb="11">
      <t>ベツ</t>
    </rPh>
    <rPh sb="12" eb="14">
      <t>カイスウ</t>
    </rPh>
    <rPh sb="14" eb="15">
      <t>ベツ</t>
    </rPh>
    <rPh sb="16" eb="19">
      <t>ジュウタクスウ</t>
    </rPh>
    <phoneticPr fontId="13"/>
  </si>
  <si>
    <t>5-3</t>
  </si>
  <si>
    <t>経営耕地面積規模別、経営体数</t>
    <phoneticPr fontId="13"/>
  </si>
  <si>
    <t>10-8</t>
  </si>
  <si>
    <t>住宅の種類別、構造別、建築時期別、住宅数</t>
    <rPh sb="0" eb="2">
      <t>ジュウタク</t>
    </rPh>
    <rPh sb="3" eb="5">
      <t>シュルイ</t>
    </rPh>
    <rPh sb="5" eb="6">
      <t>ベツ</t>
    </rPh>
    <rPh sb="7" eb="9">
      <t>コウゾウ</t>
    </rPh>
    <rPh sb="9" eb="10">
      <t>ベツ</t>
    </rPh>
    <rPh sb="11" eb="13">
      <t>ケンチク</t>
    </rPh>
    <rPh sb="13" eb="15">
      <t>ジキ</t>
    </rPh>
    <rPh sb="15" eb="16">
      <t>ベツ</t>
    </rPh>
    <rPh sb="17" eb="20">
      <t>ジュウタクスウ</t>
    </rPh>
    <phoneticPr fontId="13"/>
  </si>
  <si>
    <t>5-4</t>
  </si>
  <si>
    <t>農業経営組織別、経営体数</t>
    <rPh sb="8" eb="11">
      <t>ケイエイタイ</t>
    </rPh>
    <rPh sb="11" eb="12">
      <t>スウ</t>
    </rPh>
    <phoneticPr fontId="13"/>
  </si>
  <si>
    <t>10-9</t>
  </si>
  <si>
    <t>高齢世帯の型別、住宅の所有の関係別、子の居住地別、高齢者主世帯数</t>
    <rPh sb="0" eb="2">
      <t>コウレイ</t>
    </rPh>
    <rPh sb="2" eb="4">
      <t>セタイ</t>
    </rPh>
    <rPh sb="5" eb="6">
      <t>カタ</t>
    </rPh>
    <rPh sb="6" eb="7">
      <t>ベツ</t>
    </rPh>
    <rPh sb="8" eb="10">
      <t>ジュウタク</t>
    </rPh>
    <rPh sb="11" eb="13">
      <t>ショユウ</t>
    </rPh>
    <rPh sb="14" eb="16">
      <t>カンケイ</t>
    </rPh>
    <rPh sb="16" eb="17">
      <t>ベツ</t>
    </rPh>
    <rPh sb="18" eb="19">
      <t>コ</t>
    </rPh>
    <rPh sb="20" eb="23">
      <t>キョジュウチ</t>
    </rPh>
    <rPh sb="23" eb="24">
      <t>ベツ</t>
    </rPh>
    <rPh sb="25" eb="28">
      <t>コウレイシャ</t>
    </rPh>
    <rPh sb="28" eb="29">
      <t>シュ</t>
    </rPh>
    <rPh sb="29" eb="31">
      <t>セタイ</t>
    </rPh>
    <rPh sb="31" eb="32">
      <t>スウ</t>
    </rPh>
    <phoneticPr fontId="13"/>
  </si>
  <si>
    <t>5-5</t>
  </si>
  <si>
    <t>データを活用した農業を行っている経営体数</t>
  </si>
  <si>
    <t>5-6</t>
  </si>
  <si>
    <t>農業生産物別、作付面積および収穫量</t>
  </si>
  <si>
    <t>10-10</t>
  </si>
  <si>
    <t>住宅の種類別、所有の関係別、建て方別、高齢者等のための設備状況別、住宅数</t>
    <rPh sb="0" eb="2">
      <t>ジュウタク</t>
    </rPh>
    <rPh sb="3" eb="5">
      <t>シュルイ</t>
    </rPh>
    <rPh sb="5" eb="6">
      <t>ベツ</t>
    </rPh>
    <rPh sb="7" eb="9">
      <t>ショユウ</t>
    </rPh>
    <rPh sb="10" eb="12">
      <t>カンケイ</t>
    </rPh>
    <rPh sb="12" eb="13">
      <t>ベツ</t>
    </rPh>
    <rPh sb="14" eb="15">
      <t>タ</t>
    </rPh>
    <rPh sb="16" eb="17">
      <t>カタ</t>
    </rPh>
    <rPh sb="17" eb="18">
      <t>ベツ</t>
    </rPh>
    <rPh sb="19" eb="22">
      <t>コウレイシャ</t>
    </rPh>
    <rPh sb="22" eb="23">
      <t>トウ</t>
    </rPh>
    <rPh sb="27" eb="29">
      <t>セツビ</t>
    </rPh>
    <rPh sb="29" eb="31">
      <t>ジョウキョウ</t>
    </rPh>
    <rPh sb="31" eb="32">
      <t>ベツ</t>
    </rPh>
    <rPh sb="33" eb="36">
      <t>ジュウタクスウ</t>
    </rPh>
    <phoneticPr fontId="13"/>
  </si>
  <si>
    <t>5-7</t>
  </si>
  <si>
    <t>販売目的の作物の類別、作付（栽培）面積</t>
  </si>
  <si>
    <t>5-8</t>
  </si>
  <si>
    <t>用途別、経営耕地面積</t>
    <rPh sb="0" eb="2">
      <t>ヨウト</t>
    </rPh>
    <rPh sb="2" eb="3">
      <t>ベツ</t>
    </rPh>
    <rPh sb="4" eb="6">
      <t>ケイエイ</t>
    </rPh>
    <rPh sb="6" eb="8">
      <t>コウチ</t>
    </rPh>
    <rPh sb="8" eb="10">
      <t>メンセキ</t>
    </rPh>
    <phoneticPr fontId="13"/>
  </si>
  <si>
    <t>10-11</t>
  </si>
  <si>
    <t>住宅の建て方別、構造別、耐震改修工事の状況別、持ち家数</t>
    <rPh sb="0" eb="2">
      <t>ジュウタク</t>
    </rPh>
    <rPh sb="3" eb="4">
      <t>タ</t>
    </rPh>
    <rPh sb="5" eb="6">
      <t>カタ</t>
    </rPh>
    <rPh sb="6" eb="7">
      <t>ベツ</t>
    </rPh>
    <rPh sb="8" eb="10">
      <t>コウゾウ</t>
    </rPh>
    <rPh sb="10" eb="11">
      <t>ベツ</t>
    </rPh>
    <rPh sb="12" eb="14">
      <t>タイシン</t>
    </rPh>
    <rPh sb="14" eb="16">
      <t>カイシュウ</t>
    </rPh>
    <rPh sb="16" eb="18">
      <t>コウジ</t>
    </rPh>
    <rPh sb="19" eb="21">
      <t>ジョウキョウ</t>
    </rPh>
    <rPh sb="21" eb="22">
      <t>ベツ</t>
    </rPh>
    <rPh sb="23" eb="24">
      <t>モ</t>
    </rPh>
    <rPh sb="25" eb="26">
      <t>イエ</t>
    </rPh>
    <rPh sb="26" eb="27">
      <t>スウ</t>
    </rPh>
    <phoneticPr fontId="13"/>
  </si>
  <si>
    <t>5-9</t>
  </si>
  <si>
    <t>農地転用実績</t>
  </si>
  <si>
    <t>10-12</t>
  </si>
  <si>
    <t>空き家の種類別、腐朽・破損の有無別、建て方別、構造別、空き家数</t>
    <rPh sb="0" eb="1">
      <t>ア</t>
    </rPh>
    <rPh sb="2" eb="3">
      <t>ヤ</t>
    </rPh>
    <rPh sb="4" eb="6">
      <t>シュルイ</t>
    </rPh>
    <rPh sb="6" eb="7">
      <t>ベツ</t>
    </rPh>
    <rPh sb="8" eb="10">
      <t>フキュウ</t>
    </rPh>
    <rPh sb="11" eb="13">
      <t>ハソン</t>
    </rPh>
    <rPh sb="14" eb="16">
      <t>ウム</t>
    </rPh>
    <rPh sb="16" eb="17">
      <t>ベツ</t>
    </rPh>
    <rPh sb="18" eb="19">
      <t>タ</t>
    </rPh>
    <rPh sb="20" eb="21">
      <t>カタ</t>
    </rPh>
    <rPh sb="21" eb="22">
      <t>ベツ</t>
    </rPh>
    <rPh sb="23" eb="25">
      <t>コウゾウ</t>
    </rPh>
    <rPh sb="25" eb="26">
      <t>ベツ</t>
    </rPh>
    <rPh sb="27" eb="28">
      <t>ア</t>
    </rPh>
    <rPh sb="29" eb="30">
      <t>ヤ</t>
    </rPh>
    <rPh sb="30" eb="31">
      <t>スウ</t>
    </rPh>
    <phoneticPr fontId="13"/>
  </si>
  <si>
    <t>5-10</t>
  </si>
  <si>
    <t>林産物生産量（民有林）</t>
  </si>
  <si>
    <t>5-11</t>
  </si>
  <si>
    <t>森林面積</t>
    <phoneticPr fontId="13"/>
  </si>
  <si>
    <t>11　運輸・通信</t>
  </si>
  <si>
    <t>16　教育</t>
    <phoneticPr fontId="13"/>
  </si>
  <si>
    <t>11-1</t>
    <phoneticPr fontId="13"/>
  </si>
  <si>
    <t>原動機付自転車台数</t>
  </si>
  <si>
    <t>16-1</t>
    <phoneticPr fontId="13"/>
  </si>
  <si>
    <t>幼稚園、園児数および教員数等</t>
    <phoneticPr fontId="13"/>
  </si>
  <si>
    <t>11-2</t>
  </si>
  <si>
    <t>ＪＲ旅客の乗車人員（1日平均）</t>
  </si>
  <si>
    <t>16-2</t>
    <phoneticPr fontId="13"/>
  </si>
  <si>
    <t>幼稚園、年齢別、在園者数</t>
    <phoneticPr fontId="13"/>
  </si>
  <si>
    <t>11-3</t>
  </si>
  <si>
    <t>車種別、自動車台数</t>
  </si>
  <si>
    <t>16-3</t>
  </si>
  <si>
    <t>小学校、学級編成方式別、児童数</t>
    <phoneticPr fontId="13"/>
  </si>
  <si>
    <t>16-4</t>
  </si>
  <si>
    <t>小学校、学級編成方式別、学級数</t>
    <phoneticPr fontId="13"/>
  </si>
  <si>
    <t>12　電気・上水道</t>
    <phoneticPr fontId="13"/>
  </si>
  <si>
    <t>16-5</t>
  </si>
  <si>
    <t>小学校、収容人数別、学級数</t>
    <phoneticPr fontId="13"/>
  </si>
  <si>
    <t>16-6</t>
  </si>
  <si>
    <t>小学校、職名別、教員数（本務者）</t>
    <phoneticPr fontId="13"/>
  </si>
  <si>
    <t>12-1</t>
    <phoneticPr fontId="13"/>
  </si>
  <si>
    <t>上水道の普及状況</t>
    <rPh sb="6" eb="8">
      <t>ジョウキョウ</t>
    </rPh>
    <phoneticPr fontId="13"/>
  </si>
  <si>
    <t>16-7</t>
  </si>
  <si>
    <t>中学校、学級編成方式別、生徒数</t>
    <phoneticPr fontId="13"/>
  </si>
  <si>
    <t>12-2</t>
    <phoneticPr fontId="13"/>
  </si>
  <si>
    <t>上水道の利用状況</t>
    <rPh sb="4" eb="6">
      <t>リヨウ</t>
    </rPh>
    <phoneticPr fontId="13"/>
  </si>
  <si>
    <t>16-8</t>
  </si>
  <si>
    <t>中学校、学級編成方式別、学級数</t>
    <phoneticPr fontId="13"/>
  </si>
  <si>
    <t>12-3</t>
    <phoneticPr fontId="13"/>
  </si>
  <si>
    <t>電話施設数</t>
  </si>
  <si>
    <t>16-9</t>
  </si>
  <si>
    <t>中学校、収容人数別、学級数</t>
    <phoneticPr fontId="13"/>
  </si>
  <si>
    <t>12-4</t>
    <phoneticPr fontId="13"/>
  </si>
  <si>
    <t>発電量（県計）</t>
    <rPh sb="0" eb="2">
      <t>ハツデン</t>
    </rPh>
    <rPh sb="2" eb="3">
      <t>リョウ</t>
    </rPh>
    <rPh sb="4" eb="5">
      <t>ケン</t>
    </rPh>
    <rPh sb="5" eb="6">
      <t>ケイ</t>
    </rPh>
    <phoneticPr fontId="13"/>
  </si>
  <si>
    <t>16-10</t>
  </si>
  <si>
    <t>中学校、職名別、教員数（本務者）</t>
    <phoneticPr fontId="13"/>
  </si>
  <si>
    <t>16-11</t>
  </si>
  <si>
    <t>中学校、産業別、卒業後の就職者数</t>
    <phoneticPr fontId="13"/>
  </si>
  <si>
    <t>16-12</t>
  </si>
  <si>
    <t>高等学校、学校数および生徒数</t>
    <phoneticPr fontId="13"/>
  </si>
  <si>
    <t>16-13</t>
  </si>
  <si>
    <t>高等学校、教員数および職員数</t>
    <phoneticPr fontId="13"/>
  </si>
  <si>
    <t>13-1</t>
    <phoneticPr fontId="13"/>
  </si>
  <si>
    <t>国民年金事業の適用・保険料収納状況</t>
    <rPh sb="0" eb="2">
      <t>コクミン</t>
    </rPh>
    <rPh sb="2" eb="4">
      <t>ネンキン</t>
    </rPh>
    <rPh sb="4" eb="6">
      <t>ジギョウ</t>
    </rPh>
    <rPh sb="7" eb="9">
      <t>テキヨウ</t>
    </rPh>
    <rPh sb="10" eb="12">
      <t>ホケン</t>
    </rPh>
    <rPh sb="12" eb="13">
      <t>リョウ</t>
    </rPh>
    <rPh sb="13" eb="15">
      <t>シュウノウ</t>
    </rPh>
    <rPh sb="15" eb="17">
      <t>ジョウキョウ</t>
    </rPh>
    <phoneticPr fontId="13"/>
  </si>
  <si>
    <t>16-14</t>
  </si>
  <si>
    <t>高等学校、卒業後の進路別卒業者数（県計）</t>
    <phoneticPr fontId="13"/>
  </si>
  <si>
    <t>13-2</t>
    <phoneticPr fontId="13"/>
  </si>
  <si>
    <t>国民年金事業（基礎年金）の年金給付状況</t>
    <phoneticPr fontId="13"/>
  </si>
  <si>
    <t>16-15</t>
  </si>
  <si>
    <t>各種学校、学校数、生徒数および教員数</t>
    <phoneticPr fontId="13"/>
  </si>
  <si>
    <t>13-3</t>
    <phoneticPr fontId="13"/>
  </si>
  <si>
    <t>国民年金事業（老齢福祉年金）の年金給付状況</t>
  </si>
  <si>
    <t>16-16</t>
  </si>
  <si>
    <t>市立図書館、蔵書冊数</t>
    <phoneticPr fontId="13"/>
  </si>
  <si>
    <t>13-4</t>
    <phoneticPr fontId="13"/>
  </si>
  <si>
    <t>国民年金事業（旧法年金）の年金給付状況</t>
    <phoneticPr fontId="13"/>
  </si>
  <si>
    <t>16-17</t>
  </si>
  <si>
    <t>市立図書館、新規登録者数</t>
    <rPh sb="6" eb="8">
      <t>シンキ</t>
    </rPh>
    <phoneticPr fontId="13"/>
  </si>
  <si>
    <t>13-5</t>
    <phoneticPr fontId="13"/>
  </si>
  <si>
    <t>障がい区分別、身体障害者手帳所持者数</t>
    <phoneticPr fontId="13"/>
  </si>
  <si>
    <t>16-18</t>
  </si>
  <si>
    <t>市立図書館、図書貸出し数および利用者数</t>
    <phoneticPr fontId="13"/>
  </si>
  <si>
    <t>13-6</t>
    <phoneticPr fontId="13"/>
  </si>
  <si>
    <t>生活保護世帯および人員</t>
    <phoneticPr fontId="13"/>
  </si>
  <si>
    <t>16-19</t>
  </si>
  <si>
    <t>地区公民館の利用状況</t>
    <phoneticPr fontId="13"/>
  </si>
  <si>
    <t>13-7</t>
    <phoneticPr fontId="13"/>
  </si>
  <si>
    <t>保育所数および入所者数</t>
    <phoneticPr fontId="13"/>
  </si>
  <si>
    <t>16-20</t>
  </si>
  <si>
    <t>社会教育施設の利用状況</t>
    <phoneticPr fontId="13"/>
  </si>
  <si>
    <t>13-8</t>
    <phoneticPr fontId="13"/>
  </si>
  <si>
    <t>年齢別、保育所入所者数</t>
    <phoneticPr fontId="13"/>
  </si>
  <si>
    <t>13-9</t>
  </si>
  <si>
    <t>幼保連携型認定こども園、園児数および教員数等</t>
    <phoneticPr fontId="13"/>
  </si>
  <si>
    <t>17　文化・観光</t>
    <phoneticPr fontId="13"/>
  </si>
  <si>
    <t>13-10</t>
  </si>
  <si>
    <t>幼保連携型認定こども園、年齢別、在園者数</t>
    <phoneticPr fontId="13"/>
  </si>
  <si>
    <t>13-11</t>
  </si>
  <si>
    <t>男女別、高齢者世帯員数</t>
    <rPh sb="0" eb="2">
      <t>ダンジョ</t>
    </rPh>
    <rPh sb="2" eb="3">
      <t>ベツ</t>
    </rPh>
    <rPh sb="4" eb="7">
      <t>コウレイシャ</t>
    </rPh>
    <rPh sb="7" eb="9">
      <t>セタイ</t>
    </rPh>
    <rPh sb="9" eb="10">
      <t>イン</t>
    </rPh>
    <rPh sb="10" eb="11">
      <t>スウ</t>
    </rPh>
    <phoneticPr fontId="13"/>
  </si>
  <si>
    <t>17-1</t>
    <phoneticPr fontId="13"/>
  </si>
  <si>
    <t>文化財の状況</t>
    <phoneticPr fontId="13"/>
  </si>
  <si>
    <t>13-12</t>
  </si>
  <si>
    <t>地区別、高齢者世帯数</t>
    <rPh sb="0" eb="2">
      <t>チク</t>
    </rPh>
    <rPh sb="2" eb="3">
      <t>ベツ</t>
    </rPh>
    <rPh sb="4" eb="7">
      <t>コウレイシャ</t>
    </rPh>
    <rPh sb="7" eb="10">
      <t>セタイスウ</t>
    </rPh>
    <phoneticPr fontId="13"/>
  </si>
  <si>
    <t>17-2</t>
    <phoneticPr fontId="13"/>
  </si>
  <si>
    <t>文化財種類別、指定文化財</t>
    <phoneticPr fontId="13"/>
  </si>
  <si>
    <t>13-13</t>
  </si>
  <si>
    <t>介護保険要介護認定者数</t>
    <rPh sb="0" eb="2">
      <t>カイゴ</t>
    </rPh>
    <rPh sb="2" eb="4">
      <t>ホケン</t>
    </rPh>
    <rPh sb="4" eb="5">
      <t>ヨウ</t>
    </rPh>
    <rPh sb="5" eb="7">
      <t>カイゴ</t>
    </rPh>
    <rPh sb="7" eb="9">
      <t>ニンテイ</t>
    </rPh>
    <rPh sb="9" eb="10">
      <t>シャ</t>
    </rPh>
    <rPh sb="10" eb="11">
      <t>スウ</t>
    </rPh>
    <phoneticPr fontId="13"/>
  </si>
  <si>
    <t>17-3</t>
  </si>
  <si>
    <t>観光客入込数および観光消費額</t>
    <rPh sb="0" eb="3">
      <t>カンコウキャク</t>
    </rPh>
    <rPh sb="3" eb="5">
      <t>イリコミ</t>
    </rPh>
    <rPh sb="5" eb="6">
      <t>カズ</t>
    </rPh>
    <rPh sb="9" eb="11">
      <t>カンコウ</t>
    </rPh>
    <rPh sb="11" eb="14">
      <t>ショウヒガク</t>
    </rPh>
    <phoneticPr fontId="13"/>
  </si>
  <si>
    <t>13-14</t>
  </si>
  <si>
    <t>献血の状況</t>
    <rPh sb="0" eb="2">
      <t>ケンケツ</t>
    </rPh>
    <rPh sb="3" eb="5">
      <t>ジョウキョウ</t>
    </rPh>
    <phoneticPr fontId="13"/>
  </si>
  <si>
    <t>17-4</t>
  </si>
  <si>
    <t>発地別、観光客入込数</t>
    <phoneticPr fontId="13"/>
  </si>
  <si>
    <t>13-15</t>
  </si>
  <si>
    <t>共同募金の状況</t>
    <rPh sb="0" eb="2">
      <t>キョウドウ</t>
    </rPh>
    <rPh sb="2" eb="4">
      <t>ボキン</t>
    </rPh>
    <phoneticPr fontId="13"/>
  </si>
  <si>
    <t>18　行政・財政</t>
    <phoneticPr fontId="13"/>
  </si>
  <si>
    <t>14　保健衛生・環境</t>
    <phoneticPr fontId="13"/>
  </si>
  <si>
    <t>18-1</t>
    <phoneticPr fontId="13"/>
  </si>
  <si>
    <t>選挙人名簿登録者数（定時登録）</t>
    <rPh sb="5" eb="8">
      <t>トウロクシャ</t>
    </rPh>
    <rPh sb="8" eb="9">
      <t>スウ</t>
    </rPh>
    <phoneticPr fontId="13"/>
  </si>
  <si>
    <t>14-1</t>
    <phoneticPr fontId="13"/>
  </si>
  <si>
    <t>国民健康保険事業（給付）</t>
  </si>
  <si>
    <t>18-2</t>
    <phoneticPr fontId="13"/>
  </si>
  <si>
    <t>選挙執行状況</t>
    <phoneticPr fontId="13"/>
  </si>
  <si>
    <t>14-2</t>
    <phoneticPr fontId="13"/>
  </si>
  <si>
    <t>母の年齢別、出生数</t>
    <phoneticPr fontId="13"/>
  </si>
  <si>
    <t>18-3</t>
    <phoneticPr fontId="13"/>
  </si>
  <si>
    <t>歴代市長</t>
  </si>
  <si>
    <t>14-3</t>
    <phoneticPr fontId="13"/>
  </si>
  <si>
    <t>体重別、男女別、出生数</t>
    <phoneticPr fontId="13"/>
  </si>
  <si>
    <t>18-4</t>
    <phoneticPr fontId="13"/>
  </si>
  <si>
    <t>歴代議長</t>
  </si>
  <si>
    <t>14-4</t>
    <phoneticPr fontId="13"/>
  </si>
  <si>
    <t>年齢別、死亡数</t>
    <phoneticPr fontId="13"/>
  </si>
  <si>
    <t>18-5</t>
    <phoneticPr fontId="13"/>
  </si>
  <si>
    <t>普通会計、歳入内訳（決算）</t>
    <phoneticPr fontId="13"/>
  </si>
  <si>
    <t>14-5</t>
    <phoneticPr fontId="13"/>
  </si>
  <si>
    <t>医療従事者数</t>
    <rPh sb="5" eb="6">
      <t>スウ</t>
    </rPh>
    <phoneticPr fontId="13"/>
  </si>
  <si>
    <t>18-6</t>
    <phoneticPr fontId="13"/>
  </si>
  <si>
    <t>普通会計、歳出内訳（決算）</t>
    <phoneticPr fontId="13"/>
  </si>
  <si>
    <t>14-6</t>
    <phoneticPr fontId="13"/>
  </si>
  <si>
    <t>婚姻件数（その年に結婚生活に入った者）</t>
    <rPh sb="0" eb="2">
      <t>コンイン</t>
    </rPh>
    <phoneticPr fontId="13"/>
  </si>
  <si>
    <t>18-7</t>
    <phoneticPr fontId="13"/>
  </si>
  <si>
    <t>市税の賦課・徴収状況</t>
  </si>
  <si>
    <t>14-7</t>
    <phoneticPr fontId="13"/>
  </si>
  <si>
    <t>ごみ処理の状況</t>
  </si>
  <si>
    <t>14-8</t>
    <phoneticPr fontId="13"/>
  </si>
  <si>
    <t>公害苦情受付件数</t>
    <phoneticPr fontId="13"/>
  </si>
  <si>
    <t>19　歴史</t>
    <phoneticPr fontId="13"/>
  </si>
  <si>
    <t>14-9</t>
    <phoneticPr fontId="13"/>
  </si>
  <si>
    <t>ばい煙発生施設届出状況</t>
  </si>
  <si>
    <t>14-10</t>
    <phoneticPr fontId="13"/>
  </si>
  <si>
    <t>粉じん発生施設届出状況</t>
  </si>
  <si>
    <t>19-1</t>
    <phoneticPr fontId="13"/>
  </si>
  <si>
    <t>小浜の歴史</t>
    <phoneticPr fontId="13"/>
  </si>
  <si>
    <t>14-11</t>
    <phoneticPr fontId="13"/>
  </si>
  <si>
    <t>水質汚濁防止法に係る特定施設届出状況</t>
    <rPh sb="6" eb="7">
      <t>ホウ</t>
    </rPh>
    <phoneticPr fontId="13"/>
  </si>
  <si>
    <t>　　　　　　　　　　　　　　　　　</t>
    <phoneticPr fontId="13"/>
  </si>
  <si>
    <t>15　火災・事故</t>
    <phoneticPr fontId="13"/>
  </si>
  <si>
    <t>15-1</t>
    <phoneticPr fontId="13"/>
  </si>
  <si>
    <t>火災種別、火災発生件数（若狭消防組合管内）</t>
    <phoneticPr fontId="13"/>
  </si>
  <si>
    <t>15-2</t>
    <phoneticPr fontId="13"/>
  </si>
  <si>
    <t>出火原因別、火災発生件数（若狭消防組合管内）</t>
    <phoneticPr fontId="13"/>
  </si>
  <si>
    <t>15-3</t>
    <phoneticPr fontId="13"/>
  </si>
  <si>
    <t>交通事故発生状況</t>
    <phoneticPr fontId="13"/>
  </si>
  <si>
    <t>15-4</t>
    <phoneticPr fontId="13"/>
  </si>
  <si>
    <t>高齢者および子どもの交通事故発生状況（小浜警察署管内）</t>
    <rPh sb="0" eb="2">
      <t>コウレイ</t>
    </rPh>
    <rPh sb="2" eb="3">
      <t>シャ</t>
    </rPh>
    <rPh sb="6" eb="7">
      <t>コ</t>
    </rPh>
    <rPh sb="10" eb="12">
      <t>コウツウ</t>
    </rPh>
    <rPh sb="12" eb="14">
      <t>ジコ</t>
    </rPh>
    <rPh sb="14" eb="16">
      <t>ハッセイ</t>
    </rPh>
    <rPh sb="16" eb="18">
      <t>ジョウキョウ</t>
    </rPh>
    <rPh sb="19" eb="21">
      <t>オバマ</t>
    </rPh>
    <rPh sb="21" eb="24">
      <t>ケイサツショ</t>
    </rPh>
    <rPh sb="24" eb="26">
      <t>カンナイ</t>
    </rPh>
    <phoneticPr fontId="13"/>
  </si>
  <si>
    <t>15-5</t>
  </si>
  <si>
    <t>市町別、人身事故発生状況</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</si>
</sst>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 #,##0_ ;_ * \-#,##0_ ;_ * &quot;-&quot;_ ;_ @_ "/>
    <numFmt numFmtId="176" formatCode="#,##0.0_);\(#,##0.0\)"/>
    <numFmt numFmtId="177" formatCode="#,##0.0;[Red]\-#,##0.0"/>
    <numFmt numFmtId="178" formatCode="0.0_);[Red]\(0.0\)"/>
    <numFmt numFmtId="179" formatCode="0.0_ "/>
    <numFmt numFmtId="180" formatCode="0_ "/>
    <numFmt numFmtId="181" formatCode="#,##0.0_);[Red]\(#,##0.0\)"/>
    <numFmt numFmtId="182" formatCode="0_);[Red]\(0\)"/>
    <numFmt numFmtId="183" formatCode="#,##0_ ;[Red]\-#,##0\ "/>
    <numFmt numFmtId="184" formatCode="0.00_ "/>
    <numFmt numFmtId="185" formatCode="#,##0;[Red]\-#,##0;\-"/>
    <numFmt numFmtId="186" formatCode="#,##0_ "/>
    <numFmt numFmtId="187" formatCode="#,##0.0_ ;[Red]\-#,##0.0\ "/>
    <numFmt numFmtId="188" formatCode="0.0"/>
    <numFmt numFmtId="189" formatCode="&quot;平成&quot;#,##0&quot;年度&quot;"/>
    <numFmt numFmtId="190" formatCode="#,##0;&quot;△ &quot;#,##0"/>
    <numFmt numFmtId="191" formatCode="#,##0.0_ "/>
    <numFmt numFmtId="192" formatCode="#,##0.00_ "/>
    <numFmt numFmtId="193" formatCode="#,###,###,##0;&quot; -&quot;###,###,##0"/>
    <numFmt numFmtId="194" formatCode="\ ###,###,##0;&quot;-&quot;###,###,##0"/>
    <numFmt numFmtId="195" formatCode="###,###,##0;&quot;-&quot;##,###,##0"/>
    <numFmt numFmtId="196" formatCode="#,##0.0;&quot;△ &quot;#,##0.0"/>
    <numFmt numFmtId="197" formatCode="0.0_);\(0.0\)"/>
    <numFmt numFmtId="198" formatCode="###,###,##0.0;&quot;-&quot;##,###,##0.0"/>
    <numFmt numFmtId="199" formatCode="#,##0.0"/>
    <numFmt numFmtId="200" formatCode="#,##0_);[Red]\(#,##0\)"/>
    <numFmt numFmtId="201" formatCode="#,##0_);\(#,##0\)"/>
    <numFmt numFmtId="202" formatCode="#,##0.00_);[Red]\(#,##0.00\)"/>
    <numFmt numFmtId="203" formatCode="[$-F400]h:mm:ss\ AM/PM"/>
    <numFmt numFmtId="204" formatCode="0.00;&quot;△ &quot;0.00"/>
    <numFmt numFmtId="205" formatCode="#,##0;&quot;▲ &quot;#,##0"/>
    <numFmt numFmtId="206" formatCode="#,###,##0"/>
    <numFmt numFmtId="207" formatCode="#,##0;0;&quot;-&quot;"/>
    <numFmt numFmtId="208" formatCode="0.0;&quot;△&quot;0.0"/>
  </numFmts>
  <fonts count="84">
    <font>
      <sz val="11"/>
      <color theme="1"/>
      <name val="游ゴシック"/>
      <family val="2"/>
      <scheme val="minor"/>
    </font>
    <font>
      <sz val="11"/>
      <color theme="1"/>
      <name val="游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color theme="1"/>
      <name val="游ゴシック"/>
      <family val="2"/>
      <scheme val="minor"/>
    </font>
    <font>
      <b/>
      <sz val="11"/>
      <color rgb="FF3F3F3F"/>
      <name val="Yu Gothic"/>
      <family val="2"/>
      <charset val="128"/>
    </font>
    <font>
      <sz val="18"/>
      <name val="ＭＳ 明朝"/>
      <family val="1"/>
      <charset val="128"/>
    </font>
    <font>
      <sz val="6"/>
      <name val="ＭＳ Ｐゴシック"/>
      <family val="3"/>
      <charset val="128"/>
    </font>
    <font>
      <sz val="11"/>
      <name val="ＭＳ 明朝"/>
      <family val="1"/>
      <charset val="128"/>
    </font>
    <font>
      <sz val="11"/>
      <name val="ＭＳ Ｐ明朝"/>
      <family val="1"/>
      <charset val="128"/>
    </font>
    <font>
      <sz val="12"/>
      <name val="ＭＳ 明朝"/>
      <family val="1"/>
      <charset val="128"/>
    </font>
    <font>
      <sz val="11"/>
      <name val="ＭＳ ゴシック"/>
      <family val="3"/>
      <charset val="128"/>
    </font>
    <font>
      <sz val="9"/>
      <name val="ＭＳ 明朝"/>
      <family val="1"/>
      <charset val="128"/>
    </font>
    <font>
      <sz val="6"/>
      <name val="Yu Gothic"/>
      <family val="2"/>
      <charset val="128"/>
    </font>
    <font>
      <sz val="10"/>
      <name val="ＭＳ 明朝"/>
      <family val="1"/>
      <charset val="128"/>
    </font>
    <font>
      <sz val="11"/>
      <color theme="1"/>
      <name val="ＭＳ 明朝"/>
      <family val="1"/>
      <charset val="128"/>
    </font>
    <font>
      <sz val="8"/>
      <name val="ＭＳ 明朝"/>
      <family val="1"/>
      <charset val="128"/>
    </font>
    <font>
      <sz val="6"/>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10.5"/>
      <name val="ＭＳ 明朝"/>
      <family val="1"/>
      <charset val="128"/>
    </font>
    <font>
      <sz val="7"/>
      <name val="ＭＳ 明朝"/>
      <family val="1"/>
      <charset val="128"/>
    </font>
    <font>
      <i/>
      <sz val="11"/>
      <name val="ＭＳ 明朝"/>
      <family val="1"/>
      <charset val="128"/>
    </font>
    <font>
      <sz val="8"/>
      <name val="ＭＳ Ｐ明朝"/>
      <family val="1"/>
      <charset val="128"/>
    </font>
    <font>
      <sz val="14"/>
      <name val="ＭＳ 明朝"/>
      <family val="1"/>
      <charset val="128"/>
    </font>
    <font>
      <sz val="11"/>
      <color indexed="8"/>
      <name val="ＭＳ 明朝"/>
      <family val="1"/>
      <charset val="128"/>
    </font>
    <font>
      <sz val="11"/>
      <color theme="1"/>
      <name val="游ゴシック"/>
      <family val="2"/>
      <charset val="128"/>
      <scheme val="minor"/>
    </font>
    <font>
      <sz val="8"/>
      <color indexed="8"/>
      <name val="ＭＳ 明朝"/>
      <family val="1"/>
      <charset val="128"/>
    </font>
    <font>
      <sz val="11"/>
      <color indexed="8"/>
      <name val="ＭＳ Ｐゴシック"/>
      <family val="3"/>
      <charset val="128"/>
    </font>
    <font>
      <sz val="9"/>
      <color indexed="8"/>
      <name val="ＭＳ 明朝"/>
      <family val="1"/>
      <charset val="128"/>
    </font>
    <font>
      <b/>
      <sz val="9"/>
      <name val="ＭＳ 明朝"/>
      <family val="1"/>
      <charset val="128"/>
    </font>
    <font>
      <sz val="10.5"/>
      <name val="ＭＳ ゴシック"/>
      <family val="3"/>
      <charset val="128"/>
    </font>
    <font>
      <sz val="6"/>
      <name val="ＭＳ ゴシック"/>
      <family val="3"/>
      <charset val="128"/>
    </font>
    <font>
      <sz val="9"/>
      <color theme="1"/>
      <name val="ＭＳ 明朝"/>
      <family val="1"/>
      <charset val="128"/>
    </font>
    <font>
      <sz val="11"/>
      <color rgb="FF000000"/>
      <name val="ＭＳ Ｐゴシック"/>
      <family val="2"/>
      <charset val="128"/>
    </font>
    <font>
      <sz val="18"/>
      <color rgb="FFFF0000"/>
      <name val="HGS創英角ｺﾞｼｯｸUB"/>
      <family val="3"/>
      <charset val="128"/>
    </font>
    <font>
      <sz val="24"/>
      <color rgb="FFFF0000"/>
      <name val="HGS創英角ｺﾞｼｯｸUB"/>
      <family val="3"/>
      <charset val="128"/>
    </font>
    <font>
      <sz val="14"/>
      <color rgb="FFFF0000"/>
      <name val="ＭＳ 明朝"/>
      <family val="1"/>
      <charset val="128"/>
    </font>
    <font>
      <sz val="16"/>
      <color rgb="FFFF0000"/>
      <name val="ＭＳ 明朝"/>
      <family val="1"/>
      <charset val="128"/>
    </font>
    <font>
      <sz val="20"/>
      <color rgb="FFFF0000"/>
      <name val="ＭＳ 明朝"/>
      <family val="1"/>
      <charset val="128"/>
    </font>
    <font>
      <sz val="11"/>
      <color rgb="FFFF0000"/>
      <name val="游ゴシック"/>
      <family val="2"/>
      <charset val="128"/>
      <scheme val="minor"/>
    </font>
    <font>
      <sz val="6"/>
      <name val="游ゴシック"/>
      <family val="2"/>
      <charset val="128"/>
      <scheme val="minor"/>
    </font>
    <font>
      <sz val="11"/>
      <name val="明朝"/>
      <family val="1"/>
      <charset val="128"/>
    </font>
    <font>
      <sz val="10.45"/>
      <color indexed="8"/>
      <name val="ＭＳ Ｐ明朝"/>
      <family val="1"/>
      <charset val="128"/>
    </font>
    <font>
      <sz val="9.5"/>
      <name val="ＭＳ 明朝"/>
      <family val="1"/>
      <charset val="128"/>
    </font>
    <font>
      <sz val="10.5"/>
      <color theme="1"/>
      <name val="ＭＳ 明朝"/>
      <family val="1"/>
      <charset val="128"/>
    </font>
    <font>
      <sz val="11"/>
      <color theme="1"/>
      <name val="游ゴシック"/>
      <family val="3"/>
      <scheme val="minor"/>
    </font>
    <font>
      <sz val="11"/>
      <color theme="1"/>
      <name val="ＭＳ 明朝"/>
      <family val="1"/>
    </font>
    <font>
      <sz val="12"/>
      <name val="ＭＳ 明朝"/>
      <family val="1"/>
    </font>
    <font>
      <sz val="6"/>
      <name val="ＭＳ Ｐゴシック"/>
      <family val="3"/>
    </font>
    <font>
      <sz val="11"/>
      <name val="ＭＳ 明朝"/>
      <family val="1"/>
    </font>
    <font>
      <sz val="6"/>
      <name val="游ゴシック"/>
      <family val="3"/>
      <charset val="128"/>
    </font>
    <font>
      <sz val="6"/>
      <name val="Yu Gothic"/>
      <family val="3"/>
    </font>
    <font>
      <sz val="10"/>
      <name val="ＭＳ 明朝"/>
      <family val="1"/>
    </font>
    <font>
      <sz val="8"/>
      <name val="ＭＳ 明朝"/>
      <family val="1"/>
    </font>
    <font>
      <sz val="7"/>
      <name val="ＭＳ 明朝"/>
      <family val="1"/>
    </font>
    <font>
      <sz val="9"/>
      <name val="ＭＳ 明朝"/>
      <family val="1"/>
    </font>
    <font>
      <sz val="11"/>
      <color rgb="FFFF0000"/>
      <name val="ＭＳ 明朝"/>
      <family val="1"/>
      <charset val="128"/>
    </font>
    <font>
      <sz val="10"/>
      <color rgb="FFFF0000"/>
      <name val="ＭＳ 明朝"/>
      <family val="1"/>
      <charset val="128"/>
    </font>
    <font>
      <sz val="11"/>
      <name val="ＭＳ Ｐゴシック"/>
      <family val="3"/>
    </font>
    <font>
      <b/>
      <sz val="11"/>
      <color rgb="FFFF0000"/>
      <name val="ＭＳ 明朝"/>
      <family val="1"/>
      <charset val="128"/>
    </font>
    <font>
      <sz val="18"/>
      <name val="ＭＳ 明朝"/>
      <family val="1"/>
    </font>
    <font>
      <i/>
      <sz val="11"/>
      <color rgb="FF7F7F7F"/>
      <name val="游ゴシック"/>
      <family val="2"/>
      <charset val="128"/>
      <scheme val="minor"/>
    </font>
    <font>
      <sz val="10.5"/>
      <name val="游明朝"/>
      <family val="1"/>
      <charset val="128"/>
    </font>
    <font>
      <b/>
      <sz val="9"/>
      <color indexed="81"/>
      <name val="MS P ゴシック"/>
      <family val="3"/>
      <charset val="128"/>
    </font>
    <font>
      <sz val="9"/>
      <color indexed="81"/>
      <name val="MS P ゴシック"/>
      <family val="3"/>
      <charset val="128"/>
    </font>
    <font>
      <sz val="11"/>
      <color theme="1"/>
      <name val="ＭＳ Ｐ明朝"/>
      <family val="1"/>
      <charset val="128"/>
    </font>
    <font>
      <sz val="22"/>
      <color theme="1"/>
      <name val="ＭＳ 明朝"/>
      <family val="1"/>
      <charset val="128"/>
    </font>
    <font>
      <sz val="14"/>
      <color theme="1"/>
      <name val="ＭＳ 明朝"/>
      <family val="1"/>
      <charset val="128"/>
    </font>
    <font>
      <sz val="7"/>
      <color theme="1"/>
      <name val="ＭＳ 明朝"/>
      <family val="1"/>
      <charset val="128"/>
    </font>
    <font>
      <sz val="10"/>
      <color theme="1"/>
      <name val="ＭＳ 明朝"/>
      <family val="1"/>
    </font>
    <font>
      <sz val="12"/>
      <color theme="1"/>
      <name val="ＭＳ 明朝"/>
      <family val="1"/>
    </font>
    <font>
      <sz val="11"/>
      <color theme="1"/>
      <name val="ＭＳ Ｐゴシック"/>
      <family val="3"/>
    </font>
    <font>
      <sz val="28"/>
      <name val="HG丸ｺﾞｼｯｸM-PRO"/>
      <family val="3"/>
      <charset val="128"/>
    </font>
    <font>
      <sz val="48"/>
      <name val="HG丸ｺﾞｼｯｸM-PRO"/>
      <family val="3"/>
      <charset val="128"/>
    </font>
    <font>
      <sz val="20"/>
      <name val="ＭＳ 明朝"/>
      <family val="1"/>
      <charset val="128"/>
    </font>
    <font>
      <sz val="16"/>
      <name val="ＭＳ 明朝"/>
      <family val="1"/>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29">
    <border>
      <left/>
      <right/>
      <top/>
      <bottom/>
      <diagonal/>
    </border>
    <border>
      <left/>
      <right style="thin">
        <color indexed="64"/>
      </right>
      <top style="thin">
        <color indexed="64"/>
      </top>
      <bottom style="thin">
        <color indexed="64"/>
      </bottom>
      <diagonal/>
    </border>
    <border>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top/>
      <bottom/>
      <diagonal/>
    </border>
    <border>
      <left/>
      <right/>
      <top/>
      <bottom style="dashed">
        <color indexed="64"/>
      </bottom>
      <diagonal/>
    </border>
    <border>
      <left style="thin">
        <color indexed="8"/>
      </left>
      <right style="thin">
        <color indexed="8"/>
      </right>
      <top/>
      <bottom style="dashed">
        <color indexed="64"/>
      </bottom>
      <diagonal/>
    </border>
    <border>
      <left style="thin">
        <color indexed="8"/>
      </left>
      <right/>
      <top/>
      <bottom style="dashed">
        <color indexed="64"/>
      </bottom>
      <diagonal/>
    </border>
    <border>
      <left/>
      <right/>
      <top style="dashed">
        <color indexed="64"/>
      </top>
      <bottom/>
      <diagonal/>
    </border>
    <border>
      <left style="thin">
        <color indexed="8"/>
      </left>
      <right style="thin">
        <color indexed="8"/>
      </right>
      <top style="dashed">
        <color indexed="64"/>
      </top>
      <bottom/>
      <diagonal/>
    </border>
    <border>
      <left style="thin">
        <color indexed="8"/>
      </left>
      <right/>
      <top style="dashed">
        <color indexed="64"/>
      </top>
      <bottom/>
      <diagonal/>
    </border>
    <border>
      <left/>
      <right style="thin">
        <color indexed="8"/>
      </right>
      <top/>
      <bottom/>
      <diagonal/>
    </border>
    <border>
      <left/>
      <right style="thin">
        <color indexed="8"/>
      </right>
      <top/>
      <bottom style="dashed">
        <color indexed="64"/>
      </bottom>
      <diagonal/>
    </border>
    <border>
      <left/>
      <right style="thin">
        <color indexed="8"/>
      </right>
      <top style="dashed">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64"/>
      </top>
      <bottom/>
      <diagonal/>
    </border>
    <border>
      <left/>
      <right/>
      <top style="thin">
        <color indexed="64"/>
      </top>
      <bottom style="thin">
        <color indexed="8"/>
      </bottom>
      <diagonal/>
    </border>
    <border>
      <left style="thin">
        <color indexed="8"/>
      </left>
      <right/>
      <top style="thin">
        <color indexed="64"/>
      </top>
      <bottom/>
      <diagonal/>
    </border>
    <border>
      <left/>
      <right/>
      <top style="thin">
        <color indexed="64"/>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indexed="8"/>
      </right>
      <top/>
      <bottom style="dashed">
        <color indexed="8"/>
      </bottom>
      <diagonal/>
    </border>
    <border>
      <left style="thin">
        <color indexed="8"/>
      </left>
      <right style="thin">
        <color indexed="8"/>
      </right>
      <top/>
      <bottom style="dashed">
        <color indexed="8"/>
      </bottom>
      <diagonal/>
    </border>
    <border>
      <left style="thin">
        <color indexed="8"/>
      </left>
      <right/>
      <top/>
      <bottom style="dashed">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thin">
        <color indexed="64"/>
      </left>
      <right style="hair">
        <color indexed="64"/>
      </right>
      <top/>
      <bottom style="thin">
        <color indexed="64"/>
      </bottom>
      <diagonal/>
    </border>
    <border>
      <left style="thin">
        <color indexed="64"/>
      </left>
      <right/>
      <top style="dashed">
        <color indexed="64"/>
      </top>
      <bottom style="thin">
        <color indexed="64"/>
      </bottom>
      <diagonal/>
    </border>
    <border>
      <left/>
      <right style="double">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dotted">
        <color indexed="64"/>
      </right>
      <top/>
      <bottom/>
      <diagonal/>
    </border>
    <border>
      <left style="thin">
        <color indexed="64"/>
      </left>
      <right style="hair">
        <color indexed="64"/>
      </right>
      <top/>
      <bottom style="dashed">
        <color indexed="64"/>
      </bottom>
      <diagonal/>
    </border>
    <border>
      <left/>
      <right style="hair">
        <color indexed="64"/>
      </right>
      <top/>
      <bottom style="dashed">
        <color indexed="64"/>
      </bottom>
      <diagonal/>
    </border>
    <border>
      <left style="hair">
        <color indexed="64"/>
      </left>
      <right/>
      <top/>
      <bottom style="dashed">
        <color indexed="64"/>
      </bottom>
      <diagonal/>
    </border>
    <border>
      <left style="thin">
        <color indexed="64"/>
      </left>
      <right style="hair">
        <color indexed="64"/>
      </right>
      <top style="dashed">
        <color indexed="64"/>
      </top>
      <bottom/>
      <diagonal/>
    </border>
    <border>
      <left/>
      <right style="hair">
        <color indexed="64"/>
      </right>
      <top style="dashed">
        <color indexed="64"/>
      </top>
      <bottom/>
      <diagonal/>
    </border>
    <border>
      <left style="hair">
        <color indexed="64"/>
      </left>
      <right/>
      <top style="dashed">
        <color indexed="64"/>
      </top>
      <bottom/>
      <diagonal/>
    </border>
    <border>
      <left style="thin">
        <color indexed="64"/>
      </left>
      <right/>
      <top style="thin">
        <color indexed="64"/>
      </top>
      <bottom style="dashed">
        <color indexed="64"/>
      </bottom>
      <diagonal/>
    </border>
    <border>
      <left style="hair">
        <color indexed="64"/>
      </left>
      <right style="thin">
        <color indexed="64"/>
      </right>
      <top/>
      <bottom style="dashed">
        <color indexed="64"/>
      </bottom>
      <diagonal/>
    </border>
    <border>
      <left/>
      <right/>
      <top/>
      <bottom style="dotted">
        <color auto="1"/>
      </bottom>
      <diagonal/>
    </border>
    <border>
      <left/>
      <right/>
      <top style="dotted">
        <color auto="1"/>
      </top>
      <bottom/>
      <diagonal/>
    </border>
    <border>
      <left/>
      <right style="thin">
        <color indexed="64"/>
      </right>
      <top style="dashed">
        <color indexed="64"/>
      </top>
      <bottom style="thin">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dashed">
        <color auto="1"/>
      </bottom>
      <diagonal/>
    </border>
    <border>
      <left/>
      <right style="thin">
        <color indexed="64"/>
      </right>
      <top/>
      <bottom style="dashed">
        <color indexed="64"/>
      </bottom>
      <diagonal/>
    </border>
    <border>
      <left style="thin">
        <color indexed="64"/>
      </left>
      <right/>
      <top/>
      <bottom style="dashed">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auto="1"/>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auto="1"/>
      </right>
      <top/>
      <bottom style="dashed">
        <color auto="1"/>
      </bottom>
      <diagonal/>
    </border>
    <border>
      <left style="thin">
        <color auto="1"/>
      </left>
      <right/>
      <top/>
      <bottom style="dashed">
        <color auto="1"/>
      </bottom>
      <diagonal/>
    </border>
  </borders>
  <cellStyleXfs count="49">
    <xf numFmtId="0" fontId="0" fillId="0" borderId="0"/>
    <xf numFmtId="0" fontId="7" fillId="0" borderId="0"/>
    <xf numFmtId="38" fontId="7" fillId="0" borderId="0" applyFont="0" applyFill="0" applyBorder="0" applyAlignment="0" applyProtection="0"/>
    <xf numFmtId="0" fontId="7" fillId="0" borderId="0"/>
    <xf numFmtId="38" fontId="7" fillId="0" borderId="0" applyFont="0" applyFill="0" applyBorder="0" applyAlignment="0" applyProtection="0"/>
    <xf numFmtId="0" fontId="9" fillId="0" borderId="0">
      <alignment vertical="center"/>
    </xf>
    <xf numFmtId="38" fontId="9" fillId="0" borderId="0" applyFon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38" fontId="17" fillId="0" borderId="0" applyFont="0" applyFill="0" applyBorder="0" applyAlignment="0" applyProtection="0"/>
    <xf numFmtId="38" fontId="6" fillId="0" borderId="0" applyFont="0" applyFill="0" applyBorder="0" applyAlignment="0" applyProtection="0">
      <alignment vertical="center"/>
    </xf>
    <xf numFmtId="0" fontId="7" fillId="0" borderId="0"/>
    <xf numFmtId="0" fontId="7" fillId="0" borderId="0" applyBorder="0"/>
    <xf numFmtId="0" fontId="6" fillId="0" borderId="0">
      <alignment vertical="center"/>
    </xf>
    <xf numFmtId="9" fontId="7" fillId="0" borderId="0" applyFont="0" applyFill="0" applyBorder="0" applyAlignment="0" applyProtection="0"/>
    <xf numFmtId="0" fontId="9" fillId="0" borderId="0">
      <alignment vertical="center"/>
    </xf>
    <xf numFmtId="38" fontId="7" fillId="0" borderId="0" applyFont="0" applyFill="0" applyBorder="0" applyAlignment="0" applyProtection="0">
      <alignment vertical="center"/>
    </xf>
    <xf numFmtId="0" fontId="7" fillId="0" borderId="0"/>
    <xf numFmtId="0" fontId="18" fillId="0" borderId="0"/>
    <xf numFmtId="0" fontId="33" fillId="0" borderId="0">
      <alignment vertical="center"/>
    </xf>
    <xf numFmtId="0" fontId="18" fillId="0" borderId="0"/>
    <xf numFmtId="38" fontId="18" fillId="0" borderId="0" applyFont="0" applyFill="0" applyBorder="0" applyAlignment="0" applyProtection="0">
      <alignment vertical="center"/>
    </xf>
    <xf numFmtId="0" fontId="33" fillId="0" borderId="0">
      <alignment vertical="center"/>
    </xf>
    <xf numFmtId="0" fontId="14" fillId="0" borderId="0"/>
    <xf numFmtId="0" fontId="7" fillId="0" borderId="0">
      <alignment vertical="center"/>
    </xf>
    <xf numFmtId="0" fontId="38" fillId="0" borderId="0"/>
    <xf numFmtId="38" fontId="38" fillId="0" borderId="0" applyFont="0" applyFill="0" applyBorder="0" applyAlignment="0" applyProtection="0"/>
    <xf numFmtId="0" fontId="5" fillId="0" borderId="0">
      <alignment vertical="center"/>
    </xf>
    <xf numFmtId="0" fontId="4" fillId="0" borderId="0">
      <alignment vertical="center"/>
    </xf>
    <xf numFmtId="0" fontId="7" fillId="0" borderId="0"/>
    <xf numFmtId="0" fontId="7" fillId="0" borderId="0"/>
    <xf numFmtId="0" fontId="3" fillId="0" borderId="0">
      <alignment vertical="center"/>
    </xf>
    <xf numFmtId="0" fontId="7" fillId="0" borderId="0"/>
    <xf numFmtId="0" fontId="2" fillId="0" borderId="0">
      <alignment vertical="center"/>
    </xf>
    <xf numFmtId="0" fontId="41" fillId="0" borderId="0">
      <alignment vertical="center"/>
    </xf>
    <xf numFmtId="0" fontId="1" fillId="0" borderId="0">
      <alignment vertical="center"/>
    </xf>
    <xf numFmtId="38" fontId="1" fillId="0" borderId="0" applyFont="0" applyFill="0" applyBorder="0" applyAlignment="0" applyProtection="0">
      <alignment vertical="center"/>
    </xf>
    <xf numFmtId="38" fontId="49" fillId="0" borderId="0" applyBorder="0" applyProtection="0"/>
    <xf numFmtId="0" fontId="50" fillId="0" borderId="0"/>
    <xf numFmtId="38" fontId="2" fillId="0" borderId="0" applyFont="0" applyFill="0" applyBorder="0" applyAlignment="0" applyProtection="0">
      <alignment vertical="center"/>
    </xf>
    <xf numFmtId="0" fontId="53" fillId="0" borderId="0">
      <alignment vertical="center"/>
    </xf>
    <xf numFmtId="0" fontId="2" fillId="0" borderId="0">
      <alignment vertical="center"/>
    </xf>
    <xf numFmtId="0" fontId="66" fillId="0" borderId="0"/>
    <xf numFmtId="38" fontId="66" fillId="0" borderId="0" applyFont="0" applyFill="0" applyBorder="0" applyAlignment="0" applyProtection="0">
      <alignment vertical="center"/>
    </xf>
    <xf numFmtId="38" fontId="66" fillId="0" borderId="0" applyFont="0" applyFill="0" applyBorder="0" applyAlignment="0" applyProtection="0">
      <alignment vertical="center"/>
    </xf>
    <xf numFmtId="0" fontId="53" fillId="0" borderId="0">
      <alignment vertical="center"/>
    </xf>
    <xf numFmtId="0" fontId="69" fillId="0" borderId="0" applyNumberFormat="0" applyFill="0" applyBorder="0" applyAlignment="0" applyProtection="0">
      <alignment vertical="center"/>
    </xf>
    <xf numFmtId="0" fontId="7" fillId="0" borderId="0"/>
    <xf numFmtId="0" fontId="14" fillId="0" borderId="0"/>
  </cellStyleXfs>
  <cellXfs count="3183">
    <xf numFmtId="0" fontId="0" fillId="0" borderId="0" xfId="0"/>
    <xf numFmtId="38" fontId="14" fillId="0" borderId="0" xfId="2" applyFont="1" applyBorder="1"/>
    <xf numFmtId="0" fontId="14" fillId="0" borderId="0" xfId="1" applyFont="1" applyBorder="1"/>
    <xf numFmtId="0" fontId="14" fillId="0" borderId="0" xfId="1" applyFont="1" applyBorder="1" applyAlignment="1">
      <alignment vertical="top"/>
    </xf>
    <xf numFmtId="0" fontId="14" fillId="0" borderId="0" xfId="1" applyFont="1"/>
    <xf numFmtId="0" fontId="14" fillId="0" borderId="0" xfId="1" applyFont="1" applyAlignment="1">
      <alignment horizontal="right"/>
    </xf>
    <xf numFmtId="0" fontId="14" fillId="0" borderId="12" xfId="1" applyFont="1" applyFill="1" applyBorder="1" applyAlignment="1">
      <alignment horizontal="center" vertical="center"/>
    </xf>
    <xf numFmtId="176" fontId="14" fillId="0" borderId="7" xfId="1" applyNumberFormat="1" applyFont="1" applyFill="1" applyBorder="1" applyAlignment="1">
      <alignment vertical="center"/>
    </xf>
    <xf numFmtId="0" fontId="14" fillId="0" borderId="9" xfId="1" applyFont="1" applyFill="1" applyBorder="1" applyAlignment="1">
      <alignment horizontal="center" vertical="center"/>
    </xf>
    <xf numFmtId="0" fontId="14" fillId="0" borderId="15" xfId="1" applyFont="1" applyFill="1" applyBorder="1" applyAlignment="1">
      <alignment horizontal="center" vertical="center"/>
    </xf>
    <xf numFmtId="0" fontId="14" fillId="0" borderId="16" xfId="1" applyFont="1" applyFill="1" applyBorder="1" applyAlignment="1">
      <alignment horizontal="center" vertical="center"/>
    </xf>
    <xf numFmtId="0" fontId="14" fillId="0" borderId="17" xfId="1" applyFont="1" applyFill="1" applyBorder="1" applyAlignment="1">
      <alignment horizontal="center" vertical="center"/>
    </xf>
    <xf numFmtId="176" fontId="14" fillId="0" borderId="13" xfId="9" applyNumberFormat="1" applyFont="1" applyFill="1" applyBorder="1" applyAlignment="1">
      <alignment horizontal="right" vertical="center"/>
    </xf>
    <xf numFmtId="176" fontId="14" fillId="0" borderId="14" xfId="9" applyNumberFormat="1" applyFont="1" applyFill="1" applyBorder="1" applyAlignment="1">
      <alignment horizontal="right" vertical="center"/>
    </xf>
    <xf numFmtId="177" fontId="18" fillId="0" borderId="0" xfId="9" applyNumberFormat="1" applyFont="1" applyFill="1" applyBorder="1" applyAlignment="1">
      <alignment horizontal="right" vertical="center"/>
    </xf>
    <xf numFmtId="176" fontId="14" fillId="0" borderId="7" xfId="9" applyNumberFormat="1" applyFont="1" applyFill="1" applyBorder="1" applyAlignment="1">
      <alignment horizontal="right" vertical="center"/>
    </xf>
    <xf numFmtId="176" fontId="14" fillId="0" borderId="8" xfId="9" applyNumberFormat="1" applyFont="1" applyFill="1" applyBorder="1" applyAlignment="1">
      <alignment horizontal="right" vertical="center"/>
    </xf>
    <xf numFmtId="176" fontId="14" fillId="0" borderId="19" xfId="9" applyNumberFormat="1" applyFont="1" applyFill="1" applyBorder="1" applyAlignment="1">
      <alignment horizontal="right" vertical="center"/>
    </xf>
    <xf numFmtId="176" fontId="14" fillId="0" borderId="0" xfId="9" applyNumberFormat="1" applyFont="1" applyFill="1" applyBorder="1" applyAlignment="1">
      <alignment horizontal="right" vertical="center"/>
    </xf>
    <xf numFmtId="0" fontId="14" fillId="0" borderId="20" xfId="1" applyFont="1" applyFill="1" applyBorder="1" applyAlignment="1">
      <alignment horizontal="center" vertical="center"/>
    </xf>
    <xf numFmtId="176" fontId="14" fillId="0" borderId="21" xfId="9" applyNumberFormat="1" applyFont="1" applyFill="1" applyBorder="1" applyAlignment="1">
      <alignment horizontal="right" vertical="center"/>
    </xf>
    <xf numFmtId="176" fontId="14" fillId="0" borderId="9" xfId="9" applyNumberFormat="1" applyFont="1" applyFill="1" applyBorder="1" applyAlignment="1">
      <alignment horizontal="right" vertical="center"/>
    </xf>
    <xf numFmtId="56" fontId="16" fillId="0" borderId="0" xfId="1" applyNumberFormat="1" applyFont="1" applyAlignment="1">
      <alignment vertical="center"/>
    </xf>
    <xf numFmtId="38" fontId="20" fillId="0" borderId="0" xfId="2" applyFont="1"/>
    <xf numFmtId="38" fontId="14" fillId="0" borderId="0" xfId="2" applyFont="1" applyAlignment="1">
      <alignment horizontal="right"/>
    </xf>
    <xf numFmtId="0" fontId="20" fillId="0" borderId="0" xfId="1" applyFont="1"/>
    <xf numFmtId="0" fontId="14" fillId="0" borderId="18" xfId="1" applyFont="1" applyBorder="1" applyAlignment="1">
      <alignment vertical="center"/>
    </xf>
    <xf numFmtId="0" fontId="14" fillId="0" borderId="18" xfId="1" applyFont="1" applyBorder="1" applyAlignment="1">
      <alignment horizontal="left" vertical="center" indent="1"/>
    </xf>
    <xf numFmtId="0" fontId="14" fillId="0" borderId="20" xfId="1" applyFont="1" applyBorder="1" applyAlignment="1">
      <alignment horizontal="left" vertical="center" indent="1"/>
    </xf>
    <xf numFmtId="0" fontId="14" fillId="0" borderId="22" xfId="1" applyFont="1" applyBorder="1" applyAlignment="1">
      <alignment vertical="center" shrinkToFit="1"/>
    </xf>
    <xf numFmtId="0" fontId="20" fillId="0" borderId="0" xfId="1" applyFont="1" applyAlignment="1">
      <alignment vertical="center"/>
    </xf>
    <xf numFmtId="0" fontId="14" fillId="0" borderId="48" xfId="1" applyFont="1" applyBorder="1" applyAlignment="1">
      <alignment horizontal="center" vertical="center"/>
    </xf>
    <xf numFmtId="0" fontId="14" fillId="0" borderId="0" xfId="1" applyFont="1" applyBorder="1" applyAlignment="1">
      <alignment horizontal="left" vertical="center" indent="1"/>
    </xf>
    <xf numFmtId="0" fontId="14" fillId="0" borderId="9" xfId="1" applyFont="1" applyBorder="1" applyAlignment="1">
      <alignment horizontal="left" vertical="center" indent="1"/>
    </xf>
    <xf numFmtId="0" fontId="14" fillId="0" borderId="49" xfId="1" applyFont="1" applyBorder="1" applyAlignment="1">
      <alignment vertical="center" shrinkToFit="1"/>
    </xf>
    <xf numFmtId="183" fontId="14" fillId="0" borderId="19" xfId="2" applyNumberFormat="1" applyFont="1" applyBorder="1" applyAlignment="1">
      <alignment horizontal="right" vertical="center"/>
    </xf>
    <xf numFmtId="0" fontId="14" fillId="0" borderId="57" xfId="1" applyFont="1" applyBorder="1" applyAlignment="1">
      <alignment vertical="center"/>
    </xf>
    <xf numFmtId="0" fontId="14" fillId="0" borderId="22" xfId="1" applyFont="1" applyBorder="1" applyAlignment="1">
      <alignment horizontal="left" vertical="center" indent="1"/>
    </xf>
    <xf numFmtId="38" fontId="14" fillId="0" borderId="0" xfId="2" applyFont="1" applyAlignment="1">
      <alignment vertical="center"/>
    </xf>
    <xf numFmtId="38" fontId="14" fillId="0" borderId="0" xfId="2" applyFont="1"/>
    <xf numFmtId="38" fontId="14" fillId="0" borderId="19" xfId="2" applyFont="1" applyFill="1" applyBorder="1" applyAlignment="1">
      <alignment vertical="center" shrinkToFit="1"/>
    </xf>
    <xf numFmtId="0" fontId="14" fillId="0" borderId="47" xfId="1" applyNumberFormat="1" applyFont="1" applyFill="1" applyBorder="1" applyAlignment="1">
      <alignment horizontal="right" vertical="center" shrinkToFit="1"/>
    </xf>
    <xf numFmtId="38" fontId="14" fillId="0" borderId="23" xfId="2" applyFont="1" applyFill="1" applyBorder="1" applyAlignment="1">
      <alignment vertical="center" shrinkToFit="1"/>
    </xf>
    <xf numFmtId="0" fontId="14" fillId="0" borderId="46" xfId="1" applyNumberFormat="1" applyFont="1" applyFill="1" applyBorder="1" applyAlignment="1">
      <alignment horizontal="right" vertical="center" shrinkToFit="1"/>
    </xf>
    <xf numFmtId="182" fontId="14" fillId="0" borderId="19" xfId="1" applyNumberFormat="1" applyFont="1" applyFill="1" applyBorder="1" applyAlignment="1">
      <alignment vertical="center"/>
    </xf>
    <xf numFmtId="182" fontId="14" fillId="0" borderId="47" xfId="1" applyNumberFormat="1" applyFont="1" applyFill="1" applyBorder="1" applyAlignment="1">
      <alignment vertical="center"/>
    </xf>
    <xf numFmtId="182" fontId="14" fillId="0" borderId="19" xfId="1" applyNumberFormat="1" applyFont="1" applyFill="1" applyBorder="1" applyAlignment="1">
      <alignment horizontal="right" vertical="center"/>
    </xf>
    <xf numFmtId="182" fontId="14" fillId="0" borderId="19" xfId="2" applyNumberFormat="1" applyFont="1" applyFill="1" applyBorder="1" applyAlignment="1">
      <alignment horizontal="right" vertical="center"/>
    </xf>
    <xf numFmtId="182" fontId="14" fillId="0" borderId="47" xfId="2" applyNumberFormat="1" applyFont="1" applyFill="1" applyBorder="1" applyAlignment="1">
      <alignment horizontal="right" vertical="center"/>
    </xf>
    <xf numFmtId="182" fontId="14" fillId="0" borderId="46" xfId="2" applyNumberFormat="1" applyFont="1" applyFill="1" applyBorder="1" applyAlignment="1">
      <alignment horizontal="right" vertical="center"/>
    </xf>
    <xf numFmtId="182" fontId="14" fillId="0" borderId="0" xfId="1" applyNumberFormat="1" applyFont="1" applyFill="1" applyBorder="1" applyAlignment="1">
      <alignment horizontal="right" vertical="center"/>
    </xf>
    <xf numFmtId="183" fontId="14" fillId="0" borderId="19" xfId="2" applyNumberFormat="1" applyFont="1" applyBorder="1" applyAlignment="1">
      <alignment horizontal="right" vertical="center" shrinkToFit="1"/>
    </xf>
    <xf numFmtId="183" fontId="14" fillId="0" borderId="18" xfId="2" applyNumberFormat="1" applyFont="1" applyBorder="1" applyAlignment="1">
      <alignment horizontal="right" vertical="center" shrinkToFit="1"/>
    </xf>
    <xf numFmtId="183" fontId="14" fillId="0" borderId="47" xfId="2" applyNumberFormat="1" applyFont="1" applyBorder="1" applyAlignment="1">
      <alignment horizontal="right" vertical="center" shrinkToFit="1"/>
    </xf>
    <xf numFmtId="183" fontId="14" fillId="0" borderId="23" xfId="2" applyNumberFormat="1" applyFont="1" applyBorder="1" applyAlignment="1">
      <alignment horizontal="right" vertical="center" shrinkToFit="1"/>
    </xf>
    <xf numFmtId="0" fontId="20" fillId="0" borderId="0" xfId="1" applyFont="1" applyBorder="1" applyAlignment="1">
      <alignment vertical="center"/>
    </xf>
    <xf numFmtId="0" fontId="14" fillId="0" borderId="0" xfId="1" applyFont="1" applyAlignment="1"/>
    <xf numFmtId="38" fontId="14" fillId="0" borderId="0" xfId="2" applyFont="1" applyFill="1" applyAlignment="1">
      <alignment horizontal="right"/>
    </xf>
    <xf numFmtId="38" fontId="14" fillId="0" borderId="19" xfId="2" applyFont="1" applyBorder="1" applyAlignment="1">
      <alignment horizontal="left" vertical="center" shrinkToFit="1"/>
    </xf>
    <xf numFmtId="183" fontId="14" fillId="0" borderId="19" xfId="2" applyNumberFormat="1" applyFont="1" applyFill="1" applyBorder="1" applyAlignment="1">
      <alignment horizontal="right" vertical="center" shrinkToFit="1"/>
    </xf>
    <xf numFmtId="183" fontId="14" fillId="0" borderId="47" xfId="2" applyNumberFormat="1" applyFont="1" applyFill="1" applyBorder="1" applyAlignment="1">
      <alignment horizontal="right" vertical="center" shrinkToFit="1"/>
    </xf>
    <xf numFmtId="38" fontId="14" fillId="0" borderId="23" xfId="2" applyFont="1" applyBorder="1" applyAlignment="1">
      <alignment horizontal="left" vertical="center" shrinkToFit="1"/>
    </xf>
    <xf numFmtId="183" fontId="14" fillId="0" borderId="23" xfId="2" applyNumberFormat="1" applyFont="1" applyFill="1" applyBorder="1" applyAlignment="1">
      <alignment horizontal="right" vertical="center" shrinkToFit="1"/>
    </xf>
    <xf numFmtId="183" fontId="14" fillId="0" borderId="46" xfId="2" applyNumberFormat="1" applyFont="1" applyFill="1" applyBorder="1" applyAlignment="1">
      <alignment horizontal="right" vertical="center" shrinkToFit="1"/>
    </xf>
    <xf numFmtId="38" fontId="14" fillId="0" borderId="19" xfId="2" applyFont="1" applyBorder="1" applyAlignment="1">
      <alignment horizontal="center" vertical="center" shrinkToFit="1"/>
    </xf>
    <xf numFmtId="0" fontId="20" fillId="0" borderId="0" xfId="1" applyFont="1" applyFill="1"/>
    <xf numFmtId="38" fontId="20" fillId="0" borderId="0" xfId="2" applyFont="1" applyFill="1"/>
    <xf numFmtId="38" fontId="14" fillId="0" borderId="32" xfId="2" applyFont="1" applyFill="1" applyBorder="1" applyAlignment="1">
      <alignment horizontal="center" vertical="center"/>
    </xf>
    <xf numFmtId="0" fontId="20" fillId="0" borderId="32" xfId="1" applyFont="1" applyFill="1" applyBorder="1" applyAlignment="1">
      <alignment horizontal="center" vertical="center" wrapText="1"/>
    </xf>
    <xf numFmtId="0" fontId="14" fillId="0" borderId="18" xfId="1" applyFont="1" applyFill="1" applyBorder="1" applyAlignment="1">
      <alignment vertical="center"/>
    </xf>
    <xf numFmtId="186" fontId="14" fillId="0" borderId="19" xfId="2" applyNumberFormat="1" applyFont="1" applyFill="1" applyBorder="1" applyAlignment="1">
      <alignment vertical="center"/>
    </xf>
    <xf numFmtId="186" fontId="14" fillId="0" borderId="47" xfId="2" applyNumberFormat="1" applyFont="1" applyFill="1" applyBorder="1" applyAlignment="1">
      <alignment vertical="center"/>
    </xf>
    <xf numFmtId="186" fontId="14" fillId="0" borderId="47" xfId="2" applyNumberFormat="1" applyFont="1" applyFill="1" applyBorder="1" applyAlignment="1">
      <alignment horizontal="right" vertical="center"/>
    </xf>
    <xf numFmtId="186" fontId="14" fillId="0" borderId="19" xfId="2" applyNumberFormat="1" applyFont="1" applyFill="1" applyBorder="1" applyAlignment="1">
      <alignment horizontal="right" vertical="center"/>
    </xf>
    <xf numFmtId="186" fontId="14" fillId="0" borderId="23" xfId="2" applyNumberFormat="1" applyFont="1" applyFill="1" applyBorder="1" applyAlignment="1">
      <alignment vertical="center"/>
    </xf>
    <xf numFmtId="186" fontId="14" fillId="0" borderId="46" xfId="2" applyNumberFormat="1" applyFont="1" applyFill="1" applyBorder="1" applyAlignment="1">
      <alignment vertical="center"/>
    </xf>
    <xf numFmtId="186" fontId="14" fillId="0" borderId="46" xfId="2" applyNumberFormat="1" applyFont="1" applyFill="1" applyBorder="1" applyAlignment="1">
      <alignment horizontal="right" vertical="center"/>
    </xf>
    <xf numFmtId="0" fontId="14" fillId="0" borderId="0" xfId="1" applyFont="1" applyFill="1" applyBorder="1" applyAlignment="1">
      <alignment horizontal="left"/>
    </xf>
    <xf numFmtId="38" fontId="14" fillId="0" borderId="0" xfId="2" applyFont="1" applyFill="1" applyBorder="1"/>
    <xf numFmtId="0" fontId="20" fillId="0" borderId="0" xfId="1" applyFont="1" applyBorder="1"/>
    <xf numFmtId="38" fontId="20" fillId="0" borderId="0" xfId="2" applyFont="1" applyBorder="1"/>
    <xf numFmtId="38" fontId="14" fillId="0" borderId="0" xfId="2" applyFont="1" applyFill="1" applyBorder="1" applyAlignment="1">
      <alignment horizontal="center" vertical="center"/>
    </xf>
    <xf numFmtId="0" fontId="14" fillId="0" borderId="23" xfId="1" applyFont="1" applyFill="1" applyBorder="1" applyAlignment="1">
      <alignment horizontal="left" vertical="center" wrapText="1"/>
    </xf>
    <xf numFmtId="0" fontId="14" fillId="0" borderId="0" xfId="1" applyFont="1" applyFill="1"/>
    <xf numFmtId="56" fontId="16" fillId="0" borderId="0" xfId="1" applyNumberFormat="1" applyFont="1" applyFill="1" applyAlignment="1">
      <alignment horizontal="left" vertical="center"/>
    </xf>
    <xf numFmtId="38" fontId="14" fillId="0" borderId="32" xfId="2" applyFont="1" applyFill="1" applyBorder="1" applyAlignment="1">
      <alignment horizontal="center" vertical="center" wrapText="1"/>
    </xf>
    <xf numFmtId="38" fontId="18" fillId="0" borderId="32" xfId="2" applyFont="1" applyFill="1" applyBorder="1" applyAlignment="1">
      <alignment horizontal="center" vertical="center" wrapText="1"/>
    </xf>
    <xf numFmtId="0" fontId="14" fillId="0" borderId="18" xfId="1" applyFont="1" applyFill="1" applyBorder="1" applyAlignment="1">
      <alignment horizontal="left" vertical="center" indent="1"/>
    </xf>
    <xf numFmtId="183" fontId="14" fillId="0" borderId="59" xfId="2" applyNumberFormat="1" applyFont="1" applyFill="1" applyBorder="1" applyAlignment="1">
      <alignment horizontal="right" vertical="center" shrinkToFit="1"/>
    </xf>
    <xf numFmtId="0" fontId="14" fillId="0" borderId="22" xfId="1" applyFont="1" applyFill="1" applyBorder="1" applyAlignment="1">
      <alignment horizontal="left" vertical="center" indent="1"/>
    </xf>
    <xf numFmtId="0" fontId="14" fillId="0" borderId="0" xfId="1" applyFont="1" applyFill="1" applyBorder="1" applyAlignment="1">
      <alignment vertical="center"/>
    </xf>
    <xf numFmtId="38" fontId="14" fillId="0" borderId="0" xfId="2" applyFont="1" applyFill="1" applyAlignment="1">
      <alignment vertical="center"/>
    </xf>
    <xf numFmtId="38" fontId="14" fillId="0" borderId="0" xfId="2" applyFont="1" applyFill="1"/>
    <xf numFmtId="0" fontId="14" fillId="0" borderId="19" xfId="1" applyFont="1" applyBorder="1" applyAlignment="1">
      <alignment horizontal="right" vertical="center"/>
    </xf>
    <xf numFmtId="0" fontId="18" fillId="0" borderId="52" xfId="1" applyFont="1" applyFill="1" applyBorder="1" applyAlignment="1">
      <alignment horizontal="right" vertical="center"/>
    </xf>
    <xf numFmtId="38" fontId="14" fillId="0" borderId="19" xfId="2" applyNumberFormat="1" applyFont="1" applyFill="1" applyBorder="1" applyAlignment="1">
      <alignment horizontal="right" vertical="center" shrinkToFit="1"/>
    </xf>
    <xf numFmtId="38" fontId="14" fillId="0" borderId="18" xfId="2" applyNumberFormat="1" applyFont="1" applyFill="1" applyBorder="1" applyAlignment="1">
      <alignment horizontal="right" vertical="center" shrinkToFit="1"/>
    </xf>
    <xf numFmtId="177" fontId="14" fillId="0" borderId="19" xfId="2" applyNumberFormat="1" applyFont="1" applyFill="1" applyBorder="1" applyAlignment="1">
      <alignment horizontal="right" vertical="center" shrinkToFit="1"/>
    </xf>
    <xf numFmtId="177" fontId="14" fillId="0" borderId="47" xfId="2" applyNumberFormat="1" applyFont="1" applyFill="1" applyBorder="1" applyAlignment="1">
      <alignment horizontal="right" vertical="center" shrinkToFit="1"/>
    </xf>
    <xf numFmtId="38" fontId="14" fillId="0" borderId="47" xfId="11" applyNumberFormat="1" applyFont="1" applyFill="1" applyBorder="1" applyAlignment="1">
      <alignment horizontal="right" vertical="center" shrinkToFit="1"/>
    </xf>
    <xf numFmtId="38" fontId="14" fillId="0" borderId="0" xfId="11" applyNumberFormat="1" applyFont="1" applyFill="1" applyBorder="1" applyAlignment="1">
      <alignment horizontal="right" vertical="center" shrinkToFit="1"/>
    </xf>
    <xf numFmtId="177" fontId="14" fillId="0" borderId="19" xfId="11" applyNumberFormat="1" applyFont="1" applyFill="1" applyBorder="1" applyAlignment="1">
      <alignment horizontal="right" vertical="center" shrinkToFit="1"/>
    </xf>
    <xf numFmtId="177" fontId="14" fillId="0" borderId="0" xfId="11" applyNumberFormat="1" applyFont="1" applyFill="1" applyBorder="1" applyAlignment="1">
      <alignment horizontal="right" vertical="center" shrinkToFit="1"/>
    </xf>
    <xf numFmtId="38" fontId="14" fillId="0" borderId="47" xfId="1" applyNumberFormat="1" applyFont="1" applyFill="1" applyBorder="1" applyAlignment="1">
      <alignment horizontal="right" vertical="center" shrinkToFit="1"/>
    </xf>
    <xf numFmtId="38" fontId="14" fillId="0" borderId="19" xfId="1" applyNumberFormat="1" applyFont="1" applyFill="1" applyBorder="1" applyAlignment="1">
      <alignment horizontal="right" vertical="center" shrinkToFit="1"/>
    </xf>
    <xf numFmtId="38" fontId="14" fillId="0" borderId="47" xfId="1" applyNumberFormat="1" applyFont="1" applyFill="1" applyBorder="1" applyAlignment="1">
      <alignment vertical="center" shrinkToFit="1"/>
    </xf>
    <xf numFmtId="38" fontId="14" fillId="0" borderId="46" xfId="1" applyNumberFormat="1" applyFont="1" applyFill="1" applyBorder="1" applyAlignment="1">
      <alignment horizontal="right" vertical="center" shrinkToFit="1"/>
    </xf>
    <xf numFmtId="38" fontId="14" fillId="0" borderId="46" xfId="1" applyNumberFormat="1" applyFont="1" applyFill="1" applyBorder="1" applyAlignment="1">
      <alignment vertical="center" shrinkToFit="1"/>
    </xf>
    <xf numFmtId="0" fontId="14" fillId="0" borderId="24" xfId="1" applyFont="1" applyBorder="1"/>
    <xf numFmtId="0" fontId="20" fillId="0" borderId="33" xfId="1" applyFont="1" applyBorder="1" applyAlignment="1">
      <alignment horizontal="center" vertical="center"/>
    </xf>
    <xf numFmtId="183" fontId="14" fillId="0" borderId="46" xfId="2" applyNumberFormat="1" applyFont="1" applyBorder="1" applyAlignment="1">
      <alignment horizontal="right" vertical="center" shrinkToFit="1"/>
    </xf>
    <xf numFmtId="0" fontId="14" fillId="0" borderId="47" xfId="1" applyFont="1" applyBorder="1" applyAlignment="1">
      <alignment horizontal="right" vertical="center" wrapText="1"/>
    </xf>
    <xf numFmtId="0" fontId="20" fillId="0" borderId="47" xfId="1" applyFont="1" applyBorder="1" applyAlignment="1">
      <alignment horizontal="right" vertical="center" wrapText="1"/>
    </xf>
    <xf numFmtId="0" fontId="16" fillId="0" borderId="0" xfId="1" applyFont="1" applyBorder="1" applyAlignment="1">
      <alignment vertical="top"/>
    </xf>
    <xf numFmtId="38" fontId="14" fillId="0" borderId="47" xfId="2" applyNumberFormat="1" applyFont="1" applyFill="1" applyBorder="1" applyAlignment="1">
      <alignment horizontal="right" vertical="center"/>
    </xf>
    <xf numFmtId="186" fontId="14" fillId="0" borderId="18" xfId="1" applyNumberFormat="1" applyFont="1" applyFill="1" applyBorder="1" applyAlignment="1">
      <alignment horizontal="right" vertical="center" shrinkToFit="1"/>
    </xf>
    <xf numFmtId="186" fontId="14" fillId="0" borderId="19" xfId="1" applyNumberFormat="1" applyFont="1" applyBorder="1" applyAlignment="1">
      <alignment horizontal="right" vertical="center" shrinkToFit="1"/>
    </xf>
    <xf numFmtId="186" fontId="14" fillId="0" borderId="47" xfId="1" applyNumberFormat="1" applyFont="1" applyBorder="1" applyAlignment="1">
      <alignment horizontal="right" vertical="center" shrinkToFit="1"/>
    </xf>
    <xf numFmtId="186" fontId="14" fillId="0" borderId="19" xfId="1" applyNumberFormat="1" applyFont="1" applyFill="1" applyBorder="1" applyAlignment="1">
      <alignment horizontal="right" vertical="center" shrinkToFit="1"/>
    </xf>
    <xf numFmtId="186" fontId="14" fillId="0" borderId="47" xfId="1" applyNumberFormat="1" applyFont="1" applyFill="1" applyBorder="1" applyAlignment="1">
      <alignment horizontal="right" vertical="center" shrinkToFit="1"/>
    </xf>
    <xf numFmtId="186" fontId="14" fillId="0" borderId="23" xfId="1" applyNumberFormat="1" applyFont="1" applyFill="1" applyBorder="1" applyAlignment="1">
      <alignment horizontal="right" vertical="center" shrinkToFit="1"/>
    </xf>
    <xf numFmtId="186" fontId="14" fillId="0" borderId="19" xfId="1" applyNumberFormat="1" applyFont="1" applyFill="1" applyBorder="1" applyAlignment="1">
      <alignment horizontal="right" vertical="center"/>
    </xf>
    <xf numFmtId="186" fontId="14" fillId="0" borderId="0" xfId="1" applyNumberFormat="1" applyFont="1" applyFill="1" applyBorder="1" applyAlignment="1">
      <alignment horizontal="right" vertical="center"/>
    </xf>
    <xf numFmtId="186" fontId="14" fillId="0" borderId="23" xfId="1" applyNumberFormat="1" applyFont="1" applyFill="1" applyBorder="1" applyAlignment="1">
      <alignment horizontal="right" vertical="center"/>
    </xf>
    <xf numFmtId="186" fontId="14" fillId="0" borderId="24" xfId="1" applyNumberFormat="1" applyFont="1" applyFill="1" applyBorder="1" applyAlignment="1">
      <alignment horizontal="right" vertical="center"/>
    </xf>
    <xf numFmtId="38" fontId="14" fillId="0" borderId="0" xfId="2" applyFont="1" applyFill="1" applyBorder="1" applyAlignment="1">
      <alignment vertical="center" wrapText="1"/>
    </xf>
    <xf numFmtId="0" fontId="14" fillId="0" borderId="0" xfId="1" applyFont="1" applyFill="1" applyBorder="1" applyAlignment="1">
      <alignment horizontal="right" vertical="center"/>
    </xf>
    <xf numFmtId="38" fontId="14" fillId="0" borderId="0" xfId="2" applyFont="1" applyFill="1" applyBorder="1" applyAlignment="1">
      <alignment horizontal="right" vertical="center"/>
    </xf>
    <xf numFmtId="183" fontId="14" fillId="0" borderId="0" xfId="4" applyNumberFormat="1" applyFont="1" applyFill="1" applyBorder="1" applyAlignment="1">
      <alignment horizontal="right" vertical="center"/>
    </xf>
    <xf numFmtId="0" fontId="14" fillId="0" borderId="0" xfId="1" applyFont="1" applyFill="1" applyBorder="1"/>
    <xf numFmtId="0" fontId="14" fillId="0" borderId="0" xfId="1" applyFont="1" applyAlignment="1">
      <alignment horizontal="center"/>
    </xf>
    <xf numFmtId="0" fontId="14" fillId="0" borderId="0" xfId="1" applyFont="1" applyAlignment="1">
      <alignment vertical="center" shrinkToFit="1"/>
    </xf>
    <xf numFmtId="0" fontId="12" fillId="0" borderId="0" xfId="1" applyFont="1" applyFill="1" applyAlignment="1">
      <alignment vertical="center"/>
    </xf>
    <xf numFmtId="0" fontId="16" fillId="0" borderId="0" xfId="1" applyFont="1" applyFill="1" applyBorder="1" applyAlignment="1">
      <alignment horizontal="left" vertical="center"/>
    </xf>
    <xf numFmtId="0" fontId="14" fillId="0" borderId="43" xfId="1" applyNumberFormat="1" applyFont="1" applyFill="1" applyBorder="1" applyAlignment="1">
      <alignment horizontal="center" vertical="center" shrinkToFit="1"/>
    </xf>
    <xf numFmtId="0" fontId="23" fillId="0" borderId="33" xfId="1" applyNumberFormat="1" applyFont="1" applyFill="1" applyBorder="1" applyAlignment="1">
      <alignment horizontal="center" vertical="center" wrapText="1" shrinkToFit="1"/>
    </xf>
    <xf numFmtId="0" fontId="14" fillId="0" borderId="1" xfId="2" applyNumberFormat="1" applyFont="1" applyFill="1" applyBorder="1" applyAlignment="1">
      <alignment horizontal="center" vertical="center" shrinkToFit="1"/>
    </xf>
    <xf numFmtId="0" fontId="14" fillId="0" borderId="18" xfId="1" applyFont="1" applyFill="1" applyBorder="1" applyAlignment="1">
      <alignment horizontal="left" vertical="top" wrapText="1"/>
    </xf>
    <xf numFmtId="0" fontId="14" fillId="0" borderId="0" xfId="1" applyFont="1" applyFill="1" applyBorder="1" applyAlignment="1">
      <alignment horizontal="right" vertical="center" wrapText="1"/>
    </xf>
    <xf numFmtId="0" fontId="14" fillId="0" borderId="19" xfId="1" applyFont="1" applyFill="1" applyBorder="1" applyAlignment="1">
      <alignment horizontal="right" vertical="center" wrapText="1"/>
    </xf>
    <xf numFmtId="0" fontId="14" fillId="0" borderId="47" xfId="1" applyFont="1" applyFill="1" applyBorder="1" applyAlignment="1">
      <alignment horizontal="right" vertical="center" wrapText="1"/>
    </xf>
    <xf numFmtId="0" fontId="14" fillId="0" borderId="18" xfId="1" applyFont="1" applyFill="1" applyBorder="1" applyAlignment="1">
      <alignment horizontal="right" vertical="center" wrapText="1"/>
    </xf>
    <xf numFmtId="38" fontId="14" fillId="0" borderId="0" xfId="1" applyNumberFormat="1" applyFont="1" applyFill="1" applyBorder="1" applyAlignment="1">
      <alignment horizontal="right" vertical="center" shrinkToFit="1"/>
    </xf>
    <xf numFmtId="38" fontId="14" fillId="0" borderId="47" xfId="2" applyNumberFormat="1" applyFont="1" applyFill="1" applyBorder="1" applyAlignment="1">
      <alignment vertical="center" shrinkToFit="1"/>
    </xf>
    <xf numFmtId="38" fontId="14" fillId="0" borderId="22" xfId="2" applyNumberFormat="1" applyFont="1" applyFill="1" applyBorder="1" applyAlignment="1">
      <alignment horizontal="right" vertical="center" shrinkToFit="1"/>
    </xf>
    <xf numFmtId="0" fontId="14" fillId="0" borderId="22" xfId="1" applyFont="1" applyFill="1" applyBorder="1" applyAlignment="1">
      <alignment horizontal="left"/>
    </xf>
    <xf numFmtId="183" fontId="14" fillId="0" borderId="47" xfId="1" applyNumberFormat="1" applyFont="1" applyFill="1" applyBorder="1" applyAlignment="1">
      <alignment horizontal="right" vertical="center" shrinkToFit="1"/>
    </xf>
    <xf numFmtId="0" fontId="20" fillId="0" borderId="18" xfId="1" applyFont="1" applyFill="1" applyBorder="1" applyAlignment="1">
      <alignment horizontal="center" vertical="center"/>
    </xf>
    <xf numFmtId="38" fontId="14" fillId="0" borderId="18" xfId="2" applyFont="1" applyFill="1" applyBorder="1" applyAlignment="1">
      <alignment horizontal="center" vertical="center"/>
    </xf>
    <xf numFmtId="183" fontId="14" fillId="0" borderId="46" xfId="1" applyNumberFormat="1" applyFont="1" applyFill="1" applyBorder="1" applyAlignment="1">
      <alignment horizontal="right" vertical="center" shrinkToFit="1"/>
    </xf>
    <xf numFmtId="0" fontId="20" fillId="0" borderId="0" xfId="1" applyFont="1" applyFill="1" applyBorder="1" applyAlignment="1">
      <alignment horizontal="center" vertical="top" wrapText="1"/>
    </xf>
    <xf numFmtId="38" fontId="14" fillId="0" borderId="19" xfId="1" applyNumberFormat="1" applyFont="1" applyFill="1" applyBorder="1" applyAlignment="1">
      <alignment horizontal="right" vertical="center"/>
    </xf>
    <xf numFmtId="38" fontId="14" fillId="0" borderId="23" xfId="1" applyNumberFormat="1" applyFont="1" applyFill="1" applyBorder="1" applyAlignment="1">
      <alignment horizontal="right" vertical="center"/>
    </xf>
    <xf numFmtId="38" fontId="14" fillId="0" borderId="19" xfId="2" applyFont="1" applyBorder="1" applyAlignment="1">
      <alignment horizontal="right" vertical="center"/>
    </xf>
    <xf numFmtId="0" fontId="14" fillId="0" borderId="62" xfId="1" applyFont="1" applyFill="1" applyBorder="1" applyAlignment="1">
      <alignment horizontal="left" vertical="center"/>
    </xf>
    <xf numFmtId="0" fontId="20" fillId="0" borderId="0" xfId="1" applyFont="1" applyBorder="1" applyAlignment="1">
      <alignment horizontal="center" vertical="center"/>
    </xf>
    <xf numFmtId="0" fontId="14" fillId="0" borderId="42" xfId="1" applyFont="1" applyFill="1" applyBorder="1"/>
    <xf numFmtId="0" fontId="14" fillId="0" borderId="18" xfId="1" applyFont="1" applyFill="1" applyBorder="1" applyAlignment="1">
      <alignment horizontal="right" vertical="center"/>
    </xf>
    <xf numFmtId="0" fontId="14" fillId="0" borderId="47" xfId="1" applyFont="1" applyFill="1" applyBorder="1" applyAlignment="1">
      <alignment horizontal="right" vertical="center"/>
    </xf>
    <xf numFmtId="0" fontId="14" fillId="0" borderId="19" xfId="1" applyFont="1" applyFill="1" applyBorder="1" applyAlignment="1">
      <alignment horizontal="right" vertical="center"/>
    </xf>
    <xf numFmtId="180" fontId="14" fillId="0" borderId="19" xfId="1" applyNumberFormat="1" applyFont="1" applyFill="1" applyBorder="1" applyAlignment="1">
      <alignment vertical="center"/>
    </xf>
    <xf numFmtId="180" fontId="14" fillId="0" borderId="47" xfId="1" applyNumberFormat="1" applyFont="1" applyFill="1" applyBorder="1" applyAlignment="1">
      <alignment vertical="center"/>
    </xf>
    <xf numFmtId="0" fontId="20" fillId="0" borderId="19" xfId="1" applyFont="1" applyBorder="1" applyAlignment="1">
      <alignment horizontal="right" vertical="center"/>
    </xf>
    <xf numFmtId="38" fontId="14" fillId="0" borderId="19" xfId="2" applyFont="1" applyFill="1" applyBorder="1" applyAlignment="1">
      <alignment horizontal="right" vertical="center" indent="1"/>
    </xf>
    <xf numFmtId="38" fontId="14" fillId="0" borderId="0" xfId="2" applyFont="1" applyFill="1" applyBorder="1" applyAlignment="1">
      <alignment horizontal="right" vertical="center" indent="1"/>
    </xf>
    <xf numFmtId="186" fontId="14" fillId="0" borderId="0" xfId="2" applyNumberFormat="1" applyFont="1" applyFill="1" applyBorder="1" applyAlignment="1">
      <alignment vertical="center"/>
    </xf>
    <xf numFmtId="180" fontId="14" fillId="0" borderId="18" xfId="1" applyNumberFormat="1" applyFont="1" applyFill="1" applyBorder="1" applyAlignment="1">
      <alignment vertical="center"/>
    </xf>
    <xf numFmtId="180" fontId="14" fillId="0" borderId="19" xfId="1" applyNumberFormat="1" applyFont="1" applyFill="1" applyBorder="1" applyAlignment="1">
      <alignment horizontal="right" vertical="center"/>
    </xf>
    <xf numFmtId="179" fontId="14" fillId="0" borderId="0" xfId="1" applyNumberFormat="1" applyFont="1" applyFill="1" applyBorder="1" applyAlignment="1">
      <alignment vertical="center"/>
    </xf>
    <xf numFmtId="180" fontId="14" fillId="0" borderId="0" xfId="1" applyNumberFormat="1" applyFont="1" applyFill="1" applyBorder="1" applyAlignment="1">
      <alignment vertical="center"/>
    </xf>
    <xf numFmtId="0" fontId="14" fillId="0" borderId="0" xfId="1" applyFont="1" applyFill="1" applyBorder="1" applyAlignment="1">
      <alignment horizontal="center"/>
    </xf>
    <xf numFmtId="0" fontId="23" fillId="0" borderId="33" xfId="1" applyFont="1" applyFill="1" applyBorder="1" applyAlignment="1">
      <alignment horizontal="center" vertical="center" wrapText="1"/>
    </xf>
    <xf numFmtId="0" fontId="23" fillId="0" borderId="75" xfId="1" applyFont="1" applyFill="1" applyBorder="1" applyAlignment="1">
      <alignment horizontal="center" vertical="center" wrapText="1"/>
    </xf>
    <xf numFmtId="0" fontId="23" fillId="0" borderId="43" xfId="1" applyFont="1" applyFill="1" applyBorder="1" applyAlignment="1">
      <alignment horizontal="center" vertical="center" wrapText="1"/>
    </xf>
    <xf numFmtId="180" fontId="14" fillId="0" borderId="76" xfId="1" applyNumberFormat="1" applyFont="1" applyFill="1" applyBorder="1" applyAlignment="1">
      <alignment vertical="center"/>
    </xf>
    <xf numFmtId="180" fontId="14" fillId="0" borderId="76" xfId="1" applyNumberFormat="1" applyFont="1" applyFill="1" applyBorder="1" applyAlignment="1">
      <alignment horizontal="right" vertical="center"/>
    </xf>
    <xf numFmtId="180" fontId="14" fillId="0" borderId="77" xfId="1" applyNumberFormat="1" applyFont="1" applyFill="1" applyBorder="1" applyAlignment="1">
      <alignment vertical="center"/>
    </xf>
    <xf numFmtId="180" fontId="14" fillId="0" borderId="0" xfId="1" applyNumberFormat="1" applyFont="1" applyFill="1" applyBorder="1" applyAlignment="1">
      <alignment horizontal="right" vertical="center"/>
    </xf>
    <xf numFmtId="180" fontId="14" fillId="0" borderId="18" xfId="1" applyNumberFormat="1" applyFont="1" applyFill="1" applyBorder="1" applyAlignment="1">
      <alignment horizontal="right" vertical="center"/>
    </xf>
    <xf numFmtId="183" fontId="14" fillId="0" borderId="19" xfId="2" applyNumberFormat="1" applyFont="1" applyFill="1" applyBorder="1" applyAlignment="1">
      <alignment vertical="center"/>
    </xf>
    <xf numFmtId="183" fontId="14" fillId="0" borderId="47" xfId="2" applyNumberFormat="1" applyFont="1" applyFill="1" applyBorder="1" applyAlignment="1">
      <alignment vertical="center"/>
    </xf>
    <xf numFmtId="183" fontId="14" fillId="0" borderId="18" xfId="2" applyNumberFormat="1" applyFont="1" applyFill="1" applyBorder="1" applyAlignment="1">
      <alignment vertical="center"/>
    </xf>
    <xf numFmtId="0" fontId="20" fillId="0" borderId="0" xfId="12" applyFont="1" applyFill="1"/>
    <xf numFmtId="0" fontId="20" fillId="0" borderId="0" xfId="12" applyFont="1" applyFill="1" applyBorder="1"/>
    <xf numFmtId="0" fontId="16" fillId="0" borderId="0" xfId="1" applyFont="1" applyFill="1" applyBorder="1" applyAlignment="1">
      <alignment vertical="top"/>
    </xf>
    <xf numFmtId="0" fontId="14" fillId="0" borderId="0" xfId="1" applyFont="1" applyFill="1" applyAlignment="1">
      <alignment horizontal="right"/>
    </xf>
    <xf numFmtId="0" fontId="14" fillId="0" borderId="52" xfId="1" applyFont="1" applyFill="1" applyBorder="1" applyAlignment="1">
      <alignment horizontal="center" vertical="center"/>
    </xf>
    <xf numFmtId="0" fontId="14" fillId="0" borderId="19" xfId="1" applyFont="1" applyFill="1" applyBorder="1" applyAlignment="1">
      <alignment horizontal="center" vertical="center"/>
    </xf>
    <xf numFmtId="0" fontId="14" fillId="0" borderId="23" xfId="1" applyFont="1" applyFill="1" applyBorder="1" applyAlignment="1">
      <alignment horizontal="center" vertical="center"/>
    </xf>
    <xf numFmtId="183" fontId="14" fillId="0" borderId="0" xfId="2" applyNumberFormat="1" applyFont="1" applyFill="1" applyBorder="1" applyAlignment="1">
      <alignment vertical="center"/>
    </xf>
    <xf numFmtId="38" fontId="14" fillId="0" borderId="0" xfId="2" applyFont="1" applyFill="1" applyBorder="1" applyAlignment="1">
      <alignment vertical="center"/>
    </xf>
    <xf numFmtId="0" fontId="20" fillId="0" borderId="32" xfId="1" applyFont="1" applyBorder="1" applyAlignment="1">
      <alignment horizontal="center" vertical="center"/>
    </xf>
    <xf numFmtId="0" fontId="20" fillId="0" borderId="47" xfId="1" applyFont="1" applyBorder="1" applyAlignment="1">
      <alignment horizontal="right" vertical="center"/>
    </xf>
    <xf numFmtId="0" fontId="14" fillId="0" borderId="47" xfId="1" applyFont="1" applyFill="1" applyBorder="1" applyAlignment="1">
      <alignment horizontal="left" vertical="center" indent="1" shrinkToFit="1"/>
    </xf>
    <xf numFmtId="0" fontId="14" fillId="0" borderId="0" xfId="1" applyFont="1" applyFill="1" applyBorder="1" applyAlignment="1">
      <alignment horizontal="left" vertical="center" indent="1" shrinkToFit="1"/>
    </xf>
    <xf numFmtId="186" fontId="18" fillId="0" borderId="19" xfId="2" applyNumberFormat="1" applyFont="1" applyFill="1" applyBorder="1" applyAlignment="1">
      <alignment vertical="center" shrinkToFit="1"/>
    </xf>
    <xf numFmtId="186" fontId="18" fillId="0" borderId="21" xfId="2" applyNumberFormat="1" applyFont="1" applyFill="1" applyBorder="1" applyAlignment="1">
      <alignment vertical="center" shrinkToFit="1"/>
    </xf>
    <xf numFmtId="0" fontId="18" fillId="0" borderId="18" xfId="1" applyFont="1" applyFill="1" applyBorder="1" applyAlignment="1">
      <alignment horizontal="center" vertical="center" shrinkToFit="1"/>
    </xf>
    <xf numFmtId="0" fontId="18" fillId="0" borderId="20" xfId="1" applyFont="1" applyFill="1" applyBorder="1" applyAlignment="1">
      <alignment horizontal="center" vertical="center" shrinkToFit="1"/>
    </xf>
    <xf numFmtId="0" fontId="18" fillId="0" borderId="57" xfId="1" applyFont="1" applyFill="1" applyBorder="1" applyAlignment="1">
      <alignment horizontal="center" vertical="center" shrinkToFit="1"/>
    </xf>
    <xf numFmtId="186" fontId="18" fillId="0" borderId="58" xfId="2" applyNumberFormat="1" applyFont="1" applyFill="1" applyBorder="1" applyAlignment="1">
      <alignment vertical="center" shrinkToFit="1"/>
    </xf>
    <xf numFmtId="38" fontId="14" fillId="0" borderId="0" xfId="2" applyFont="1" applyFill="1" applyAlignment="1">
      <alignment horizontal="center"/>
    </xf>
    <xf numFmtId="38" fontId="14" fillId="0" borderId="0" xfId="2" applyFont="1" applyAlignment="1">
      <alignment horizontal="center"/>
    </xf>
    <xf numFmtId="37" fontId="14" fillId="0" borderId="52" xfId="1" applyNumberFormat="1" applyFont="1" applyFill="1" applyBorder="1" applyAlignment="1">
      <alignment horizontal="right" vertical="center" shrinkToFit="1"/>
    </xf>
    <xf numFmtId="37" fontId="14" fillId="0" borderId="41" xfId="1" applyNumberFormat="1" applyFont="1" applyFill="1" applyBorder="1" applyAlignment="1">
      <alignment horizontal="right" vertical="center" shrinkToFit="1"/>
    </xf>
    <xf numFmtId="194" fontId="32" fillId="0" borderId="32" xfId="17" applyNumberFormat="1" applyFont="1" applyFill="1" applyBorder="1" applyAlignment="1">
      <alignment horizontal="center" vertical="center" justifyLastLine="1"/>
    </xf>
    <xf numFmtId="195" fontId="32" fillId="0" borderId="32" xfId="17" applyNumberFormat="1" applyFont="1" applyFill="1" applyBorder="1" applyAlignment="1">
      <alignment horizontal="center" vertical="center" justifyLastLine="1"/>
    </xf>
    <xf numFmtId="195" fontId="32" fillId="0" borderId="33" xfId="17" applyNumberFormat="1" applyFont="1" applyFill="1" applyBorder="1" applyAlignment="1">
      <alignment horizontal="center" vertical="center" justifyLastLine="1"/>
    </xf>
    <xf numFmtId="38" fontId="14" fillId="0" borderId="0" xfId="1" applyNumberFormat="1" applyFont="1" applyFill="1" applyBorder="1" applyAlignment="1">
      <alignment vertical="center"/>
    </xf>
    <xf numFmtId="190" fontId="14" fillId="0" borderId="19" xfId="1" applyNumberFormat="1" applyFont="1" applyFill="1" applyBorder="1" applyAlignment="1">
      <alignment horizontal="right" vertical="center" shrinkToFit="1"/>
    </xf>
    <xf numFmtId="190" fontId="14" fillId="0" borderId="19" xfId="2" applyNumberFormat="1" applyFont="1" applyFill="1" applyBorder="1" applyAlignment="1">
      <alignment horizontal="right" vertical="center" shrinkToFit="1"/>
    </xf>
    <xf numFmtId="38" fontId="20" fillId="0" borderId="33" xfId="2" applyFont="1" applyBorder="1" applyAlignment="1">
      <alignment horizontal="center" vertical="center" wrapText="1"/>
    </xf>
    <xf numFmtId="49" fontId="36" fillId="0" borderId="0" xfId="17" applyNumberFormat="1" applyFont="1" applyFill="1" applyBorder="1" applyAlignment="1">
      <alignment vertical="top"/>
    </xf>
    <xf numFmtId="49" fontId="36" fillId="0" borderId="0" xfId="17" applyNumberFormat="1" applyFont="1" applyFill="1" applyAlignment="1">
      <alignment vertical="top"/>
    </xf>
    <xf numFmtId="49" fontId="36" fillId="0" borderId="0" xfId="17" applyNumberFormat="1" applyFont="1" applyFill="1" applyBorder="1" applyAlignment="1"/>
    <xf numFmtId="49" fontId="36" fillId="0" borderId="0" xfId="17" applyNumberFormat="1" applyFont="1" applyFill="1" applyAlignment="1"/>
    <xf numFmtId="0" fontId="14" fillId="0" borderId="0" xfId="1" applyFont="1" applyFill="1" applyAlignment="1"/>
    <xf numFmtId="0" fontId="14" fillId="0" borderId="24" xfId="1" applyFont="1" applyFill="1" applyBorder="1" applyAlignment="1">
      <alignment vertical="center"/>
    </xf>
    <xf numFmtId="0" fontId="14" fillId="0" borderId="24" xfId="1" applyFont="1" applyFill="1" applyBorder="1" applyAlignment="1"/>
    <xf numFmtId="0" fontId="14" fillId="0" borderId="24" xfId="1" applyFont="1" applyFill="1" applyBorder="1" applyAlignment="1">
      <alignment horizontal="right"/>
    </xf>
    <xf numFmtId="0" fontId="14" fillId="0" borderId="0" xfId="1" applyFont="1" applyFill="1" applyAlignment="1">
      <alignment horizontal="left" vertical="top" wrapText="1"/>
    </xf>
    <xf numFmtId="0" fontId="14" fillId="0" borderId="19" xfId="1" applyFont="1" applyFill="1" applyBorder="1" applyAlignment="1">
      <alignment horizontal="right" vertical="top" wrapText="1"/>
    </xf>
    <xf numFmtId="3" fontId="14" fillId="0" borderId="0" xfId="1" applyNumberFormat="1" applyFont="1" applyFill="1" applyAlignment="1">
      <alignment horizontal="left" vertical="top" wrapText="1"/>
    </xf>
    <xf numFmtId="0" fontId="14" fillId="0" borderId="0" xfId="1" applyFont="1" applyFill="1" applyAlignment="1">
      <alignment horizontal="center" vertical="center" wrapText="1"/>
    </xf>
    <xf numFmtId="3" fontId="14" fillId="0" borderId="0" xfId="1" applyNumberFormat="1" applyFont="1" applyFill="1" applyBorder="1" applyAlignment="1">
      <alignment horizontal="right" vertical="center" wrapText="1"/>
    </xf>
    <xf numFmtId="188" fontId="14" fillId="0" borderId="0" xfId="1" applyNumberFormat="1" applyFont="1" applyFill="1" applyBorder="1" applyAlignment="1">
      <alignment horizontal="right" vertical="center" wrapText="1"/>
    </xf>
    <xf numFmtId="3" fontId="14" fillId="0" borderId="0" xfId="23" applyNumberFormat="1" applyFont="1" applyFill="1" applyBorder="1" applyAlignment="1">
      <alignment horizontal="right" vertical="center"/>
    </xf>
    <xf numFmtId="0" fontId="14" fillId="0" borderId="47" xfId="1" applyFont="1" applyFill="1" applyBorder="1" applyAlignment="1">
      <alignment horizontal="right" vertical="top" wrapText="1"/>
    </xf>
    <xf numFmtId="0" fontId="14" fillId="0" borderId="0" xfId="1" applyFont="1" applyFill="1" applyBorder="1" applyAlignment="1">
      <alignment horizontal="right" vertical="top" wrapText="1"/>
    </xf>
    <xf numFmtId="0" fontId="20" fillId="0" borderId="0" xfId="1" applyFont="1" applyFill="1" applyAlignment="1">
      <alignment horizontal="left" vertical="center"/>
    </xf>
    <xf numFmtId="0" fontId="14" fillId="0" borderId="0" xfId="1" applyFont="1" applyFill="1" applyAlignment="1">
      <alignment horizontal="right" vertical="center"/>
    </xf>
    <xf numFmtId="38" fontId="14" fillId="0" borderId="0" xfId="2" applyFont="1" applyFill="1" applyAlignment="1">
      <alignment horizontal="right" vertical="center"/>
    </xf>
    <xf numFmtId="38" fontId="14" fillId="0" borderId="19" xfId="2" applyFont="1" applyFill="1" applyBorder="1" applyAlignment="1">
      <alignment horizontal="right" vertical="center" shrinkToFit="1"/>
    </xf>
    <xf numFmtId="0" fontId="14" fillId="0" borderId="19" xfId="1" applyFont="1" applyFill="1" applyBorder="1" applyAlignment="1">
      <alignment horizontal="right" vertical="center" shrinkToFit="1"/>
    </xf>
    <xf numFmtId="0" fontId="14" fillId="0" borderId="47" xfId="1" applyFont="1" applyFill="1" applyBorder="1" applyAlignment="1">
      <alignment horizontal="right" vertical="center" shrinkToFit="1"/>
    </xf>
    <xf numFmtId="38" fontId="14" fillId="0" borderId="23" xfId="2" applyNumberFormat="1" applyFont="1" applyFill="1" applyBorder="1" applyAlignment="1">
      <alignment horizontal="right" vertical="center" shrinkToFit="1"/>
    </xf>
    <xf numFmtId="0" fontId="18" fillId="0" borderId="18" xfId="1" applyFont="1" applyFill="1" applyBorder="1" applyAlignment="1">
      <alignment horizontal="left" vertical="center" shrinkToFit="1"/>
    </xf>
    <xf numFmtId="0" fontId="18" fillId="0" borderId="22" xfId="1" applyFont="1" applyFill="1" applyBorder="1" applyAlignment="1">
      <alignment horizontal="left" vertical="center" shrinkToFit="1"/>
    </xf>
    <xf numFmtId="198" fontId="20" fillId="0" borderId="0" xfId="1" quotePrefix="1" applyNumberFormat="1" applyFont="1" applyFill="1" applyAlignment="1">
      <alignment horizontal="right" vertical="center"/>
    </xf>
    <xf numFmtId="178" fontId="20" fillId="0" borderId="0" xfId="1" quotePrefix="1" applyNumberFormat="1" applyFont="1" applyFill="1" applyAlignment="1">
      <alignment horizontal="right" vertical="center"/>
    </xf>
    <xf numFmtId="0" fontId="18" fillId="0" borderId="0" xfId="1" applyFont="1" applyFill="1" applyBorder="1" applyAlignment="1">
      <alignment vertical="center"/>
    </xf>
    <xf numFmtId="0" fontId="20" fillId="0" borderId="0" xfId="1" applyFont="1" applyFill="1" applyBorder="1" applyAlignment="1">
      <alignment vertical="center"/>
    </xf>
    <xf numFmtId="38" fontId="14" fillId="0" borderId="47" xfId="2" applyFont="1" applyFill="1" applyBorder="1" applyAlignment="1">
      <alignment horizontal="right" vertical="center" shrinkToFit="1"/>
    </xf>
    <xf numFmtId="0" fontId="16" fillId="0" borderId="0" xfId="1" applyNumberFormat="1" applyFont="1" applyFill="1" applyBorder="1" applyAlignment="1">
      <alignment vertical="center"/>
    </xf>
    <xf numFmtId="0" fontId="16" fillId="0" borderId="0" xfId="2" applyNumberFormat="1" applyFont="1" applyFill="1" applyBorder="1" applyAlignment="1">
      <alignment vertical="center"/>
    </xf>
    <xf numFmtId="186" fontId="14" fillId="0" borderId="47" xfId="2" applyNumberFormat="1" applyFont="1" applyFill="1" applyBorder="1" applyAlignment="1">
      <alignment horizontal="right" vertical="center" shrinkToFit="1"/>
    </xf>
    <xf numFmtId="0" fontId="20" fillId="0" borderId="0" xfId="1" applyFont="1" applyFill="1" applyBorder="1" applyAlignment="1"/>
    <xf numFmtId="37" fontId="14" fillId="0" borderId="0" xfId="2" applyNumberFormat="1" applyFont="1" applyFill="1" applyBorder="1" applyAlignment="1">
      <alignment horizontal="right" vertical="center"/>
    </xf>
    <xf numFmtId="37" fontId="14" fillId="0" borderId="19" xfId="2" applyNumberFormat="1" applyFont="1" applyFill="1" applyBorder="1" applyAlignment="1">
      <alignment vertical="center"/>
    </xf>
    <xf numFmtId="37" fontId="14" fillId="0" borderId="0" xfId="2" applyNumberFormat="1" applyFont="1" applyFill="1" applyBorder="1" applyAlignment="1">
      <alignment vertical="center"/>
    </xf>
    <xf numFmtId="0" fontId="12" fillId="0" borderId="0" xfId="1" applyFont="1" applyFill="1" applyAlignment="1">
      <alignment horizontal="left" vertical="center"/>
    </xf>
    <xf numFmtId="0" fontId="20" fillId="2" borderId="0" xfId="1" applyFont="1" applyFill="1" applyAlignment="1">
      <alignment horizontal="center" vertical="center"/>
    </xf>
    <xf numFmtId="0" fontId="20" fillId="0" borderId="0" xfId="1" applyFont="1" applyFill="1" applyBorder="1" applyAlignment="1">
      <alignment horizontal="center" vertical="center" wrapText="1"/>
    </xf>
    <xf numFmtId="0" fontId="20" fillId="2" borderId="0" xfId="1" applyFont="1" applyFill="1" applyAlignment="1">
      <alignment vertical="center"/>
    </xf>
    <xf numFmtId="0" fontId="14" fillId="0" borderId="52" xfId="1" applyFont="1" applyFill="1" applyBorder="1" applyAlignment="1">
      <alignment horizontal="right" vertical="center"/>
    </xf>
    <xf numFmtId="0" fontId="14" fillId="0" borderId="41" xfId="1" applyFont="1" applyFill="1" applyBorder="1" applyAlignment="1">
      <alignment horizontal="right" vertical="center"/>
    </xf>
    <xf numFmtId="38" fontId="14" fillId="0" borderId="19" xfId="1" applyNumberFormat="1" applyFont="1" applyFill="1" applyBorder="1" applyAlignment="1">
      <alignment vertical="center"/>
    </xf>
    <xf numFmtId="38" fontId="14" fillId="0" borderId="18" xfId="1" applyNumberFormat="1" applyFont="1" applyFill="1" applyBorder="1" applyAlignment="1">
      <alignment horizontal="right" vertical="center"/>
    </xf>
    <xf numFmtId="38" fontId="14" fillId="0" borderId="47" xfId="2" applyNumberFormat="1" applyFont="1" applyFill="1" applyBorder="1" applyAlignment="1">
      <alignment vertical="center"/>
    </xf>
    <xf numFmtId="0" fontId="14" fillId="0" borderId="28" xfId="1" applyFont="1" applyFill="1" applyBorder="1" applyAlignment="1">
      <alignment vertical="center"/>
    </xf>
    <xf numFmtId="182" fontId="14" fillId="0" borderId="41" xfId="1" applyNumberFormat="1" applyFont="1" applyFill="1" applyBorder="1" applyAlignment="1">
      <alignment horizontal="right" vertical="center"/>
    </xf>
    <xf numFmtId="182" fontId="14" fillId="0" borderId="23" xfId="1" applyNumberFormat="1" applyFont="1" applyFill="1" applyBorder="1" applyAlignment="1">
      <alignment horizontal="right" vertical="center"/>
    </xf>
    <xf numFmtId="182" fontId="14" fillId="0" borderId="18" xfId="1" applyNumberFormat="1" applyFont="1" applyFill="1" applyBorder="1" applyAlignment="1">
      <alignment horizontal="right" vertical="center"/>
    </xf>
    <xf numFmtId="182" fontId="14" fillId="0" borderId="42" xfId="1" applyNumberFormat="1" applyFont="1" applyFill="1" applyBorder="1" applyAlignment="1">
      <alignment horizontal="right" vertical="center"/>
    </xf>
    <xf numFmtId="182" fontId="14" fillId="0" borderId="28" xfId="1" applyNumberFormat="1" applyFont="1" applyFill="1" applyBorder="1" applyAlignment="1">
      <alignment horizontal="right" vertical="center"/>
    </xf>
    <xf numFmtId="182" fontId="14" fillId="0" borderId="22" xfId="1" applyNumberFormat="1" applyFont="1" applyFill="1" applyBorder="1" applyAlignment="1">
      <alignment horizontal="right" vertical="center"/>
    </xf>
    <xf numFmtId="182" fontId="14" fillId="0" borderId="24" xfId="1" applyNumberFormat="1" applyFont="1" applyFill="1" applyBorder="1" applyAlignment="1">
      <alignment horizontal="right" vertical="center"/>
    </xf>
    <xf numFmtId="38" fontId="14" fillId="0" borderId="0" xfId="2" applyFont="1" applyAlignment="1"/>
    <xf numFmtId="38" fontId="14" fillId="0" borderId="19" xfId="2" applyFont="1" applyBorder="1" applyAlignment="1">
      <alignment vertical="center"/>
    </xf>
    <xf numFmtId="183" fontId="14" fillId="0" borderId="21" xfId="2" applyNumberFormat="1" applyFont="1" applyBorder="1" applyAlignment="1">
      <alignment horizontal="right" vertical="center" shrinkToFit="1"/>
    </xf>
    <xf numFmtId="183" fontId="14" fillId="0" borderId="56" xfId="2" applyNumberFormat="1" applyFont="1" applyBorder="1" applyAlignment="1">
      <alignment horizontal="right" vertical="center" shrinkToFit="1"/>
    </xf>
    <xf numFmtId="186" fontId="14" fillId="0" borderId="46" xfId="1" applyNumberFormat="1" applyFont="1" applyFill="1" applyBorder="1" applyAlignment="1">
      <alignment horizontal="right" vertical="center"/>
    </xf>
    <xf numFmtId="200" fontId="14" fillId="0" borderId="19" xfId="1" applyNumberFormat="1" applyFont="1" applyFill="1" applyBorder="1" applyAlignment="1">
      <alignment horizontal="right" vertical="center"/>
    </xf>
    <xf numFmtId="200" fontId="14" fillId="0" borderId="19" xfId="2" applyNumberFormat="1" applyFont="1" applyFill="1" applyBorder="1" applyAlignment="1">
      <alignment horizontal="right" vertical="center"/>
    </xf>
    <xf numFmtId="200" fontId="14" fillId="0" borderId="47" xfId="2" applyNumberFormat="1" applyFont="1" applyFill="1" applyBorder="1" applyAlignment="1">
      <alignment horizontal="right" vertical="center"/>
    </xf>
    <xf numFmtId="38" fontId="20" fillId="0" borderId="0" xfId="2" applyFont="1" applyFill="1" applyAlignment="1">
      <alignment horizontal="right"/>
    </xf>
    <xf numFmtId="183" fontId="14" fillId="0" borderId="19" xfId="2" applyNumberFormat="1" applyFont="1" applyFill="1" applyBorder="1" applyAlignment="1">
      <alignment horizontal="right" vertical="center"/>
    </xf>
    <xf numFmtId="186" fontId="14" fillId="0" borderId="45" xfId="1" applyNumberFormat="1" applyFont="1" applyFill="1" applyBorder="1" applyAlignment="1">
      <alignment horizontal="right" vertical="center"/>
    </xf>
    <xf numFmtId="186" fontId="14" fillId="0" borderId="110" xfId="1" applyNumberFormat="1" applyFont="1" applyFill="1" applyBorder="1" applyAlignment="1">
      <alignment horizontal="right" vertical="center"/>
    </xf>
    <xf numFmtId="183" fontId="14" fillId="0" borderId="0" xfId="2" applyNumberFormat="1" applyFont="1" applyFill="1" applyBorder="1" applyAlignment="1">
      <alignment horizontal="right" vertical="center"/>
    </xf>
    <xf numFmtId="0" fontId="16" fillId="0" borderId="24" xfId="1" applyFont="1" applyFill="1" applyBorder="1" applyAlignment="1">
      <alignment horizontal="left" vertical="center"/>
    </xf>
    <xf numFmtId="186" fontId="14" fillId="0" borderId="21" xfId="1" applyNumberFormat="1" applyFont="1" applyFill="1" applyBorder="1" applyAlignment="1">
      <alignment horizontal="right" vertical="center" shrinkToFit="1"/>
    </xf>
    <xf numFmtId="38" fontId="14" fillId="0" borderId="19" xfId="2" applyNumberFormat="1" applyFont="1" applyFill="1" applyBorder="1" applyAlignment="1">
      <alignment vertical="center"/>
    </xf>
    <xf numFmtId="38" fontId="14" fillId="0" borderId="47" xfId="1" applyNumberFormat="1" applyFont="1" applyFill="1" applyBorder="1" applyAlignment="1">
      <alignment vertical="center"/>
    </xf>
    <xf numFmtId="38" fontId="14" fillId="0" borderId="21" xfId="2" applyNumberFormat="1" applyFont="1" applyFill="1" applyBorder="1" applyAlignment="1">
      <alignment horizontal="right" vertical="center" shrinkToFit="1"/>
    </xf>
    <xf numFmtId="186" fontId="14" fillId="0" borderId="21" xfId="1" applyNumberFormat="1" applyFont="1" applyFill="1" applyBorder="1" applyAlignment="1">
      <alignment horizontal="right" vertical="center"/>
    </xf>
    <xf numFmtId="186" fontId="14" fillId="0" borderId="56" xfId="1" applyNumberFormat="1" applyFont="1" applyFill="1" applyBorder="1" applyAlignment="1">
      <alignment horizontal="right" vertical="center"/>
    </xf>
    <xf numFmtId="0" fontId="14" fillId="0" borderId="57" xfId="1" applyFont="1" applyFill="1" applyBorder="1" applyAlignment="1">
      <alignment vertical="center"/>
    </xf>
    <xf numFmtId="183" fontId="14" fillId="0" borderId="46" xfId="2" applyNumberFormat="1" applyFont="1" applyFill="1" applyBorder="1" applyAlignment="1">
      <alignment horizontal="right" vertical="center"/>
    </xf>
    <xf numFmtId="183" fontId="14" fillId="0" borderId="47" xfId="2" applyNumberFormat="1" applyFont="1" applyBorder="1" applyAlignment="1">
      <alignment horizontal="right" vertical="center"/>
    </xf>
    <xf numFmtId="183" fontId="14" fillId="0" borderId="47" xfId="2" applyNumberFormat="1" applyFont="1" applyFill="1" applyBorder="1" applyAlignment="1">
      <alignment horizontal="right" vertical="center"/>
    </xf>
    <xf numFmtId="191" fontId="14" fillId="0" borderId="19" xfId="2" applyNumberFormat="1" applyFont="1" applyFill="1" applyBorder="1" applyAlignment="1">
      <alignment horizontal="right" shrinkToFit="1"/>
    </xf>
    <xf numFmtId="186" fontId="14" fillId="0" borderId="19" xfId="2" applyNumberFormat="1" applyFont="1" applyFill="1" applyBorder="1" applyAlignment="1">
      <alignment horizontal="right" shrinkToFit="1"/>
    </xf>
    <xf numFmtId="186" fontId="14" fillId="0" borderId="19" xfId="2" applyNumberFormat="1" applyFont="1" applyFill="1" applyBorder="1" applyAlignment="1">
      <alignment vertical="center" shrinkToFit="1"/>
    </xf>
    <xf numFmtId="38" fontId="14" fillId="0" borderId="46" xfId="2" applyNumberFormat="1" applyFont="1" applyFill="1" applyBorder="1" applyAlignment="1">
      <alignment horizontal="right" vertical="center" shrinkToFit="1"/>
    </xf>
    <xf numFmtId="38" fontId="14" fillId="0" borderId="56" xfId="2" applyNumberFormat="1" applyFont="1" applyFill="1" applyBorder="1" applyAlignment="1">
      <alignment horizontal="right" vertical="center" shrinkToFit="1"/>
    </xf>
    <xf numFmtId="38" fontId="14" fillId="0" borderId="47" xfId="2" applyNumberFormat="1" applyFont="1" applyFill="1" applyBorder="1" applyAlignment="1">
      <alignment horizontal="right" vertical="center" shrinkToFit="1"/>
    </xf>
    <xf numFmtId="38" fontId="14" fillId="0" borderId="69" xfId="2" applyNumberFormat="1" applyFont="1" applyFill="1" applyBorder="1" applyAlignment="1">
      <alignment horizontal="right" vertical="center" shrinkToFit="1"/>
    </xf>
    <xf numFmtId="38" fontId="14" fillId="0" borderId="0" xfId="2" applyNumberFormat="1" applyFont="1" applyFill="1" applyBorder="1" applyAlignment="1">
      <alignment horizontal="right" vertical="center" shrinkToFit="1"/>
    </xf>
    <xf numFmtId="38" fontId="14" fillId="0" borderId="67" xfId="2" applyNumberFormat="1" applyFont="1" applyFill="1" applyBorder="1" applyAlignment="1">
      <alignment horizontal="right" vertical="center" shrinkToFit="1"/>
    </xf>
    <xf numFmtId="38" fontId="14" fillId="0" borderId="68" xfId="2" applyNumberFormat="1" applyFont="1" applyFill="1" applyBorder="1" applyAlignment="1">
      <alignment horizontal="right" vertical="center" shrinkToFit="1"/>
    </xf>
    <xf numFmtId="38" fontId="14" fillId="0" borderId="19" xfId="2" applyFont="1" applyFill="1" applyBorder="1" applyAlignment="1">
      <alignment horizontal="right" vertical="center"/>
    </xf>
    <xf numFmtId="0" fontId="14" fillId="0" borderId="18" xfId="1" applyFont="1" applyFill="1" applyBorder="1" applyAlignment="1">
      <alignment vertical="center" shrinkToFit="1"/>
    </xf>
    <xf numFmtId="0" fontId="14" fillId="0" borderId="57" xfId="1" applyFont="1" applyFill="1" applyBorder="1" applyAlignment="1">
      <alignment horizontal="center" vertical="center"/>
    </xf>
    <xf numFmtId="0" fontId="22" fillId="0" borderId="0" xfId="1" applyFont="1" applyFill="1" applyAlignment="1">
      <alignment vertical="top"/>
    </xf>
    <xf numFmtId="0" fontId="22" fillId="0" borderId="0" xfId="1" applyFont="1" applyFill="1" applyBorder="1" applyAlignment="1">
      <alignment horizontal="right" vertical="top"/>
    </xf>
    <xf numFmtId="38" fontId="14" fillId="0" borderId="47" xfId="2" applyFont="1" applyFill="1" applyBorder="1" applyAlignment="1">
      <alignment horizontal="right" vertical="center"/>
    </xf>
    <xf numFmtId="38" fontId="14" fillId="0" borderId="32" xfId="2" applyFont="1" applyFill="1" applyBorder="1" applyAlignment="1">
      <alignment horizontal="center" vertical="center" wrapText="1" shrinkToFit="1"/>
    </xf>
    <xf numFmtId="0" fontId="20" fillId="0" borderId="0" xfId="1" applyFont="1" applyFill="1" applyBorder="1"/>
    <xf numFmtId="38" fontId="21" fillId="0" borderId="47" xfId="2" applyNumberFormat="1" applyFont="1" applyFill="1" applyBorder="1" applyAlignment="1">
      <alignment horizontal="right" vertical="center" shrinkToFit="1"/>
    </xf>
    <xf numFmtId="38" fontId="21" fillId="0" borderId="19" xfId="2" applyNumberFormat="1" applyFont="1" applyFill="1" applyBorder="1" applyAlignment="1">
      <alignment horizontal="right" vertical="center" shrinkToFit="1"/>
    </xf>
    <xf numFmtId="38" fontId="20" fillId="0" borderId="33" xfId="2" applyFont="1" applyFill="1" applyBorder="1" applyAlignment="1">
      <alignment horizontal="center" vertical="center" shrinkToFit="1"/>
    </xf>
    <xf numFmtId="38" fontId="20" fillId="0" borderId="32" xfId="2" applyFont="1" applyFill="1" applyBorder="1" applyAlignment="1">
      <alignment horizontal="center" vertical="center" shrinkToFit="1"/>
    </xf>
    <xf numFmtId="38" fontId="14" fillId="0" borderId="43" xfId="2" applyNumberFormat="1" applyFont="1" applyFill="1" applyBorder="1" applyAlignment="1">
      <alignment horizontal="right" vertical="center" shrinkToFit="1"/>
    </xf>
    <xf numFmtId="38" fontId="14" fillId="0" borderId="43" xfId="1" applyNumberFormat="1" applyFont="1" applyFill="1" applyBorder="1" applyAlignment="1">
      <alignment vertical="center" shrinkToFit="1"/>
    </xf>
    <xf numFmtId="38" fontId="14" fillId="0" borderId="43" xfId="1" applyNumberFormat="1" applyFont="1" applyFill="1" applyBorder="1" applyAlignment="1">
      <alignment horizontal="right" vertical="center" shrinkToFit="1"/>
    </xf>
    <xf numFmtId="0" fontId="14" fillId="0" borderId="0" xfId="1" applyNumberFormat="1" applyFont="1" applyFill="1" applyBorder="1" applyAlignment="1">
      <alignment horizontal="left" vertical="center" wrapText="1" shrinkToFit="1"/>
    </xf>
    <xf numFmtId="0" fontId="14" fillId="0" borderId="0" xfId="1" applyNumberFormat="1" applyFont="1" applyBorder="1" applyAlignment="1">
      <alignment vertical="center" wrapText="1" shrinkToFit="1"/>
    </xf>
    <xf numFmtId="0" fontId="14" fillId="0" borderId="24" xfId="1" applyNumberFormat="1" applyFont="1" applyBorder="1" applyAlignment="1">
      <alignment vertical="center" wrapText="1" shrinkToFit="1"/>
    </xf>
    <xf numFmtId="0" fontId="14" fillId="0" borderId="48" xfId="1" applyFont="1" applyFill="1" applyBorder="1" applyAlignment="1">
      <alignment horizontal="center" vertical="center"/>
    </xf>
    <xf numFmtId="186" fontId="14" fillId="0" borderId="59" xfId="1" applyNumberFormat="1" applyFont="1" applyFill="1" applyBorder="1" applyAlignment="1">
      <alignment horizontal="right" vertical="center"/>
    </xf>
    <xf numFmtId="0" fontId="20" fillId="0" borderId="48" xfId="1" applyFont="1" applyFill="1" applyBorder="1" applyAlignment="1">
      <alignment horizontal="center" vertical="center" wrapText="1"/>
    </xf>
    <xf numFmtId="186" fontId="14" fillId="0" borderId="48" xfId="1" applyNumberFormat="1" applyFont="1" applyFill="1" applyBorder="1" applyAlignment="1">
      <alignment horizontal="right" vertical="center"/>
    </xf>
    <xf numFmtId="0" fontId="20" fillId="0" borderId="12" xfId="1" applyFont="1" applyFill="1" applyBorder="1" applyAlignment="1">
      <alignment horizontal="center" vertical="center" wrapText="1"/>
    </xf>
    <xf numFmtId="186" fontId="14" fillId="0" borderId="9" xfId="1" applyNumberFormat="1" applyFont="1" applyFill="1" applyBorder="1" applyAlignment="1">
      <alignment horizontal="right" vertical="center"/>
    </xf>
    <xf numFmtId="0" fontId="20" fillId="0" borderId="18" xfId="1" applyFont="1" applyFill="1" applyBorder="1" applyAlignment="1">
      <alignment horizontal="center" vertical="center" wrapText="1"/>
    </xf>
    <xf numFmtId="0" fontId="14" fillId="0" borderId="23" xfId="1" applyFont="1" applyFill="1" applyBorder="1" applyAlignment="1">
      <alignment horizontal="left" vertical="center"/>
    </xf>
    <xf numFmtId="38" fontId="14" fillId="0" borderId="45" xfId="2" applyFont="1" applyFill="1" applyBorder="1" applyAlignment="1">
      <alignment vertical="center" shrinkToFit="1"/>
    </xf>
    <xf numFmtId="0" fontId="14" fillId="0" borderId="110" xfId="1" applyNumberFormat="1" applyFont="1" applyFill="1" applyBorder="1" applyAlignment="1">
      <alignment horizontal="right" vertical="center" shrinkToFit="1"/>
    </xf>
    <xf numFmtId="40" fontId="14" fillId="0" borderId="32" xfId="2" applyNumberFormat="1" applyFont="1" applyFill="1" applyBorder="1" applyAlignment="1">
      <alignment vertical="center" shrinkToFit="1"/>
    </xf>
    <xf numFmtId="2" fontId="14" fillId="0" borderId="46" xfId="1" applyNumberFormat="1" applyFont="1" applyFill="1" applyBorder="1" applyAlignment="1">
      <alignment horizontal="right" vertical="center" shrinkToFit="1"/>
    </xf>
    <xf numFmtId="40" fontId="14" fillId="0" borderId="33" xfId="2" applyNumberFormat="1" applyFont="1" applyFill="1" applyBorder="1" applyAlignment="1">
      <alignment vertical="center" shrinkToFit="1"/>
    </xf>
    <xf numFmtId="183" fontId="14" fillId="0" borderId="110" xfId="2" applyNumberFormat="1" applyFont="1" applyFill="1" applyBorder="1" applyAlignment="1">
      <alignment horizontal="right" vertical="center"/>
    </xf>
    <xf numFmtId="183" fontId="14" fillId="0" borderId="33" xfId="2" applyNumberFormat="1" applyFont="1" applyFill="1" applyBorder="1" applyAlignment="1">
      <alignment horizontal="right" vertical="center"/>
    </xf>
    <xf numFmtId="186" fontId="14" fillId="0" borderId="23" xfId="2" applyNumberFormat="1" applyFont="1" applyFill="1" applyBorder="1" applyAlignment="1">
      <alignment horizontal="right" vertical="center"/>
    </xf>
    <xf numFmtId="38" fontId="14" fillId="0" borderId="56" xfId="1" applyNumberFormat="1" applyFont="1" applyFill="1" applyBorder="1" applyAlignment="1">
      <alignment horizontal="right" vertical="center" shrinkToFit="1"/>
    </xf>
    <xf numFmtId="0" fontId="14" fillId="0" borderId="0" xfId="1" applyFont="1" applyBorder="1" applyAlignment="1"/>
    <xf numFmtId="0" fontId="16" fillId="0" borderId="0" xfId="1" applyFont="1" applyFill="1" applyBorder="1" applyAlignment="1">
      <alignment vertical="center"/>
    </xf>
    <xf numFmtId="38" fontId="14" fillId="0" borderId="33" xfId="2" applyFont="1" applyFill="1" applyBorder="1" applyAlignment="1">
      <alignment horizontal="center" vertical="center" wrapText="1" shrinkToFit="1"/>
    </xf>
    <xf numFmtId="0" fontId="14" fillId="0" borderId="28" xfId="1" applyFont="1" applyFill="1" applyBorder="1" applyAlignment="1">
      <alignment horizontal="right" vertical="center"/>
    </xf>
    <xf numFmtId="0" fontId="14" fillId="0" borderId="42" xfId="1" applyFont="1" applyFill="1" applyBorder="1" applyAlignment="1">
      <alignment horizontal="right" vertical="center"/>
    </xf>
    <xf numFmtId="0" fontId="20" fillId="0" borderId="1" xfId="1" applyFont="1" applyFill="1" applyBorder="1" applyAlignment="1">
      <alignment vertical="center" wrapText="1"/>
    </xf>
    <xf numFmtId="0" fontId="14" fillId="0" borderId="28" xfId="1" applyNumberFormat="1" applyFont="1" applyFill="1" applyBorder="1" applyAlignment="1">
      <alignment horizontal="left" vertical="center" shrinkToFit="1"/>
    </xf>
    <xf numFmtId="0" fontId="14" fillId="0" borderId="41" xfId="2" applyNumberFormat="1" applyFont="1" applyFill="1" applyBorder="1" applyAlignment="1">
      <alignment horizontal="right" vertical="center" shrinkToFit="1"/>
    </xf>
    <xf numFmtId="183" fontId="14" fillId="0" borderId="56" xfId="1" applyNumberFormat="1" applyFont="1" applyFill="1" applyBorder="1" applyAlignment="1">
      <alignment horizontal="right" vertical="center" shrinkToFit="1"/>
    </xf>
    <xf numFmtId="0" fontId="14" fillId="0" borderId="20" xfId="1" applyFont="1" applyFill="1" applyBorder="1" applyAlignment="1">
      <alignment horizontal="center" vertical="center" shrinkToFit="1"/>
    </xf>
    <xf numFmtId="183" fontId="14" fillId="0" borderId="59" xfId="1" applyNumberFormat="1" applyFont="1" applyFill="1" applyBorder="1" applyAlignment="1">
      <alignment horizontal="right" vertical="center" shrinkToFit="1"/>
    </xf>
    <xf numFmtId="0" fontId="14" fillId="0" borderId="0" xfId="1" applyFont="1" applyFill="1" applyBorder="1" applyAlignment="1">
      <alignment horizontal="left" vertical="center" indent="1"/>
    </xf>
    <xf numFmtId="0" fontId="14" fillId="0" borderId="0" xfId="1" applyFont="1" applyFill="1" applyBorder="1" applyAlignment="1">
      <alignment horizontal="left" vertical="center" wrapText="1" indent="1"/>
    </xf>
    <xf numFmtId="0" fontId="14" fillId="0" borderId="24" xfId="1" applyFont="1" applyFill="1" applyBorder="1" applyAlignment="1">
      <alignment horizontal="left" vertical="center" indent="1"/>
    </xf>
    <xf numFmtId="0" fontId="18" fillId="0" borderId="0" xfId="1" applyFont="1" applyBorder="1" applyAlignment="1">
      <alignment horizontal="left" vertical="center" wrapText="1" indent="1"/>
    </xf>
    <xf numFmtId="0" fontId="18" fillId="0" borderId="0" xfId="1" applyFont="1" applyFill="1" applyBorder="1" applyAlignment="1">
      <alignment horizontal="left" vertical="center" wrapText="1" indent="1"/>
    </xf>
    <xf numFmtId="38" fontId="14" fillId="0" borderId="56" xfId="1" applyNumberFormat="1" applyFont="1" applyFill="1" applyBorder="1" applyAlignment="1">
      <alignment vertical="center" shrinkToFit="1"/>
    </xf>
    <xf numFmtId="38" fontId="14" fillId="0" borderId="0" xfId="7" applyFont="1" applyFill="1" applyBorder="1" applyAlignment="1">
      <alignment vertical="center"/>
    </xf>
    <xf numFmtId="38" fontId="14" fillId="0" borderId="76" xfId="7" applyFont="1" applyFill="1" applyBorder="1" applyAlignment="1">
      <alignment vertical="center"/>
    </xf>
    <xf numFmtId="38" fontId="14" fillId="0" borderId="19" xfId="7" applyFont="1" applyFill="1" applyBorder="1" applyAlignment="1">
      <alignment vertical="center"/>
    </xf>
    <xf numFmtId="38" fontId="14" fillId="0" borderId="47" xfId="7" applyFont="1" applyFill="1" applyBorder="1" applyAlignment="1">
      <alignment vertical="center"/>
    </xf>
    <xf numFmtId="38" fontId="14" fillId="0" borderId="76" xfId="7" applyFont="1" applyFill="1" applyBorder="1" applyAlignment="1">
      <alignment horizontal="right" vertical="center"/>
    </xf>
    <xf numFmtId="38" fontId="14" fillId="0" borderId="77" xfId="7" applyFont="1" applyFill="1" applyBorder="1" applyAlignment="1">
      <alignment vertical="center"/>
    </xf>
    <xf numFmtId="186" fontId="32" fillId="0" borderId="0" xfId="0" applyNumberFormat="1" applyFont="1" applyFill="1" applyBorder="1" applyAlignment="1">
      <alignment vertical="center" shrinkToFit="1"/>
    </xf>
    <xf numFmtId="186" fontId="14" fillId="0" borderId="52" xfId="0" applyNumberFormat="1" applyFont="1" applyFill="1" applyBorder="1" applyAlignment="1">
      <alignment horizontal="right" vertical="center"/>
    </xf>
    <xf numFmtId="186" fontId="14" fillId="0" borderId="41" xfId="5" applyNumberFormat="1" applyFont="1" applyFill="1" applyBorder="1" applyAlignment="1">
      <alignment horizontal="right" vertical="center"/>
    </xf>
    <xf numFmtId="186" fontId="14" fillId="0" borderId="19" xfId="0" applyNumberFormat="1" applyFont="1" applyFill="1" applyBorder="1" applyAlignment="1">
      <alignment horizontal="right" vertical="center"/>
    </xf>
    <xf numFmtId="186" fontId="14" fillId="0" borderId="47" xfId="5" applyNumberFormat="1" applyFont="1" applyFill="1" applyBorder="1" applyAlignment="1">
      <alignment horizontal="right" vertical="center"/>
    </xf>
    <xf numFmtId="186" fontId="14" fillId="0" borderId="23" xfId="0" applyNumberFormat="1" applyFont="1" applyFill="1" applyBorder="1" applyAlignment="1">
      <alignment horizontal="right" vertical="center"/>
    </xf>
    <xf numFmtId="186" fontId="14" fillId="0" borderId="46" xfId="5" applyNumberFormat="1" applyFont="1" applyFill="1" applyBorder="1" applyAlignment="1">
      <alignment horizontal="right" vertical="center"/>
    </xf>
    <xf numFmtId="186" fontId="14" fillId="0" borderId="32" xfId="0" applyNumberFormat="1" applyFont="1" applyFill="1" applyBorder="1" applyAlignment="1">
      <alignment horizontal="right" vertical="center"/>
    </xf>
    <xf numFmtId="186" fontId="14" fillId="0" borderId="33" xfId="5" applyNumberFormat="1" applyFont="1" applyFill="1" applyBorder="1" applyAlignment="1">
      <alignment horizontal="right" vertical="center"/>
    </xf>
    <xf numFmtId="49" fontId="14" fillId="0" borderId="28" xfId="27" applyNumberFormat="1" applyFont="1" applyFill="1" applyBorder="1" applyAlignment="1">
      <alignment horizontal="left" vertical="center" shrinkToFit="1"/>
    </xf>
    <xf numFmtId="190" fontId="14" fillId="0" borderId="47" xfId="2" applyNumberFormat="1" applyFont="1" applyFill="1" applyBorder="1" applyAlignment="1">
      <alignment horizontal="right" vertical="center" shrinkToFit="1"/>
    </xf>
    <xf numFmtId="190" fontId="14" fillId="0" borderId="18" xfId="1" applyNumberFormat="1" applyFont="1" applyFill="1" applyBorder="1" applyAlignment="1">
      <alignment horizontal="right" vertical="center" shrinkToFit="1"/>
    </xf>
    <xf numFmtId="190" fontId="14" fillId="0" borderId="0" xfId="2" applyNumberFormat="1" applyFont="1" applyFill="1" applyBorder="1" applyAlignment="1">
      <alignment horizontal="right" vertical="center" shrinkToFit="1"/>
    </xf>
    <xf numFmtId="186" fontId="14" fillId="0" borderId="0" xfId="7" applyNumberFormat="1" applyFont="1" applyFill="1" applyBorder="1" applyAlignment="1">
      <alignment vertical="center"/>
    </xf>
    <xf numFmtId="186" fontId="14" fillId="0" borderId="47" xfId="7" applyNumberFormat="1" applyFont="1" applyFill="1" applyBorder="1" applyAlignment="1">
      <alignment vertical="center"/>
    </xf>
    <xf numFmtId="186" fontId="14" fillId="0" borderId="18" xfId="7" applyNumberFormat="1" applyFont="1" applyFill="1" applyBorder="1" applyAlignment="1">
      <alignment vertical="center"/>
    </xf>
    <xf numFmtId="186" fontId="14" fillId="0" borderId="19" xfId="7" applyNumberFormat="1" applyFont="1" applyFill="1" applyBorder="1" applyAlignment="1">
      <alignment vertical="center"/>
    </xf>
    <xf numFmtId="0" fontId="14" fillId="0" borderId="46" xfId="32" applyNumberFormat="1" applyFont="1" applyFill="1" applyBorder="1" applyAlignment="1">
      <alignment horizontal="center" vertical="center" wrapText="1"/>
    </xf>
    <xf numFmtId="0" fontId="14" fillId="0" borderId="33" xfId="32" applyNumberFormat="1" applyFont="1" applyFill="1" applyBorder="1" applyAlignment="1">
      <alignment horizontal="center" vertical="center" wrapText="1"/>
    </xf>
    <xf numFmtId="0" fontId="14" fillId="0" borderId="47" xfId="32" applyNumberFormat="1" applyFont="1" applyFill="1" applyBorder="1" applyAlignment="1">
      <alignment horizontal="right" vertical="center" wrapText="1"/>
    </xf>
    <xf numFmtId="0" fontId="14" fillId="0" borderId="19" xfId="32" applyNumberFormat="1" applyFont="1" applyFill="1" applyBorder="1" applyAlignment="1">
      <alignment horizontal="right" vertical="center" wrapText="1"/>
    </xf>
    <xf numFmtId="0" fontId="18" fillId="0" borderId="32" xfId="32" applyNumberFormat="1" applyFont="1" applyFill="1" applyBorder="1" applyAlignment="1">
      <alignment horizontal="center" vertical="center" wrapText="1"/>
    </xf>
    <xf numFmtId="0" fontId="18" fillId="0" borderId="20" xfId="1" applyFont="1" applyFill="1" applyBorder="1" applyAlignment="1">
      <alignment horizontal="left" vertical="center" shrinkToFit="1"/>
    </xf>
    <xf numFmtId="0" fontId="14" fillId="0" borderId="9" xfId="1" applyNumberFormat="1" applyFont="1" applyFill="1" applyBorder="1" applyAlignment="1">
      <alignment horizontal="center" vertical="center" shrinkToFit="1"/>
    </xf>
    <xf numFmtId="0" fontId="14" fillId="0" borderId="9" xfId="1" applyNumberFormat="1" applyFont="1" applyFill="1" applyBorder="1" applyAlignment="1">
      <alignment horizontal="left" vertical="center" wrapText="1" shrinkToFit="1"/>
    </xf>
    <xf numFmtId="0" fontId="14" fillId="0" borderId="9" xfId="1" applyNumberFormat="1" applyFont="1" applyFill="1" applyBorder="1" applyAlignment="1">
      <alignment vertical="center" wrapText="1" shrinkToFit="1"/>
    </xf>
    <xf numFmtId="186" fontId="14" fillId="0" borderId="45" xfId="0" applyNumberFormat="1" applyFont="1" applyFill="1" applyBorder="1" applyAlignment="1">
      <alignment horizontal="right" vertical="center"/>
    </xf>
    <xf numFmtId="186" fontId="14" fillId="0" borderId="110" xfId="5" applyNumberFormat="1" applyFont="1" applyFill="1" applyBorder="1" applyAlignment="1">
      <alignment horizontal="right" vertical="center"/>
    </xf>
    <xf numFmtId="0" fontId="14" fillId="0" borderId="0" xfId="1" applyFont="1" applyFill="1" applyBorder="1" applyAlignment="1">
      <alignment horizontal="right"/>
    </xf>
    <xf numFmtId="0" fontId="14" fillId="0" borderId="0" xfId="1" applyFont="1" applyBorder="1" applyAlignment="1">
      <alignment horizontal="left" vertical="center"/>
    </xf>
    <xf numFmtId="0" fontId="14" fillId="0" borderId="0" xfId="1" applyFont="1" applyBorder="1" applyAlignment="1">
      <alignment vertical="center"/>
    </xf>
    <xf numFmtId="0" fontId="16" fillId="0" borderId="0" xfId="1" applyFont="1" applyBorder="1" applyAlignment="1">
      <alignment vertical="center"/>
    </xf>
    <xf numFmtId="0" fontId="14" fillId="0" borderId="24" xfId="1" applyFont="1" applyBorder="1" applyAlignment="1">
      <alignment horizontal="right"/>
    </xf>
    <xf numFmtId="0" fontId="14" fillId="0" borderId="1" xfId="1" applyFont="1" applyBorder="1" applyAlignment="1">
      <alignment horizontal="center" vertical="center"/>
    </xf>
    <xf numFmtId="0" fontId="14" fillId="0" borderId="32" xfId="1" applyFont="1" applyBorder="1" applyAlignment="1">
      <alignment horizontal="center" vertical="center"/>
    </xf>
    <xf numFmtId="38" fontId="14" fillId="0" borderId="19" xfId="2" applyFont="1" applyBorder="1" applyAlignment="1">
      <alignment horizontal="center" vertical="center"/>
    </xf>
    <xf numFmtId="38" fontId="14" fillId="0" borderId="23" xfId="2" applyFont="1" applyBorder="1" applyAlignment="1">
      <alignment horizontal="center" vertical="center"/>
    </xf>
    <xf numFmtId="0" fontId="14" fillId="0" borderId="33" xfId="1" applyFont="1" applyBorder="1" applyAlignment="1">
      <alignment horizontal="center" vertical="center" shrinkToFit="1"/>
    </xf>
    <xf numFmtId="0" fontId="14" fillId="0" borderId="23" xfId="1" applyFont="1" applyBorder="1" applyAlignment="1">
      <alignment horizontal="center" vertical="center" shrinkToFit="1"/>
    </xf>
    <xf numFmtId="0" fontId="14" fillId="0" borderId="42" xfId="1" applyFont="1" applyBorder="1" applyAlignment="1">
      <alignment horizontal="center" vertical="center"/>
    </xf>
    <xf numFmtId="0" fontId="14" fillId="0" borderId="22" xfId="1" applyFont="1" applyBorder="1" applyAlignment="1">
      <alignment horizontal="center" vertical="center"/>
    </xf>
    <xf numFmtId="38" fontId="14" fillId="0" borderId="23" xfId="2" applyFont="1" applyBorder="1" applyAlignment="1">
      <alignment horizontal="center" vertical="center" wrapText="1"/>
    </xf>
    <xf numFmtId="0" fontId="14" fillId="0" borderId="0" xfId="1" applyFont="1" applyFill="1" applyBorder="1" applyAlignment="1">
      <alignment horizontal="left" vertical="center" shrinkToFit="1"/>
    </xf>
    <xf numFmtId="0" fontId="14" fillId="0" borderId="19"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58" xfId="1" applyFont="1" applyFill="1" applyBorder="1" applyAlignment="1">
      <alignment horizontal="left" vertical="center" wrapText="1"/>
    </xf>
    <xf numFmtId="0" fontId="16" fillId="0" borderId="0" xfId="1" applyFont="1" applyFill="1" applyAlignment="1">
      <alignment vertical="center"/>
    </xf>
    <xf numFmtId="0" fontId="14" fillId="0" borderId="0" xfId="1" applyFont="1" applyFill="1" applyAlignment="1">
      <alignment vertical="center"/>
    </xf>
    <xf numFmtId="0" fontId="14" fillId="0" borderId="33" xfId="1" applyFont="1" applyFill="1" applyBorder="1" applyAlignment="1">
      <alignment horizontal="center" vertical="center" shrinkToFit="1"/>
    </xf>
    <xf numFmtId="0" fontId="14" fillId="0" borderId="43" xfId="1" applyFont="1" applyFill="1" applyBorder="1" applyAlignment="1">
      <alignment horizontal="center" vertical="center" shrinkToFit="1"/>
    </xf>
    <xf numFmtId="0" fontId="14" fillId="0" borderId="32" xfId="2" applyNumberFormat="1" applyFont="1" applyFill="1" applyBorder="1" applyAlignment="1">
      <alignment horizontal="center" vertical="center" shrinkToFit="1"/>
    </xf>
    <xf numFmtId="0" fontId="14" fillId="0" borderId="0" xfId="1" applyFont="1" applyAlignment="1">
      <alignment vertical="center"/>
    </xf>
    <xf numFmtId="0" fontId="14" fillId="0" borderId="0" xfId="1" applyFont="1" applyBorder="1" applyAlignment="1">
      <alignment horizontal="right"/>
    </xf>
    <xf numFmtId="0" fontId="14" fillId="0" borderId="0" xfId="1" applyFont="1" applyFill="1" applyBorder="1" applyAlignment="1">
      <alignment horizontal="left" vertical="center"/>
    </xf>
    <xf numFmtId="0" fontId="14" fillId="0" borderId="42"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52" xfId="1" applyFont="1" applyFill="1" applyBorder="1" applyAlignment="1">
      <alignment horizontal="left" vertical="center"/>
    </xf>
    <xf numFmtId="0" fontId="14" fillId="0" borderId="19" xfId="1" applyFont="1" applyFill="1" applyBorder="1" applyAlignment="1">
      <alignment horizontal="left" vertical="center"/>
    </xf>
    <xf numFmtId="0" fontId="14" fillId="0" borderId="18" xfId="1" applyFont="1" applyFill="1" applyBorder="1" applyAlignment="1">
      <alignment horizontal="left" vertical="center"/>
    </xf>
    <xf numFmtId="0" fontId="14" fillId="0" borderId="42" xfId="1" applyFont="1" applyBorder="1" applyAlignment="1">
      <alignment vertical="center"/>
    </xf>
    <xf numFmtId="0" fontId="14" fillId="0" borderId="32" xfId="1" applyFont="1" applyBorder="1" applyAlignment="1">
      <alignment horizontal="center" vertical="center" shrinkToFit="1"/>
    </xf>
    <xf numFmtId="0" fontId="14" fillId="0" borderId="24" xfId="1" applyFont="1" applyFill="1" applyBorder="1" applyAlignment="1">
      <alignment horizontal="center" vertical="center"/>
    </xf>
    <xf numFmtId="0" fontId="14" fillId="0" borderId="32" xfId="1" applyFont="1" applyFill="1" applyBorder="1" applyAlignment="1">
      <alignment horizontal="center" vertical="center"/>
    </xf>
    <xf numFmtId="0" fontId="14" fillId="0" borderId="0" xfId="1" applyFont="1" applyBorder="1" applyAlignment="1">
      <alignment horizontal="center"/>
    </xf>
    <xf numFmtId="49" fontId="14" fillId="0" borderId="0" xfId="1" applyNumberFormat="1" applyFont="1" applyFill="1" applyBorder="1" applyAlignment="1">
      <alignment horizontal="center" vertical="center"/>
    </xf>
    <xf numFmtId="0" fontId="14" fillId="0" borderId="44" xfId="1" applyFont="1" applyBorder="1" applyAlignment="1">
      <alignment horizontal="center" vertical="center"/>
    </xf>
    <xf numFmtId="0" fontId="20" fillId="0" borderId="22" xfId="1" applyFont="1" applyBorder="1" applyAlignment="1">
      <alignment horizontal="center" vertical="center" wrapText="1"/>
    </xf>
    <xf numFmtId="0" fontId="16" fillId="0" borderId="0" xfId="1" applyFont="1" applyAlignment="1">
      <alignment vertical="center"/>
    </xf>
    <xf numFmtId="38" fontId="14" fillId="0" borderId="0" xfId="2" applyFont="1" applyBorder="1" applyAlignment="1">
      <alignment vertical="center"/>
    </xf>
    <xf numFmtId="0" fontId="20" fillId="0" borderId="0" xfId="1" applyFont="1" applyBorder="1" applyAlignment="1">
      <alignment horizontal="center" vertical="center" wrapText="1"/>
    </xf>
    <xf numFmtId="0" fontId="14" fillId="0" borderId="19" xfId="1" applyFont="1" applyBorder="1" applyAlignment="1">
      <alignment horizontal="center" vertical="center"/>
    </xf>
    <xf numFmtId="0" fontId="14" fillId="0" borderId="0" xfId="1" applyFont="1" applyFill="1" applyBorder="1" applyAlignment="1">
      <alignment horizontal="center" vertical="center"/>
    </xf>
    <xf numFmtId="0" fontId="14" fillId="0" borderId="0" xfId="1" applyFont="1" applyFill="1" applyBorder="1" applyAlignment="1"/>
    <xf numFmtId="0" fontId="14" fillId="0" borderId="0" xfId="1" applyFont="1" applyFill="1" applyAlignment="1">
      <alignment horizontal="center"/>
    </xf>
    <xf numFmtId="0" fontId="18" fillId="0" borderId="19" xfId="1" applyFont="1" applyFill="1" applyBorder="1" applyAlignment="1">
      <alignment horizontal="right" vertical="center"/>
    </xf>
    <xf numFmtId="0" fontId="18" fillId="0" borderId="47" xfId="1" applyFont="1" applyFill="1" applyBorder="1" applyAlignment="1">
      <alignment horizontal="right" vertical="center"/>
    </xf>
    <xf numFmtId="0" fontId="20" fillId="0" borderId="0" xfId="1" applyFont="1" applyFill="1" applyBorder="1" applyAlignment="1">
      <alignment horizontal="right"/>
    </xf>
    <xf numFmtId="38" fontId="14" fillId="0" borderId="0" xfId="2" applyFont="1" applyFill="1" applyBorder="1" applyAlignment="1">
      <alignment horizontal="center"/>
    </xf>
    <xf numFmtId="183" fontId="14" fillId="0" borderId="0" xfId="2" applyNumberFormat="1" applyFont="1" applyFill="1" applyBorder="1" applyAlignment="1">
      <alignment horizontal="right" vertical="center" shrinkToFit="1"/>
    </xf>
    <xf numFmtId="38" fontId="14" fillId="0" borderId="0" xfId="1" applyNumberFormat="1" applyFont="1" applyFill="1"/>
    <xf numFmtId="183" fontId="14" fillId="0" borderId="19" xfId="2" applyNumberFormat="1" applyFont="1" applyFill="1" applyBorder="1" applyAlignment="1">
      <alignment vertical="center" shrinkToFit="1"/>
    </xf>
    <xf numFmtId="183" fontId="14" fillId="0" borderId="47" xfId="2" applyNumberFormat="1" applyFont="1" applyFill="1" applyBorder="1" applyAlignment="1">
      <alignment vertical="center" shrinkToFit="1"/>
    </xf>
    <xf numFmtId="183" fontId="14" fillId="0" borderId="0" xfId="2" applyNumberFormat="1" applyFont="1" applyFill="1" applyBorder="1" applyAlignment="1">
      <alignment vertical="center" shrinkToFit="1"/>
    </xf>
    <xf numFmtId="0" fontId="14" fillId="0" borderId="0" xfId="1" applyFont="1" applyFill="1" applyAlignment="1">
      <alignment horizontal="center" vertical="center"/>
    </xf>
    <xf numFmtId="0" fontId="16" fillId="0" borderId="0" xfId="1" applyFont="1"/>
    <xf numFmtId="0" fontId="16" fillId="0" borderId="24" xfId="1" applyFont="1" applyBorder="1"/>
    <xf numFmtId="0" fontId="20" fillId="0" borderId="0" xfId="12" applyFont="1"/>
    <xf numFmtId="0" fontId="14" fillId="0" borderId="0" xfId="12" applyFont="1"/>
    <xf numFmtId="38" fontId="21" fillId="0" borderId="0" xfId="2" applyFont="1"/>
    <xf numFmtId="38" fontId="21" fillId="0" borderId="0" xfId="2" applyFont="1" applyBorder="1"/>
    <xf numFmtId="38" fontId="21" fillId="0" borderId="0" xfId="2" applyFont="1" applyFill="1" applyBorder="1" applyAlignment="1">
      <alignment horizontal="center" vertical="center"/>
    </xf>
    <xf numFmtId="0" fontId="14" fillId="0" borderId="18" xfId="1" applyFont="1" applyFill="1" applyBorder="1" applyAlignment="1">
      <alignment horizontal="center"/>
    </xf>
    <xf numFmtId="49" fontId="16" fillId="0" borderId="0" xfId="1" applyNumberFormat="1" applyFont="1" applyFill="1" applyBorder="1" applyAlignment="1">
      <alignment vertical="center"/>
    </xf>
    <xf numFmtId="49" fontId="14" fillId="0" borderId="46"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justifyLastLine="1"/>
    </xf>
    <xf numFmtId="49" fontId="14" fillId="0" borderId="23" xfId="1" applyNumberFormat="1" applyFont="1" applyFill="1" applyBorder="1" applyAlignment="1">
      <alignment horizontal="center" vertical="center" shrinkToFit="1"/>
    </xf>
    <xf numFmtId="49" fontId="14" fillId="0" borderId="18" xfId="1" applyNumberFormat="1" applyFont="1" applyFill="1" applyBorder="1" applyAlignment="1">
      <alignment horizontal="distributed" vertical="center"/>
    </xf>
    <xf numFmtId="49" fontId="14" fillId="0" borderId="22" xfId="1" applyNumberFormat="1" applyFont="1" applyFill="1" applyBorder="1" applyAlignment="1">
      <alignment horizontal="distributed" vertical="center"/>
    </xf>
    <xf numFmtId="0" fontId="14" fillId="0" borderId="0" xfId="1" applyNumberFormat="1" applyFont="1" applyFill="1" applyBorder="1" applyAlignment="1">
      <alignment horizontal="distributed" vertical="center"/>
    </xf>
    <xf numFmtId="49" fontId="14" fillId="0" borderId="18" xfId="1" applyNumberFormat="1" applyFont="1" applyFill="1" applyBorder="1" applyAlignment="1">
      <alignment horizontal="left" vertical="center"/>
    </xf>
    <xf numFmtId="49" fontId="14" fillId="0" borderId="0" xfId="1" applyNumberFormat="1" applyFont="1" applyFill="1" applyBorder="1" applyAlignment="1">
      <alignment horizontal="distributed" vertical="center"/>
    </xf>
    <xf numFmtId="49" fontId="14" fillId="0" borderId="24" xfId="1" applyNumberFormat="1" applyFont="1" applyFill="1" applyBorder="1" applyAlignment="1">
      <alignment horizontal="distributed" vertical="center"/>
    </xf>
    <xf numFmtId="0" fontId="14" fillId="0" borderId="24" xfId="1" applyNumberFormat="1" applyFont="1" applyFill="1" applyBorder="1" applyAlignment="1">
      <alignment horizontal="distributed" vertical="center"/>
    </xf>
    <xf numFmtId="0" fontId="22" fillId="0" borderId="18" xfId="1" applyFont="1" applyBorder="1" applyAlignment="1">
      <alignment horizontal="right" vertical="center"/>
    </xf>
    <xf numFmtId="0" fontId="20" fillId="0" borderId="41" xfId="1" applyFont="1" applyBorder="1" applyAlignment="1">
      <alignment horizontal="right" vertical="center"/>
    </xf>
    <xf numFmtId="38" fontId="14" fillId="0" borderId="52" xfId="2" applyFont="1" applyFill="1" applyBorder="1" applyAlignment="1">
      <alignment vertical="center"/>
    </xf>
    <xf numFmtId="38" fontId="14" fillId="0" borderId="41" xfId="2" applyFont="1" applyFill="1" applyBorder="1" applyAlignment="1">
      <alignment vertical="center"/>
    </xf>
    <xf numFmtId="38" fontId="14" fillId="0" borderId="41" xfId="2" applyFont="1" applyFill="1" applyBorder="1" applyAlignment="1">
      <alignment horizontal="right" vertical="center"/>
    </xf>
    <xf numFmtId="38" fontId="20" fillId="0" borderId="0" xfId="2" applyFont="1" applyBorder="1" applyAlignment="1">
      <alignment horizontal="right"/>
    </xf>
    <xf numFmtId="0" fontId="18" fillId="0" borderId="0" xfId="1" applyFont="1" applyBorder="1" applyAlignment="1">
      <alignment horizontal="right"/>
    </xf>
    <xf numFmtId="0" fontId="18" fillId="0" borderId="0" xfId="1" applyFont="1" applyFill="1" applyBorder="1" applyAlignment="1">
      <alignment horizontal="right"/>
    </xf>
    <xf numFmtId="0" fontId="22" fillId="0" borderId="0" xfId="1" applyFont="1" applyFill="1" applyBorder="1" applyAlignment="1">
      <alignment horizontal="right"/>
    </xf>
    <xf numFmtId="180" fontId="14" fillId="0" borderId="7" xfId="1" applyNumberFormat="1" applyFont="1" applyFill="1" applyBorder="1" applyAlignment="1">
      <alignment vertical="center" shrinkToFit="1"/>
    </xf>
    <xf numFmtId="186" fontId="14" fillId="0" borderId="44" xfId="1" applyNumberFormat="1" applyFont="1" applyFill="1" applyBorder="1" applyAlignment="1">
      <alignment horizontal="right" vertical="center"/>
    </xf>
    <xf numFmtId="186" fontId="14" fillId="0" borderId="18" xfId="1" applyNumberFormat="1" applyFont="1" applyFill="1" applyBorder="1" applyAlignment="1">
      <alignment horizontal="right" vertical="center"/>
    </xf>
    <xf numFmtId="186" fontId="14" fillId="0" borderId="22" xfId="1" applyNumberFormat="1" applyFont="1" applyFill="1" applyBorder="1" applyAlignment="1">
      <alignment horizontal="right" vertical="center"/>
    </xf>
    <xf numFmtId="0" fontId="20" fillId="0" borderId="20" xfId="1" applyFont="1" applyFill="1" applyBorder="1" applyAlignment="1">
      <alignment horizontal="center" vertical="center"/>
    </xf>
    <xf numFmtId="38" fontId="14" fillId="0" borderId="20" xfId="2" applyFont="1" applyFill="1" applyBorder="1" applyAlignment="1">
      <alignment horizontal="center" vertical="center"/>
    </xf>
    <xf numFmtId="186" fontId="14" fillId="0" borderId="47" xfId="1" applyNumberFormat="1" applyFont="1" applyFill="1" applyBorder="1" applyAlignment="1">
      <alignment horizontal="right" vertical="center"/>
    </xf>
    <xf numFmtId="0" fontId="14" fillId="0" borderId="19" xfId="1" applyFont="1" applyFill="1" applyBorder="1" applyAlignment="1">
      <alignment horizontal="left" vertical="center"/>
    </xf>
    <xf numFmtId="0" fontId="20" fillId="0" borderId="0" xfId="1" applyFont="1" applyBorder="1" applyAlignment="1">
      <alignment horizontal="center" vertical="center" wrapText="1"/>
    </xf>
    <xf numFmtId="0" fontId="14" fillId="0" borderId="0" xfId="1" applyFont="1" applyFill="1" applyBorder="1" applyAlignment="1">
      <alignment horizontal="center" vertical="center"/>
    </xf>
    <xf numFmtId="0" fontId="14" fillId="0" borderId="0" xfId="1" applyFont="1" applyBorder="1" applyAlignment="1">
      <alignment vertical="center"/>
    </xf>
    <xf numFmtId="0" fontId="16" fillId="0" borderId="0" xfId="1" applyFont="1" applyBorder="1" applyAlignment="1">
      <alignment vertical="center"/>
    </xf>
    <xf numFmtId="0" fontId="14" fillId="0" borderId="0" xfId="1" applyFont="1" applyAlignment="1">
      <alignment vertical="center"/>
    </xf>
    <xf numFmtId="0" fontId="14" fillId="0" borderId="32" xfId="1" applyFont="1" applyFill="1" applyBorder="1" applyAlignment="1">
      <alignment horizontal="center" vertical="center" shrinkToFit="1"/>
    </xf>
    <xf numFmtId="0" fontId="14" fillId="0" borderId="32" xfId="1" applyFont="1" applyFill="1" applyBorder="1" applyAlignment="1">
      <alignment horizontal="center" vertical="center" wrapText="1" shrinkToFit="1"/>
    </xf>
    <xf numFmtId="0" fontId="14" fillId="0" borderId="33" xfId="1" applyFont="1" applyFill="1" applyBorder="1" applyAlignment="1">
      <alignment horizontal="center" vertical="center" wrapText="1" shrinkToFit="1"/>
    </xf>
    <xf numFmtId="186" fontId="14" fillId="0" borderId="19" xfId="2" applyNumberFormat="1" applyFont="1" applyFill="1" applyBorder="1" applyAlignment="1">
      <alignment horizontal="right" vertical="center" shrinkToFit="1"/>
    </xf>
    <xf numFmtId="186" fontId="14" fillId="0" borderId="23" xfId="2" applyNumberFormat="1" applyFont="1" applyFill="1" applyBorder="1" applyAlignment="1">
      <alignment horizontal="right" vertical="center" shrinkToFit="1"/>
    </xf>
    <xf numFmtId="186" fontId="14" fillId="0" borderId="46" xfId="2" applyNumberFormat="1" applyFont="1" applyFill="1" applyBorder="1" applyAlignment="1">
      <alignment horizontal="right" vertical="center" shrinkToFit="1"/>
    </xf>
    <xf numFmtId="182" fontId="14" fillId="0" borderId="44" xfId="1" applyNumberFormat="1" applyFont="1" applyFill="1" applyBorder="1" applyAlignment="1">
      <alignment horizontal="right" vertical="center"/>
    </xf>
    <xf numFmtId="182" fontId="14" fillId="0" borderId="48" xfId="1" applyNumberFormat="1" applyFont="1" applyFill="1" applyBorder="1" applyAlignment="1">
      <alignment horizontal="right" vertical="center"/>
    </xf>
    <xf numFmtId="0" fontId="14" fillId="0" borderId="0" xfId="1" applyFont="1" applyFill="1" applyBorder="1" applyAlignment="1">
      <alignment horizontal="center" vertical="center" wrapText="1"/>
    </xf>
    <xf numFmtId="0" fontId="14" fillId="0" borderId="18" xfId="1" applyFont="1" applyFill="1" applyBorder="1" applyAlignment="1">
      <alignment horizontal="center" vertical="center" wrapText="1"/>
    </xf>
    <xf numFmtId="190" fontId="14" fillId="0" borderId="83" xfId="1" applyNumberFormat="1" applyFont="1" applyFill="1" applyBorder="1" applyAlignment="1">
      <alignment horizontal="right" vertical="center" shrinkToFit="1"/>
    </xf>
    <xf numFmtId="190" fontId="14" fillId="0" borderId="83" xfId="2" applyNumberFormat="1" applyFont="1" applyFill="1" applyBorder="1" applyAlignment="1">
      <alignment horizontal="right" vertical="center" shrinkToFit="1"/>
    </xf>
    <xf numFmtId="190" fontId="14" fillId="0" borderId="84" xfId="2" applyNumberFormat="1" applyFont="1" applyFill="1" applyBorder="1" applyAlignment="1">
      <alignment horizontal="right" vertical="center" shrinkToFit="1"/>
    </xf>
    <xf numFmtId="186" fontId="14" fillId="0" borderId="52" xfId="1" applyNumberFormat="1" applyFont="1" applyFill="1" applyBorder="1" applyAlignment="1">
      <alignment horizontal="right" vertical="center"/>
    </xf>
    <xf numFmtId="179" fontId="14" fillId="0" borderId="47" xfId="1" applyNumberFormat="1" applyFont="1" applyFill="1" applyBorder="1" applyAlignment="1">
      <alignment vertical="center"/>
    </xf>
    <xf numFmtId="0" fontId="18" fillId="0" borderId="18" xfId="1" applyFont="1" applyFill="1" applyBorder="1" applyAlignment="1">
      <alignment horizontal="center" vertical="center"/>
    </xf>
    <xf numFmtId="191" fontId="14" fillId="0" borderId="19" xfId="2" applyNumberFormat="1" applyFont="1" applyFill="1" applyBorder="1" applyAlignment="1">
      <alignment horizontal="right" vertical="center" shrinkToFit="1"/>
    </xf>
    <xf numFmtId="38" fontId="14" fillId="0" borderId="0" xfId="1" applyNumberFormat="1" applyFont="1" applyFill="1" applyBorder="1" applyAlignment="1">
      <alignment vertical="center" shrinkToFit="1"/>
    </xf>
    <xf numFmtId="37" fontId="14" fillId="0" borderId="0" xfId="1" applyNumberFormat="1" applyFont="1" applyFill="1" applyBorder="1" applyAlignment="1">
      <alignment horizontal="right" vertical="center"/>
    </xf>
    <xf numFmtId="186" fontId="14" fillId="0" borderId="19" xfId="1" applyNumberFormat="1" applyFont="1" applyFill="1" applyBorder="1" applyAlignment="1">
      <alignment vertical="center"/>
    </xf>
    <xf numFmtId="181" fontId="14" fillId="0" borderId="19" xfId="1" applyNumberFormat="1" applyFont="1" applyFill="1" applyBorder="1" applyAlignment="1">
      <alignment vertical="center"/>
    </xf>
    <xf numFmtId="181" fontId="14" fillId="0" borderId="0" xfId="1" applyNumberFormat="1" applyFont="1" applyFill="1" applyBorder="1" applyAlignment="1">
      <alignment vertical="center"/>
    </xf>
    <xf numFmtId="37" fontId="14" fillId="0" borderId="28" xfId="2" applyNumberFormat="1" applyFont="1" applyFill="1" applyBorder="1" applyAlignment="1">
      <alignment vertical="center"/>
    </xf>
    <xf numFmtId="37" fontId="14" fillId="0" borderId="24" xfId="2" applyNumberFormat="1" applyFont="1" applyFill="1" applyBorder="1" applyAlignment="1">
      <alignment vertical="center"/>
    </xf>
    <xf numFmtId="0" fontId="16" fillId="0" borderId="0" xfId="1" applyFont="1" applyBorder="1" applyAlignment="1">
      <alignment vertical="center"/>
    </xf>
    <xf numFmtId="0" fontId="14" fillId="0" borderId="0" xfId="1" applyFont="1" applyAlignment="1">
      <alignment horizontal="left" vertical="center" shrinkToFit="1"/>
    </xf>
    <xf numFmtId="0" fontId="14" fillId="0" borderId="0" xfId="1" applyFont="1" applyBorder="1" applyAlignment="1">
      <alignment vertical="center"/>
    </xf>
    <xf numFmtId="0" fontId="12" fillId="0" borderId="0" xfId="1" applyFont="1" applyAlignment="1">
      <alignment vertical="center"/>
    </xf>
    <xf numFmtId="38" fontId="14" fillId="0" borderId="32" xfId="2" applyFont="1" applyBorder="1" applyAlignment="1">
      <alignment horizontal="center" vertical="center" shrinkToFit="1"/>
    </xf>
    <xf numFmtId="0" fontId="14" fillId="0" borderId="0" xfId="1" applyFont="1" applyAlignment="1">
      <alignment vertical="center"/>
    </xf>
    <xf numFmtId="0" fontId="14" fillId="0" borderId="0" xfId="1" applyFont="1" applyFill="1" applyBorder="1" applyAlignment="1">
      <alignment horizontal="left" vertical="center"/>
    </xf>
    <xf numFmtId="0" fontId="14" fillId="0" borderId="0" xfId="1" applyFont="1" applyAlignment="1">
      <alignment horizontal="left" vertical="center"/>
    </xf>
    <xf numFmtId="0" fontId="14" fillId="0" borderId="9" xfId="1" applyFont="1" applyBorder="1" applyAlignment="1">
      <alignment horizontal="center" vertical="center"/>
    </xf>
    <xf numFmtId="38" fontId="14" fillId="0" borderId="1" xfId="2" applyFont="1" applyBorder="1" applyAlignment="1">
      <alignment horizontal="center" vertical="center" shrinkToFit="1"/>
    </xf>
    <xf numFmtId="38" fontId="46" fillId="0" borderId="0" xfId="2" applyFont="1" applyBorder="1" applyAlignment="1">
      <alignment horizontal="right" wrapText="1"/>
    </xf>
    <xf numFmtId="0" fontId="1" fillId="0" borderId="32" xfId="35" applyBorder="1">
      <alignment vertical="center"/>
    </xf>
    <xf numFmtId="0" fontId="1" fillId="0" borderId="0" xfId="35">
      <alignment vertical="center"/>
    </xf>
    <xf numFmtId="38" fontId="0" fillId="0" borderId="47" xfId="36" applyFont="1" applyFill="1" applyBorder="1">
      <alignment vertical="center"/>
    </xf>
    <xf numFmtId="9" fontId="47" fillId="0" borderId="0" xfId="35" applyNumberFormat="1" applyFont="1">
      <alignment vertical="center"/>
    </xf>
    <xf numFmtId="9" fontId="1" fillId="0" borderId="0" xfId="35" applyNumberFormat="1">
      <alignment vertical="center"/>
    </xf>
    <xf numFmtId="0" fontId="14" fillId="0" borderId="33" xfId="1" applyFont="1" applyBorder="1" applyAlignment="1">
      <alignment horizontal="center" vertical="center" shrinkToFit="1"/>
    </xf>
    <xf numFmtId="0" fontId="14" fillId="0" borderId="0" xfId="1" applyFont="1" applyBorder="1" applyAlignment="1">
      <alignment horizontal="center" vertical="center"/>
    </xf>
    <xf numFmtId="0" fontId="16" fillId="0" borderId="24" xfId="1" applyFont="1" applyBorder="1" applyAlignment="1">
      <alignment vertical="center"/>
    </xf>
    <xf numFmtId="0" fontId="14" fillId="0" borderId="47" xfId="1" applyFont="1" applyBorder="1" applyAlignment="1">
      <alignment horizontal="right" vertical="center"/>
    </xf>
    <xf numFmtId="0" fontId="14" fillId="0" borderId="0" xfId="1" applyFont="1" applyAlignment="1">
      <alignment horizontal="left" vertical="center"/>
    </xf>
    <xf numFmtId="0" fontId="14" fillId="0" borderId="24" xfId="1" applyFont="1" applyFill="1" applyBorder="1"/>
    <xf numFmtId="0" fontId="16" fillId="0" borderId="0" xfId="1" applyFont="1" applyFill="1"/>
    <xf numFmtId="0" fontId="16" fillId="0" borderId="0" xfId="1" applyFont="1" applyFill="1" applyAlignment="1">
      <alignment horizontal="left" vertical="center"/>
    </xf>
    <xf numFmtId="38" fontId="0" fillId="0" borderId="18" xfId="36" applyFont="1" applyFill="1" applyBorder="1">
      <alignment vertical="center"/>
    </xf>
    <xf numFmtId="38" fontId="0" fillId="0" borderId="0" xfId="36" applyFont="1" applyFill="1" applyBorder="1">
      <alignment vertical="center"/>
    </xf>
    <xf numFmtId="0" fontId="21" fillId="0" borderId="1" xfId="35" applyFont="1" applyBorder="1">
      <alignment vertical="center"/>
    </xf>
    <xf numFmtId="38" fontId="21" fillId="0" borderId="32" xfId="36" applyFont="1" applyBorder="1" applyAlignment="1">
      <alignment horizontal="center" vertical="center"/>
    </xf>
    <xf numFmtId="38" fontId="21" fillId="0" borderId="33" xfId="36" applyFont="1" applyBorder="1" applyAlignment="1">
      <alignment horizontal="center" vertical="center"/>
    </xf>
    <xf numFmtId="38" fontId="21" fillId="0" borderId="19" xfId="36" applyFont="1" applyBorder="1">
      <alignment vertical="center"/>
    </xf>
    <xf numFmtId="38" fontId="21" fillId="0" borderId="47" xfId="36" applyFont="1" applyBorder="1">
      <alignment vertical="center"/>
    </xf>
    <xf numFmtId="38" fontId="21" fillId="0" borderId="23" xfId="36" applyFont="1" applyBorder="1">
      <alignment vertical="center"/>
    </xf>
    <xf numFmtId="38" fontId="21" fillId="0" borderId="46" xfId="36" applyFont="1" applyBorder="1">
      <alignment vertical="center"/>
    </xf>
    <xf numFmtId="0" fontId="21" fillId="0" borderId="18" xfId="35" applyFont="1" applyBorder="1" applyAlignment="1">
      <alignment horizontal="center" vertical="center"/>
    </xf>
    <xf numFmtId="0" fontId="21" fillId="0" borderId="22" xfId="35" applyFont="1" applyBorder="1" applyAlignment="1">
      <alignment horizontal="center" vertical="center"/>
    </xf>
    <xf numFmtId="186" fontId="14" fillId="0" borderId="22" xfId="7" applyNumberFormat="1" applyFont="1" applyFill="1" applyBorder="1" applyAlignment="1">
      <alignment vertical="center"/>
    </xf>
    <xf numFmtId="186" fontId="14" fillId="0" borderId="46" xfId="7" applyNumberFormat="1" applyFont="1" applyFill="1" applyBorder="1" applyAlignment="1">
      <alignment vertical="center"/>
    </xf>
    <xf numFmtId="186" fontId="14" fillId="0" borderId="23" xfId="7" applyNumberFormat="1" applyFont="1" applyFill="1" applyBorder="1" applyAlignment="1">
      <alignment vertical="center"/>
    </xf>
    <xf numFmtId="0" fontId="14" fillId="0" borderId="0" xfId="1" applyFont="1" applyFill="1" applyBorder="1" applyAlignment="1">
      <alignment horizontal="left" vertical="top" wrapText="1"/>
    </xf>
    <xf numFmtId="0" fontId="21" fillId="0" borderId="42" xfId="35" applyFont="1" applyBorder="1">
      <alignment vertical="center"/>
    </xf>
    <xf numFmtId="38" fontId="20" fillId="0" borderId="52" xfId="2" applyFont="1" applyBorder="1" applyAlignment="1">
      <alignment horizontal="right" vertical="center"/>
    </xf>
    <xf numFmtId="38" fontId="20" fillId="0" borderId="41" xfId="2" applyFont="1" applyBorder="1" applyAlignment="1">
      <alignment horizontal="right" vertical="center"/>
    </xf>
    <xf numFmtId="0" fontId="14" fillId="0" borderId="28" xfId="1" applyFont="1" applyFill="1" applyBorder="1" applyAlignment="1">
      <alignment horizontal="center" vertical="center" wrapText="1"/>
    </xf>
    <xf numFmtId="0" fontId="14" fillId="0" borderId="42"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14" fillId="0" borderId="22"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43" xfId="1" applyFont="1" applyFill="1" applyBorder="1" applyAlignment="1">
      <alignment horizontal="center" vertical="center" wrapText="1"/>
    </xf>
    <xf numFmtId="0" fontId="16" fillId="0" borderId="0" xfId="1" applyFont="1" applyFill="1" applyAlignment="1">
      <alignment horizontal="left" vertical="center"/>
    </xf>
    <xf numFmtId="0" fontId="16" fillId="0" borderId="0" xfId="1" applyFont="1" applyFill="1" applyAlignment="1">
      <alignment vertical="center"/>
    </xf>
    <xf numFmtId="0" fontId="14" fillId="0" borderId="0" xfId="1" applyFont="1" applyFill="1" applyAlignment="1">
      <alignment vertical="center"/>
    </xf>
    <xf numFmtId="0" fontId="14" fillId="0" borderId="52"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32" xfId="1" applyFont="1" applyFill="1" applyBorder="1" applyAlignment="1">
      <alignment horizontal="center" vertical="center" wrapText="1"/>
    </xf>
    <xf numFmtId="0" fontId="14" fillId="0" borderId="0" xfId="1" applyFont="1" applyFill="1" applyAlignment="1">
      <alignment horizontal="left" vertical="center"/>
    </xf>
    <xf numFmtId="0" fontId="14" fillId="0" borderId="32" xfId="1" applyNumberFormat="1" applyFont="1" applyFill="1" applyBorder="1" applyAlignment="1">
      <alignment horizontal="center" vertical="center" shrinkToFit="1"/>
    </xf>
    <xf numFmtId="0" fontId="14" fillId="0" borderId="0" xfId="1" applyFont="1" applyFill="1" applyBorder="1" applyAlignment="1">
      <alignment horizontal="left" vertical="center"/>
    </xf>
    <xf numFmtId="0" fontId="14" fillId="0" borderId="19" xfId="1" applyFont="1" applyFill="1" applyBorder="1" applyAlignment="1">
      <alignment horizontal="center" vertical="center" wrapText="1"/>
    </xf>
    <xf numFmtId="38" fontId="14" fillId="0" borderId="46" xfId="2"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43" xfId="1" applyFont="1" applyFill="1" applyBorder="1" applyAlignment="1">
      <alignment horizontal="center" vertical="center"/>
    </xf>
    <xf numFmtId="0" fontId="14" fillId="0" borderId="1" xfId="1" applyFont="1" applyFill="1" applyBorder="1" applyAlignment="1">
      <alignment horizontal="center" vertical="center"/>
    </xf>
    <xf numFmtId="0" fontId="14" fillId="0" borderId="42" xfId="1" applyFont="1" applyFill="1" applyBorder="1" applyAlignment="1">
      <alignment horizontal="center" vertical="center"/>
    </xf>
    <xf numFmtId="0" fontId="14" fillId="0" borderId="18"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41" xfId="1" applyFont="1" applyFill="1" applyBorder="1" applyAlignment="1">
      <alignment horizontal="center" vertical="center"/>
    </xf>
    <xf numFmtId="0" fontId="14" fillId="0" borderId="46"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52" xfId="1" applyFont="1" applyFill="1" applyBorder="1" applyAlignment="1">
      <alignment horizontal="left" vertical="center"/>
    </xf>
    <xf numFmtId="0" fontId="14" fillId="0" borderId="44" xfId="1" applyFont="1" applyFill="1" applyBorder="1" applyAlignment="1">
      <alignment horizontal="center" vertical="center"/>
    </xf>
    <xf numFmtId="0" fontId="14" fillId="0" borderId="23" xfId="1" applyFont="1" applyFill="1" applyBorder="1" applyAlignment="1">
      <alignment horizontal="center" vertical="center" shrinkToFit="1"/>
    </xf>
    <xf numFmtId="0" fontId="14" fillId="0" borderId="32" xfId="1" applyFont="1" applyFill="1" applyBorder="1" applyAlignment="1">
      <alignment horizontal="center" vertical="center" shrinkToFit="1"/>
    </xf>
    <xf numFmtId="0" fontId="14" fillId="0" borderId="57" xfId="1" applyFont="1" applyFill="1" applyBorder="1" applyAlignment="1">
      <alignment horizontal="left" vertical="center"/>
    </xf>
    <xf numFmtId="0" fontId="14" fillId="0" borderId="18" xfId="1" applyFont="1" applyFill="1" applyBorder="1" applyAlignment="1">
      <alignment horizontal="left" vertical="center"/>
    </xf>
    <xf numFmtId="49" fontId="14" fillId="0" borderId="0" xfId="27" applyNumberFormat="1" applyFont="1" applyFill="1" applyBorder="1" applyAlignment="1">
      <alignment horizontal="left" vertical="center" shrinkToFit="1"/>
    </xf>
    <xf numFmtId="49" fontId="14" fillId="0" borderId="24" xfId="27" applyNumberFormat="1" applyFont="1" applyFill="1" applyBorder="1" applyAlignment="1">
      <alignment horizontal="left" vertical="center" shrinkToFit="1"/>
    </xf>
    <xf numFmtId="0" fontId="14" fillId="0" borderId="0" xfId="1" applyFont="1" applyFill="1" applyBorder="1" applyAlignment="1">
      <alignment horizontal="center"/>
    </xf>
    <xf numFmtId="38" fontId="14" fillId="0" borderId="33" xfId="2" applyFont="1" applyFill="1" applyBorder="1" applyAlignment="1">
      <alignment horizontal="center" vertical="center"/>
    </xf>
    <xf numFmtId="0" fontId="14" fillId="0" borderId="46" xfId="1" applyFont="1" applyFill="1" applyBorder="1" applyAlignment="1">
      <alignment horizontal="center" vertical="center" wrapText="1"/>
    </xf>
    <xf numFmtId="0" fontId="14" fillId="0" borderId="32" xfId="1" applyFont="1" applyFill="1" applyBorder="1" applyAlignment="1">
      <alignment horizontal="center" vertical="center"/>
    </xf>
    <xf numFmtId="0" fontId="14" fillId="0" borderId="24" xfId="1" applyFont="1" applyFill="1" applyBorder="1" applyAlignment="1">
      <alignment horizontal="center" vertical="center"/>
    </xf>
    <xf numFmtId="49" fontId="14" fillId="0" borderId="0" xfId="1" applyNumberFormat="1" applyFont="1" applyFill="1" applyBorder="1" applyAlignment="1">
      <alignment horizontal="left" vertical="center"/>
    </xf>
    <xf numFmtId="0" fontId="14" fillId="0" borderId="22" xfId="1" applyFont="1" applyFill="1" applyBorder="1" applyAlignment="1">
      <alignment horizontal="center"/>
    </xf>
    <xf numFmtId="0" fontId="14" fillId="0" borderId="0" xfId="1" applyFont="1" applyFill="1" applyAlignment="1">
      <alignment horizontal="left" vertical="center" wrapText="1"/>
    </xf>
    <xf numFmtId="0" fontId="14" fillId="0" borderId="0" xfId="1" applyFont="1" applyFill="1" applyBorder="1" applyAlignment="1">
      <alignment horizontal="left" vertical="center" wrapText="1"/>
    </xf>
    <xf numFmtId="0" fontId="14" fillId="0" borderId="0" xfId="1" applyFont="1" applyFill="1" applyBorder="1" applyAlignment="1">
      <alignment horizontal="center" vertical="center" shrinkToFit="1"/>
    </xf>
    <xf numFmtId="0" fontId="14" fillId="0" borderId="18" xfId="1" applyFont="1" applyFill="1" applyBorder="1" applyAlignment="1">
      <alignment horizontal="center" vertical="center" shrinkToFit="1"/>
    </xf>
    <xf numFmtId="0" fontId="14" fillId="0" borderId="1" xfId="1" applyFont="1" applyFill="1" applyBorder="1" applyAlignment="1">
      <alignment horizontal="center" vertical="center" wrapText="1"/>
    </xf>
    <xf numFmtId="0" fontId="20" fillId="0" borderId="0" xfId="1" applyFont="1" applyFill="1" applyBorder="1" applyAlignment="1">
      <alignment horizontal="left" vertical="center"/>
    </xf>
    <xf numFmtId="0" fontId="14" fillId="0" borderId="43" xfId="1" applyFont="1" applyFill="1" applyBorder="1" applyAlignment="1">
      <alignment vertical="center"/>
    </xf>
    <xf numFmtId="0" fontId="14" fillId="0" borderId="1" xfId="1" applyFont="1" applyFill="1" applyBorder="1" applyAlignment="1">
      <alignment vertical="center"/>
    </xf>
    <xf numFmtId="0" fontId="14" fillId="0" borderId="0" xfId="1" applyFont="1" applyFill="1" applyBorder="1" applyAlignment="1">
      <alignment vertical="center"/>
    </xf>
    <xf numFmtId="0" fontId="14" fillId="0" borderId="42" xfId="1" applyFont="1" applyFill="1" applyBorder="1" applyAlignment="1">
      <alignment horizontal="center" vertical="center" textRotation="255" wrapText="1"/>
    </xf>
    <xf numFmtId="0" fontId="14" fillId="0" borderId="0" xfId="1" applyFont="1" applyFill="1" applyBorder="1" applyAlignment="1">
      <alignment horizontal="center" vertical="center"/>
    </xf>
    <xf numFmtId="0" fontId="14" fillId="0" borderId="0" xfId="1" applyFont="1" applyFill="1" applyBorder="1" applyAlignment="1">
      <alignment vertical="top"/>
    </xf>
    <xf numFmtId="0" fontId="16" fillId="0" borderId="0" xfId="1" applyFont="1" applyFill="1" applyBorder="1" applyAlignment="1"/>
    <xf numFmtId="0" fontId="14" fillId="0" borderId="2"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4" xfId="1" applyFont="1" applyFill="1" applyBorder="1" applyAlignment="1">
      <alignment horizontal="center" vertical="center"/>
    </xf>
    <xf numFmtId="0" fontId="14" fillId="0" borderId="5" xfId="1" applyFont="1" applyFill="1" applyBorder="1" applyAlignment="1">
      <alignment horizontal="right" vertical="center"/>
    </xf>
    <xf numFmtId="0" fontId="14" fillId="0" borderId="6" xfId="1" applyFont="1" applyFill="1" applyBorder="1" applyAlignment="1">
      <alignment horizontal="right" vertical="center"/>
    </xf>
    <xf numFmtId="176" fontId="14" fillId="0" borderId="8" xfId="1" applyNumberFormat="1" applyFont="1" applyFill="1" applyBorder="1" applyAlignment="1">
      <alignment vertical="center"/>
    </xf>
    <xf numFmtId="176" fontId="14" fillId="0" borderId="10" xfId="1" applyNumberFormat="1" applyFont="1" applyFill="1" applyBorder="1" applyAlignment="1">
      <alignment vertical="center"/>
    </xf>
    <xf numFmtId="176" fontId="14" fillId="0" borderId="11" xfId="1" applyNumberFormat="1" applyFont="1" applyFill="1" applyBorder="1" applyAlignment="1">
      <alignment vertical="center"/>
    </xf>
    <xf numFmtId="176" fontId="14" fillId="0" borderId="13" xfId="1" applyNumberFormat="1" applyFont="1" applyFill="1" applyBorder="1" applyAlignment="1">
      <alignment vertical="center"/>
    </xf>
    <xf numFmtId="176" fontId="14" fillId="0" borderId="14" xfId="1" applyNumberFormat="1" applyFont="1" applyFill="1" applyBorder="1" applyAlignment="1">
      <alignment vertical="center"/>
    </xf>
    <xf numFmtId="176" fontId="14" fillId="0" borderId="10" xfId="2" applyNumberFormat="1" applyFont="1" applyFill="1" applyBorder="1" applyAlignment="1">
      <alignment vertical="center"/>
    </xf>
    <xf numFmtId="176" fontId="14" fillId="0" borderId="13" xfId="2" applyNumberFormat="1" applyFont="1" applyFill="1" applyBorder="1" applyAlignment="1">
      <alignment vertical="center"/>
    </xf>
    <xf numFmtId="176" fontId="14" fillId="0" borderId="14" xfId="2" applyNumberFormat="1" applyFont="1" applyFill="1" applyBorder="1" applyAlignment="1">
      <alignment vertical="center"/>
    </xf>
    <xf numFmtId="176" fontId="14" fillId="0" borderId="7" xfId="2" applyNumberFormat="1" applyFont="1" applyFill="1" applyBorder="1" applyAlignment="1">
      <alignment vertical="center"/>
    </xf>
    <xf numFmtId="176" fontId="14" fillId="0" borderId="8" xfId="2" applyNumberFormat="1" applyFont="1" applyFill="1" applyBorder="1" applyAlignment="1">
      <alignment vertical="center"/>
    </xf>
    <xf numFmtId="176" fontId="14" fillId="0" borderId="11" xfId="2" applyNumberFormat="1" applyFont="1" applyFill="1" applyBorder="1" applyAlignment="1">
      <alignment vertical="center"/>
    </xf>
    <xf numFmtId="176" fontId="14" fillId="0" borderId="18" xfId="2" applyNumberFormat="1" applyFont="1" applyFill="1" applyBorder="1" applyAlignment="1">
      <alignment vertical="center"/>
    </xf>
    <xf numFmtId="176" fontId="14" fillId="0" borderId="20" xfId="2" applyNumberFormat="1" applyFont="1" applyFill="1" applyBorder="1" applyAlignment="1">
      <alignment vertical="center"/>
    </xf>
    <xf numFmtId="0" fontId="14" fillId="0" borderId="30" xfId="1" applyFont="1" applyFill="1" applyBorder="1" applyAlignment="1">
      <alignment horizontal="center" vertical="center" shrinkToFit="1"/>
    </xf>
    <xf numFmtId="0" fontId="14" fillId="0" borderId="34" xfId="1" applyFont="1" applyFill="1" applyBorder="1" applyAlignment="1">
      <alignment horizontal="right" shrinkToFit="1"/>
    </xf>
    <xf numFmtId="0" fontId="14" fillId="0" borderId="5" xfId="1" applyFont="1" applyFill="1" applyBorder="1" applyAlignment="1">
      <alignment horizontal="right" vertical="center" shrinkToFit="1"/>
    </xf>
    <xf numFmtId="0" fontId="14" fillId="0" borderId="7" xfId="1" applyFont="1" applyFill="1" applyBorder="1" applyAlignment="1">
      <alignment horizontal="right" vertical="center" shrinkToFit="1"/>
    </xf>
    <xf numFmtId="0" fontId="14" fillId="0" borderId="8" xfId="1" applyFont="1" applyFill="1" applyBorder="1" applyAlignment="1">
      <alignment shrinkToFit="1"/>
    </xf>
    <xf numFmtId="0" fontId="14" fillId="0" borderId="15" xfId="1" applyFont="1" applyFill="1" applyBorder="1" applyAlignment="1">
      <alignment horizontal="center" vertical="center" shrinkToFit="1"/>
    </xf>
    <xf numFmtId="178" fontId="14" fillId="0" borderId="7" xfId="1" applyNumberFormat="1" applyFont="1" applyFill="1" applyBorder="1" applyAlignment="1">
      <alignment horizontal="right" vertical="center" shrinkToFit="1"/>
    </xf>
    <xf numFmtId="178" fontId="14" fillId="0" borderId="7" xfId="1" applyNumberFormat="1" applyFont="1" applyFill="1" applyBorder="1" applyAlignment="1">
      <alignment vertical="center" shrinkToFit="1"/>
    </xf>
    <xf numFmtId="179" fontId="14" fillId="0" borderId="7" xfId="1" applyNumberFormat="1" applyFont="1" applyFill="1" applyBorder="1" applyAlignment="1">
      <alignment vertical="center" shrinkToFit="1"/>
    </xf>
    <xf numFmtId="177" fontId="14" fillId="0" borderId="7" xfId="2" applyNumberFormat="1" applyFont="1" applyFill="1" applyBorder="1" applyAlignment="1">
      <alignment horizontal="center" vertical="center" shrinkToFit="1"/>
    </xf>
    <xf numFmtId="181" fontId="14" fillId="0" borderId="7" xfId="2" applyNumberFormat="1" applyFont="1" applyFill="1" applyBorder="1" applyAlignment="1">
      <alignment vertical="center" shrinkToFit="1"/>
    </xf>
    <xf numFmtId="0" fontId="14" fillId="0" borderId="8" xfId="1" applyFont="1" applyFill="1" applyBorder="1" applyAlignment="1">
      <alignment horizontal="center" vertical="center" shrinkToFit="1"/>
    </xf>
    <xf numFmtId="179" fontId="14" fillId="0" borderId="7" xfId="1" quotePrefix="1" applyNumberFormat="1" applyFont="1" applyFill="1" applyBorder="1" applyAlignment="1">
      <alignment horizontal="right" vertical="center" shrinkToFit="1"/>
    </xf>
    <xf numFmtId="182" fontId="14" fillId="0" borderId="0" xfId="1" applyNumberFormat="1" applyFont="1" applyFill="1"/>
    <xf numFmtId="38" fontId="14" fillId="0" borderId="24" xfId="2" applyFont="1" applyFill="1" applyBorder="1"/>
    <xf numFmtId="0" fontId="14" fillId="0" borderId="47" xfId="1" applyFont="1" applyFill="1" applyBorder="1" applyAlignment="1">
      <alignment vertical="center" shrinkToFit="1"/>
    </xf>
    <xf numFmtId="0" fontId="22" fillId="0" borderId="0" xfId="1" applyFont="1" applyFill="1"/>
    <xf numFmtId="186" fontId="18" fillId="0" borderId="19" xfId="2" applyNumberFormat="1" applyFont="1" applyFill="1" applyBorder="1" applyAlignment="1">
      <alignment horizontal="right" vertical="center" shrinkToFit="1"/>
    </xf>
    <xf numFmtId="0" fontId="18" fillId="0" borderId="47" xfId="1" applyFont="1" applyFill="1" applyBorder="1" applyAlignment="1">
      <alignment horizontal="right" vertical="center" shrinkToFit="1"/>
    </xf>
    <xf numFmtId="186" fontId="18" fillId="0" borderId="21" xfId="2" applyNumberFormat="1" applyFont="1" applyFill="1" applyBorder="1" applyAlignment="1">
      <alignment horizontal="right" vertical="center" shrinkToFit="1"/>
    </xf>
    <xf numFmtId="0" fontId="18" fillId="0" borderId="56" xfId="1" applyFont="1" applyFill="1" applyBorder="1" applyAlignment="1">
      <alignment horizontal="right" vertical="center" shrinkToFit="1"/>
    </xf>
    <xf numFmtId="192" fontId="18" fillId="0" borderId="19" xfId="1" applyNumberFormat="1" applyFont="1" applyFill="1" applyBorder="1" applyAlignment="1">
      <alignment horizontal="right" vertical="center" shrinkToFit="1"/>
    </xf>
    <xf numFmtId="191" fontId="18" fillId="0" borderId="19" xfId="1" applyNumberFormat="1" applyFont="1" applyFill="1" applyBorder="1" applyAlignment="1">
      <alignment horizontal="right" vertical="center" shrinkToFit="1"/>
    </xf>
    <xf numFmtId="192" fontId="18" fillId="0" borderId="19" xfId="2" applyNumberFormat="1" applyFont="1" applyFill="1" applyBorder="1" applyAlignment="1">
      <alignment vertical="center" shrinkToFit="1"/>
    </xf>
    <xf numFmtId="191" fontId="18" fillId="0" borderId="19" xfId="1" applyNumberFormat="1" applyFont="1" applyFill="1" applyBorder="1" applyAlignment="1">
      <alignment vertical="center" shrinkToFit="1"/>
    </xf>
    <xf numFmtId="192" fontId="18" fillId="0" borderId="19" xfId="1" applyNumberFormat="1" applyFont="1" applyFill="1" applyBorder="1" applyAlignment="1">
      <alignment vertical="center" shrinkToFit="1"/>
    </xf>
    <xf numFmtId="192" fontId="18" fillId="0" borderId="21" xfId="2" applyNumberFormat="1" applyFont="1" applyFill="1" applyBorder="1" applyAlignment="1">
      <alignment vertical="center" shrinkToFit="1"/>
    </xf>
    <xf numFmtId="192" fontId="18" fillId="0" borderId="21" xfId="1" applyNumberFormat="1" applyFont="1" applyFill="1" applyBorder="1" applyAlignment="1">
      <alignment vertical="center" shrinkToFit="1"/>
    </xf>
    <xf numFmtId="191" fontId="18" fillId="0" borderId="21" xfId="1" applyNumberFormat="1" applyFont="1" applyFill="1" applyBorder="1" applyAlignment="1">
      <alignment vertical="center" shrinkToFit="1"/>
    </xf>
    <xf numFmtId="192" fontId="18" fillId="0" borderId="58" xfId="1" applyNumberFormat="1" applyFont="1" applyFill="1" applyBorder="1" applyAlignment="1">
      <alignment vertical="center" shrinkToFit="1"/>
    </xf>
    <xf numFmtId="191" fontId="18" fillId="0" borderId="58" xfId="1" applyNumberFormat="1" applyFont="1" applyFill="1" applyBorder="1" applyAlignment="1">
      <alignment vertical="center" shrinkToFit="1"/>
    </xf>
    <xf numFmtId="0" fontId="18" fillId="0" borderId="59" xfId="1" applyFont="1" applyFill="1" applyBorder="1" applyAlignment="1">
      <alignment horizontal="right" vertical="center" shrinkToFit="1"/>
    </xf>
    <xf numFmtId="192" fontId="18" fillId="0" borderId="21" xfId="1" applyNumberFormat="1" applyFont="1" applyFill="1" applyBorder="1" applyAlignment="1">
      <alignment horizontal="right" vertical="center" shrinkToFit="1"/>
    </xf>
    <xf numFmtId="191" fontId="18" fillId="0" borderId="21" xfId="1" applyNumberFormat="1" applyFont="1" applyFill="1" applyBorder="1" applyAlignment="1">
      <alignment horizontal="right" vertical="center" shrinkToFit="1"/>
    </xf>
    <xf numFmtId="192" fontId="18" fillId="0" borderId="58" xfId="1" applyNumberFormat="1" applyFont="1" applyFill="1" applyBorder="1" applyAlignment="1">
      <alignment horizontal="right" vertical="center" shrinkToFit="1"/>
    </xf>
    <xf numFmtId="191" fontId="18" fillId="0" borderId="58" xfId="1" applyNumberFormat="1" applyFont="1" applyFill="1" applyBorder="1" applyAlignment="1">
      <alignment horizontal="right" vertical="center" shrinkToFit="1"/>
    </xf>
    <xf numFmtId="186" fontId="18" fillId="0" borderId="18" xfId="2" applyNumberFormat="1" applyFont="1" applyFill="1" applyBorder="1" applyAlignment="1">
      <alignment vertical="center"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right" vertical="center" shrinkToFit="1"/>
    </xf>
    <xf numFmtId="0" fontId="18" fillId="0" borderId="9" xfId="1" applyFont="1" applyFill="1" applyBorder="1" applyAlignment="1">
      <alignment horizontal="center" vertical="center" shrinkToFit="1"/>
    </xf>
    <xf numFmtId="186" fontId="18" fillId="0" borderId="20" xfId="2" applyNumberFormat="1" applyFont="1" applyFill="1" applyBorder="1" applyAlignment="1">
      <alignment vertical="center" shrinkToFit="1"/>
    </xf>
    <xf numFmtId="191" fontId="18" fillId="0" borderId="20" xfId="1" applyNumberFormat="1" applyFont="1" applyFill="1" applyBorder="1" applyAlignment="1">
      <alignment horizontal="right" vertical="center" shrinkToFit="1"/>
    </xf>
    <xf numFmtId="0" fontId="18" fillId="0" borderId="9" xfId="1" applyFont="1" applyFill="1" applyBorder="1" applyAlignment="1">
      <alignment horizontal="right" vertical="center" shrinkToFit="1"/>
    </xf>
    <xf numFmtId="0" fontId="18" fillId="0" borderId="112" xfId="1" applyFont="1" applyFill="1" applyBorder="1" applyAlignment="1">
      <alignment horizontal="center" vertical="center" shrinkToFit="1"/>
    </xf>
    <xf numFmtId="186" fontId="18" fillId="0" borderId="83" xfId="2" applyNumberFormat="1" applyFont="1" applyFill="1" applyBorder="1" applyAlignment="1">
      <alignment vertical="center" shrinkToFit="1"/>
    </xf>
    <xf numFmtId="186" fontId="18" fillId="0" borderId="82" xfId="2" applyNumberFormat="1" applyFont="1" applyFill="1" applyBorder="1" applyAlignment="1">
      <alignment vertical="center" shrinkToFit="1"/>
    </xf>
    <xf numFmtId="192" fontId="18" fillId="0" borderId="83" xfId="1" applyNumberFormat="1" applyFont="1" applyFill="1" applyBorder="1" applyAlignment="1">
      <alignment horizontal="right" vertical="center" shrinkToFit="1"/>
    </xf>
    <xf numFmtId="192" fontId="18" fillId="0" borderId="83" xfId="1" applyNumberFormat="1" applyFont="1" applyFill="1" applyBorder="1" applyAlignment="1">
      <alignment vertical="center" shrinkToFit="1"/>
    </xf>
    <xf numFmtId="191" fontId="18" fillId="0" borderId="83" xfId="1" applyNumberFormat="1" applyFont="1" applyFill="1" applyBorder="1" applyAlignment="1">
      <alignment horizontal="right" vertical="center" shrinkToFit="1"/>
    </xf>
    <xf numFmtId="0" fontId="18" fillId="0" borderId="84" xfId="1" applyFont="1" applyFill="1" applyBorder="1" applyAlignment="1">
      <alignment horizontal="right" vertical="center" shrinkToFit="1"/>
    </xf>
    <xf numFmtId="186" fontId="20" fillId="0" borderId="0" xfId="2" applyNumberFormat="1" applyFont="1" applyFill="1" applyBorder="1" applyAlignment="1">
      <alignment vertical="center" shrinkToFit="1"/>
    </xf>
    <xf numFmtId="192" fontId="20" fillId="0" borderId="0" xfId="1" applyNumberFormat="1" applyFont="1" applyFill="1" applyBorder="1" applyAlignment="1">
      <alignment horizontal="right" vertical="center" shrinkToFit="1"/>
    </xf>
    <xf numFmtId="192" fontId="20" fillId="0" borderId="0" xfId="1" applyNumberFormat="1" applyFont="1" applyFill="1" applyBorder="1" applyAlignment="1">
      <alignment vertical="center" shrinkToFit="1"/>
    </xf>
    <xf numFmtId="191" fontId="20" fillId="0" borderId="0" xfId="1" applyNumberFormat="1" applyFont="1" applyFill="1" applyBorder="1" applyAlignment="1">
      <alignment horizontal="right" vertical="center" shrinkToFit="1"/>
    </xf>
    <xf numFmtId="0" fontId="20" fillId="0" borderId="0" xfId="1" applyFont="1" applyFill="1" applyBorder="1" applyAlignment="1">
      <alignment horizontal="right" vertical="center" shrinkToFit="1"/>
    </xf>
    <xf numFmtId="183" fontId="14" fillId="0" borderId="21" xfId="2" applyNumberFormat="1" applyFont="1" applyFill="1" applyBorder="1" applyAlignment="1">
      <alignment vertical="center"/>
    </xf>
    <xf numFmtId="178" fontId="14" fillId="0" borderId="21" xfId="1" applyNumberFormat="1" applyFont="1" applyFill="1" applyBorder="1" applyAlignment="1">
      <alignment vertical="center"/>
    </xf>
    <xf numFmtId="178" fontId="14" fillId="0" borderId="56" xfId="1" applyNumberFormat="1" applyFont="1" applyFill="1" applyBorder="1" applyAlignment="1">
      <alignment vertical="center"/>
    </xf>
    <xf numFmtId="0" fontId="14" fillId="0" borderId="18" xfId="1" applyFont="1" applyFill="1" applyBorder="1" applyAlignment="1">
      <alignment horizontal="distributed" vertical="center" indent="2"/>
    </xf>
    <xf numFmtId="178" fontId="14" fillId="0" borderId="19" xfId="1" applyNumberFormat="1" applyFont="1" applyFill="1" applyBorder="1" applyAlignment="1">
      <alignment vertical="center"/>
    </xf>
    <xf numFmtId="178" fontId="14" fillId="0" borderId="47" xfId="1" applyNumberFormat="1" applyFont="1" applyFill="1" applyBorder="1" applyAlignment="1">
      <alignment vertical="center"/>
    </xf>
    <xf numFmtId="0" fontId="14" fillId="0" borderId="22" xfId="1" applyFont="1" applyFill="1" applyBorder="1" applyAlignment="1">
      <alignment horizontal="distributed" vertical="center" indent="2"/>
    </xf>
    <xf numFmtId="183" fontId="14" fillId="0" borderId="23" xfId="2" applyNumberFormat="1" applyFont="1" applyFill="1" applyBorder="1" applyAlignment="1">
      <alignment vertical="center"/>
    </xf>
    <xf numFmtId="178" fontId="14" fillId="0" borderId="23" xfId="1" applyNumberFormat="1" applyFont="1" applyFill="1" applyBorder="1" applyAlignment="1">
      <alignment vertical="center"/>
    </xf>
    <xf numFmtId="178" fontId="14" fillId="0" borderId="46" xfId="1" applyNumberFormat="1" applyFont="1" applyFill="1" applyBorder="1" applyAlignment="1">
      <alignment vertical="center"/>
    </xf>
    <xf numFmtId="0" fontId="16" fillId="0" borderId="24" xfId="1" applyFont="1" applyFill="1" applyBorder="1" applyAlignment="1">
      <alignment vertical="center"/>
    </xf>
    <xf numFmtId="38" fontId="14" fillId="0" borderId="28" xfId="2" applyFont="1" applyFill="1" applyBorder="1" applyAlignment="1">
      <alignment vertical="center"/>
    </xf>
    <xf numFmtId="0" fontId="14" fillId="0" borderId="24" xfId="1" applyFont="1" applyFill="1" applyBorder="1" applyAlignment="1">
      <alignment vertical="top"/>
    </xf>
    <xf numFmtId="0" fontId="27" fillId="0" borderId="0" xfId="1" applyFont="1" applyFill="1" applyAlignment="1">
      <alignment horizontal="left" vertical="top" wrapText="1"/>
    </xf>
    <xf numFmtId="38" fontId="14" fillId="0" borderId="1" xfId="2" applyFont="1" applyFill="1" applyBorder="1" applyAlignment="1">
      <alignment horizontal="center" vertical="center" wrapText="1"/>
    </xf>
    <xf numFmtId="38" fontId="14" fillId="0" borderId="33" xfId="2" applyFont="1" applyFill="1" applyBorder="1" applyAlignment="1">
      <alignment horizontal="center" vertical="center" wrapText="1"/>
    </xf>
    <xf numFmtId="0" fontId="14" fillId="0" borderId="42" xfId="1" applyFont="1" applyFill="1" applyBorder="1" applyAlignment="1">
      <alignment horizontal="left" vertical="center" wrapText="1"/>
    </xf>
    <xf numFmtId="38" fontId="14" fillId="0" borderId="42" xfId="2" applyFont="1" applyFill="1" applyBorder="1" applyAlignment="1">
      <alignment horizontal="right" vertical="center" wrapText="1"/>
    </xf>
    <xf numFmtId="38" fontId="14" fillId="0" borderId="52" xfId="2" applyFont="1" applyFill="1" applyBorder="1" applyAlignment="1">
      <alignment horizontal="right" vertical="center" wrapText="1"/>
    </xf>
    <xf numFmtId="38" fontId="14" fillId="0" borderId="28" xfId="2" applyFont="1" applyFill="1" applyBorder="1" applyAlignment="1">
      <alignment horizontal="right" vertical="center" wrapText="1"/>
    </xf>
    <xf numFmtId="37" fontId="14" fillId="0" borderId="18" xfId="2" applyNumberFormat="1" applyFont="1" applyFill="1" applyBorder="1" applyAlignment="1">
      <alignment vertical="center"/>
    </xf>
    <xf numFmtId="37" fontId="14" fillId="0" borderId="47" xfId="2" applyNumberFormat="1" applyFont="1" applyFill="1" applyBorder="1" applyAlignment="1">
      <alignment vertical="center"/>
    </xf>
    <xf numFmtId="0" fontId="27" fillId="0" borderId="0" xfId="1" applyFont="1" applyFill="1" applyBorder="1" applyAlignment="1">
      <alignment vertical="top" wrapText="1"/>
    </xf>
    <xf numFmtId="0" fontId="14" fillId="0" borderId="57" xfId="1" applyFont="1" applyFill="1" applyBorder="1" applyAlignment="1">
      <alignment horizontal="center" vertical="center" wrapText="1"/>
    </xf>
    <xf numFmtId="37" fontId="14" fillId="0" borderId="57" xfId="2" applyNumberFormat="1" applyFont="1" applyFill="1" applyBorder="1" applyAlignment="1">
      <alignment vertical="center"/>
    </xf>
    <xf numFmtId="37" fontId="14" fillId="0" borderId="58" xfId="2" applyNumberFormat="1" applyFont="1" applyFill="1" applyBorder="1" applyAlignment="1">
      <alignment vertical="center"/>
    </xf>
    <xf numFmtId="37" fontId="14" fillId="0" borderId="59" xfId="2" applyNumberFormat="1" applyFont="1" applyFill="1" applyBorder="1" applyAlignment="1">
      <alignment vertical="center"/>
    </xf>
    <xf numFmtId="0" fontId="14" fillId="0" borderId="20" xfId="1" applyFont="1" applyFill="1" applyBorder="1" applyAlignment="1">
      <alignment horizontal="center" vertical="center" wrapText="1"/>
    </xf>
    <xf numFmtId="37" fontId="14" fillId="0" borderId="20" xfId="2" applyNumberFormat="1" applyFont="1" applyFill="1" applyBorder="1" applyAlignment="1">
      <alignment vertical="center"/>
    </xf>
    <xf numFmtId="37" fontId="14" fillId="0" borderId="21" xfId="2" applyNumberFormat="1" applyFont="1" applyFill="1" applyBorder="1" applyAlignment="1">
      <alignment vertical="center"/>
    </xf>
    <xf numFmtId="37" fontId="14" fillId="0" borderId="56" xfId="2" applyNumberFormat="1" applyFont="1" applyFill="1" applyBorder="1" applyAlignment="1">
      <alignment vertical="center"/>
    </xf>
    <xf numFmtId="37" fontId="14" fillId="0" borderId="23" xfId="2" applyNumberFormat="1" applyFont="1" applyFill="1" applyBorder="1" applyAlignment="1">
      <alignment vertical="center"/>
    </xf>
    <xf numFmtId="37" fontId="14" fillId="0" borderId="46" xfId="2" applyNumberFormat="1" applyFont="1" applyFill="1" applyBorder="1" applyAlignment="1">
      <alignment vertical="center"/>
    </xf>
    <xf numFmtId="0" fontId="14" fillId="0" borderId="24" xfId="1" applyFont="1" applyFill="1" applyBorder="1" applyAlignment="1">
      <alignment horizontal="left" vertical="center"/>
    </xf>
    <xf numFmtId="183" fontId="14" fillId="0" borderId="41" xfId="2" applyNumberFormat="1" applyFont="1" applyFill="1" applyBorder="1" applyAlignment="1">
      <alignment vertical="center"/>
    </xf>
    <xf numFmtId="0" fontId="27" fillId="0" borderId="0" xfId="1" applyFont="1" applyFill="1" applyBorder="1" applyAlignment="1">
      <alignment horizontal="left" vertical="top" wrapText="1"/>
    </xf>
    <xf numFmtId="183" fontId="14" fillId="0" borderId="22" xfId="2" applyNumberFormat="1" applyFont="1" applyFill="1" applyBorder="1" applyAlignment="1">
      <alignment vertical="center"/>
    </xf>
    <xf numFmtId="183" fontId="14" fillId="0" borderId="46" xfId="2" applyNumberFormat="1" applyFont="1" applyFill="1" applyBorder="1" applyAlignment="1">
      <alignment vertical="center"/>
    </xf>
    <xf numFmtId="0" fontId="14" fillId="0" borderId="0" xfId="18" applyFont="1" applyFill="1" applyBorder="1" applyAlignment="1">
      <alignment horizontal="center" vertical="center" wrapText="1"/>
    </xf>
    <xf numFmtId="37" fontId="32" fillId="0" borderId="19" xfId="17" quotePrefix="1" applyNumberFormat="1" applyFont="1" applyFill="1" applyBorder="1" applyAlignment="1">
      <alignment horizontal="right" vertical="center" shrinkToFit="1"/>
    </xf>
    <xf numFmtId="37" fontId="32" fillId="0" borderId="47" xfId="17" quotePrefix="1" applyNumberFormat="1" applyFont="1" applyFill="1" applyBorder="1" applyAlignment="1">
      <alignment horizontal="right" vertical="center" shrinkToFit="1"/>
    </xf>
    <xf numFmtId="37" fontId="32" fillId="0" borderId="58" xfId="17" quotePrefix="1" applyNumberFormat="1" applyFont="1" applyFill="1" applyBorder="1" applyAlignment="1">
      <alignment horizontal="right" vertical="center" shrinkToFit="1"/>
    </xf>
    <xf numFmtId="37" fontId="32" fillId="0" borderId="58" xfId="17" applyNumberFormat="1" applyFont="1" applyFill="1" applyBorder="1" applyAlignment="1">
      <alignment horizontal="right" vertical="center" shrinkToFit="1"/>
    </xf>
    <xf numFmtId="37" fontId="32" fillId="0" borderId="59" xfId="17" applyNumberFormat="1" applyFont="1" applyFill="1" applyBorder="1" applyAlignment="1">
      <alignment horizontal="right" vertical="center" shrinkToFit="1"/>
    </xf>
    <xf numFmtId="37" fontId="32" fillId="0" borderId="19" xfId="17" applyNumberFormat="1" applyFont="1" applyFill="1" applyBorder="1" applyAlignment="1">
      <alignment horizontal="right" vertical="center" shrinkToFit="1"/>
    </xf>
    <xf numFmtId="37" fontId="32" fillId="0" borderId="21" xfId="17" quotePrefix="1" applyNumberFormat="1" applyFont="1" applyFill="1" applyBorder="1" applyAlignment="1">
      <alignment horizontal="right" vertical="center" shrinkToFit="1"/>
    </xf>
    <xf numFmtId="37" fontId="32" fillId="0" borderId="56" xfId="17" quotePrefix="1" applyNumberFormat="1" applyFont="1" applyFill="1" applyBorder="1" applyAlignment="1">
      <alignment horizontal="right" vertical="center" shrinkToFit="1"/>
    </xf>
    <xf numFmtId="37" fontId="32" fillId="0" borderId="59" xfId="17" quotePrefix="1" applyNumberFormat="1" applyFont="1" applyFill="1" applyBorder="1" applyAlignment="1">
      <alignment horizontal="right" vertical="center" shrinkToFit="1"/>
    </xf>
    <xf numFmtId="37" fontId="32" fillId="0" borderId="47" xfId="17" applyNumberFormat="1" applyFont="1" applyFill="1" applyBorder="1" applyAlignment="1">
      <alignment horizontal="right" vertical="center" shrinkToFit="1"/>
    </xf>
    <xf numFmtId="37" fontId="32" fillId="0" borderId="28" xfId="17" quotePrefix="1" applyNumberFormat="1" applyFont="1" applyFill="1" applyBorder="1" applyAlignment="1">
      <alignment horizontal="right" vertical="center" shrinkToFit="1"/>
    </xf>
    <xf numFmtId="37" fontId="32" fillId="0" borderId="28" xfId="17" applyNumberFormat="1" applyFont="1" applyFill="1" applyBorder="1" applyAlignment="1">
      <alignment horizontal="right" vertical="center" shrinkToFit="1"/>
    </xf>
    <xf numFmtId="37" fontId="32" fillId="0" borderId="0" xfId="17" quotePrefix="1" applyNumberFormat="1" applyFont="1" applyFill="1" applyBorder="1" applyAlignment="1">
      <alignment horizontal="right" vertical="center" shrinkToFit="1"/>
    </xf>
    <xf numFmtId="37" fontId="32" fillId="0" borderId="0" xfId="17" applyNumberFormat="1" applyFont="1" applyFill="1" applyBorder="1" applyAlignment="1">
      <alignment horizontal="right" vertical="center" shrinkToFit="1"/>
    </xf>
    <xf numFmtId="37" fontId="32" fillId="0" borderId="52" xfId="17" quotePrefix="1" applyNumberFormat="1" applyFont="1" applyFill="1" applyBorder="1" applyAlignment="1">
      <alignment horizontal="right" vertical="center" shrinkToFit="1"/>
    </xf>
    <xf numFmtId="37" fontId="32" fillId="0" borderId="41" xfId="17" quotePrefix="1" applyNumberFormat="1" applyFont="1" applyFill="1" applyBorder="1" applyAlignment="1">
      <alignment horizontal="right" vertical="center" shrinkToFit="1"/>
    </xf>
    <xf numFmtId="37" fontId="32" fillId="0" borderId="23" xfId="17" quotePrefix="1" applyNumberFormat="1" applyFont="1" applyFill="1" applyBorder="1" applyAlignment="1">
      <alignment horizontal="right" vertical="center" shrinkToFit="1"/>
    </xf>
    <xf numFmtId="37" fontId="32" fillId="0" borderId="46" xfId="17" quotePrefix="1" applyNumberFormat="1" applyFont="1" applyFill="1" applyBorder="1" applyAlignment="1">
      <alignment horizontal="right" vertical="center" shrinkToFit="1"/>
    </xf>
    <xf numFmtId="0" fontId="14" fillId="0" borderId="0" xfId="1" applyFont="1" applyFill="1" applyAlignment="1">
      <alignment horizontal="left"/>
    </xf>
    <xf numFmtId="0" fontId="27" fillId="0" borderId="0" xfId="1" applyFont="1" applyFill="1" applyAlignment="1">
      <alignment horizontal="center" vertical="center" wrapText="1"/>
    </xf>
    <xf numFmtId="3" fontId="20" fillId="0" borderId="0" xfId="1" applyNumberFormat="1" applyFont="1" applyFill="1" applyBorder="1" applyAlignment="1">
      <alignment horizontal="left" vertical="top" wrapText="1"/>
    </xf>
    <xf numFmtId="0" fontId="14" fillId="0" borderId="0" xfId="1" applyFont="1" applyFill="1" applyAlignment="1">
      <alignment vertical="top"/>
    </xf>
    <xf numFmtId="0" fontId="14" fillId="0" borderId="28" xfId="1" applyFont="1" applyFill="1" applyBorder="1" applyAlignment="1">
      <alignment horizontal="center" vertical="center" shrinkToFit="1"/>
    </xf>
    <xf numFmtId="0" fontId="14" fillId="0" borderId="24"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right" vertical="center" shrinkToFit="1"/>
    </xf>
    <xf numFmtId="190" fontId="14" fillId="0" borderId="47" xfId="1" applyNumberFormat="1" applyFont="1" applyFill="1" applyBorder="1" applyAlignment="1">
      <alignment horizontal="right" vertical="center" shrinkToFit="1"/>
    </xf>
    <xf numFmtId="190" fontId="14" fillId="0" borderId="0" xfId="1" applyNumberFormat="1" applyFont="1" applyFill="1" applyBorder="1" applyAlignment="1">
      <alignment horizontal="right" vertical="center" shrinkToFit="1"/>
    </xf>
    <xf numFmtId="0" fontId="14" fillId="0" borderId="12" xfId="1" applyFont="1" applyFill="1" applyBorder="1" applyAlignment="1">
      <alignment horizontal="center" vertical="center" shrinkToFit="1"/>
    </xf>
    <xf numFmtId="190" fontId="14" fillId="0" borderId="59" xfId="1" applyNumberFormat="1" applyFont="1" applyFill="1" applyBorder="1" applyAlignment="1">
      <alignment horizontal="right" vertical="center" shrinkToFit="1"/>
    </xf>
    <xf numFmtId="190" fontId="14" fillId="0" borderId="58" xfId="1" applyNumberFormat="1" applyFont="1" applyFill="1" applyBorder="1" applyAlignment="1">
      <alignment horizontal="right" vertical="center" shrinkToFit="1"/>
    </xf>
    <xf numFmtId="190" fontId="14" fillId="0" borderId="12" xfId="1" applyNumberFormat="1" applyFont="1" applyFill="1" applyBorder="1" applyAlignment="1">
      <alignment horizontal="right" vertical="center" shrinkToFit="1"/>
    </xf>
    <xf numFmtId="0" fontId="14" fillId="0" borderId="9" xfId="1" applyFont="1" applyFill="1" applyBorder="1" applyAlignment="1">
      <alignment horizontal="center" vertical="center" shrinkToFit="1"/>
    </xf>
    <xf numFmtId="190" fontId="14" fillId="0" borderId="56" xfId="1" applyNumberFormat="1" applyFont="1" applyFill="1" applyBorder="1" applyAlignment="1">
      <alignment horizontal="right" vertical="center" shrinkToFit="1"/>
    </xf>
    <xf numFmtId="190" fontId="14" fillId="0" borderId="21" xfId="1" applyNumberFormat="1" applyFont="1" applyFill="1" applyBorder="1" applyAlignment="1">
      <alignment horizontal="right" vertical="center" shrinkToFit="1"/>
    </xf>
    <xf numFmtId="190" fontId="14" fillId="0" borderId="9" xfId="1" applyNumberFormat="1" applyFont="1" applyFill="1" applyBorder="1" applyAlignment="1">
      <alignment horizontal="right" vertical="center" shrinkToFit="1"/>
    </xf>
    <xf numFmtId="190" fontId="14" fillId="0" borderId="18" xfId="2" applyNumberFormat="1" applyFont="1" applyFill="1" applyBorder="1" applyAlignment="1">
      <alignment horizontal="right" vertical="center" shrinkToFit="1"/>
    </xf>
    <xf numFmtId="190" fontId="14" fillId="0" borderId="20" xfId="2" applyNumberFormat="1" applyFont="1" applyFill="1" applyBorder="1" applyAlignment="1">
      <alignment horizontal="right" vertical="center" shrinkToFit="1"/>
    </xf>
    <xf numFmtId="190" fontId="14" fillId="0" borderId="21" xfId="2" applyNumberFormat="1" applyFont="1" applyFill="1" applyBorder="1" applyAlignment="1">
      <alignment horizontal="right" vertical="center" shrinkToFit="1"/>
    </xf>
    <xf numFmtId="190" fontId="14" fillId="0" borderId="56" xfId="2" applyNumberFormat="1" applyFont="1" applyFill="1" applyBorder="1" applyAlignment="1">
      <alignment horizontal="right" vertical="center" shrinkToFit="1"/>
    </xf>
    <xf numFmtId="190" fontId="14" fillId="0" borderId="57" xfId="2" applyNumberFormat="1" applyFont="1" applyFill="1" applyBorder="1" applyAlignment="1">
      <alignment horizontal="right" vertical="center" shrinkToFit="1"/>
    </xf>
    <xf numFmtId="190" fontId="14" fillId="0" borderId="58" xfId="2" applyNumberFormat="1" applyFont="1" applyFill="1" applyBorder="1" applyAlignment="1">
      <alignment horizontal="right" vertical="center" shrinkToFit="1"/>
    </xf>
    <xf numFmtId="190" fontId="14" fillId="0" borderId="59" xfId="2" applyNumberFormat="1" applyFont="1" applyFill="1" applyBorder="1" applyAlignment="1">
      <alignment horizontal="right" vertical="center" shrinkToFit="1"/>
    </xf>
    <xf numFmtId="190" fontId="14" fillId="0" borderId="20" xfId="1" applyNumberFormat="1" applyFont="1" applyFill="1" applyBorder="1" applyAlignment="1">
      <alignment horizontal="right" vertical="center" shrinkToFit="1"/>
    </xf>
    <xf numFmtId="190" fontId="14" fillId="0" borderId="9" xfId="2" applyNumberFormat="1" applyFont="1" applyFill="1" applyBorder="1" applyAlignment="1">
      <alignment horizontal="right" vertical="center" shrinkToFit="1"/>
    </xf>
    <xf numFmtId="190" fontId="14" fillId="0" borderId="57" xfId="1" applyNumberFormat="1" applyFont="1" applyFill="1" applyBorder="1" applyAlignment="1">
      <alignment horizontal="right" vertical="center" shrinkToFit="1"/>
    </xf>
    <xf numFmtId="190" fontId="14" fillId="0" borderId="12" xfId="2" applyNumberFormat="1" applyFont="1" applyFill="1" applyBorder="1" applyAlignment="1">
      <alignment horizontal="right" vertical="center" shrinkToFit="1"/>
    </xf>
    <xf numFmtId="0" fontId="14" fillId="0" borderId="82" xfId="1" applyFont="1" applyFill="1" applyBorder="1" applyAlignment="1">
      <alignment horizontal="center" vertical="center" shrinkToFit="1"/>
    </xf>
    <xf numFmtId="190" fontId="27" fillId="0" borderId="0" xfId="1" applyNumberFormat="1" applyFont="1" applyFill="1" applyAlignment="1">
      <alignment horizontal="left" vertical="top" wrapText="1"/>
    </xf>
    <xf numFmtId="0" fontId="14" fillId="0" borderId="88" xfId="1" applyFont="1" applyFill="1" applyBorder="1" applyAlignment="1">
      <alignment horizontal="center" vertical="center" shrinkToFit="1"/>
    </xf>
    <xf numFmtId="190" fontId="14" fillId="0" borderId="89" xfId="1" applyNumberFormat="1" applyFont="1" applyFill="1" applyBorder="1" applyAlignment="1">
      <alignment horizontal="right" vertical="center" shrinkToFit="1"/>
    </xf>
    <xf numFmtId="190" fontId="14" fillId="0" borderId="89" xfId="2" applyNumberFormat="1" applyFont="1" applyFill="1" applyBorder="1" applyAlignment="1">
      <alignment horizontal="right" vertical="center" shrinkToFit="1"/>
    </xf>
    <xf numFmtId="190" fontId="14" fillId="0" borderId="90" xfId="2" applyNumberFormat="1" applyFont="1" applyFill="1" applyBorder="1" applyAlignment="1">
      <alignment horizontal="right" vertical="center" shrinkToFit="1"/>
    </xf>
    <xf numFmtId="0" fontId="14" fillId="0" borderId="22" xfId="1" applyFont="1" applyFill="1" applyBorder="1" applyAlignment="1">
      <alignment horizontal="center" vertical="center" shrinkToFit="1"/>
    </xf>
    <xf numFmtId="203" fontId="14" fillId="0" borderId="32" xfId="1" applyNumberFormat="1" applyFont="1" applyFill="1" applyBorder="1" applyAlignment="1">
      <alignment horizontal="center" vertical="center" shrinkToFit="1"/>
    </xf>
    <xf numFmtId="203" fontId="14" fillId="0" borderId="33" xfId="1" applyNumberFormat="1" applyFont="1" applyFill="1" applyBorder="1" applyAlignment="1">
      <alignment horizontal="center" vertical="center" shrinkToFit="1"/>
    </xf>
    <xf numFmtId="0" fontId="16" fillId="0" borderId="18" xfId="1" applyFont="1" applyFill="1" applyBorder="1" applyAlignment="1">
      <alignment horizontal="center" vertical="center"/>
    </xf>
    <xf numFmtId="186" fontId="16" fillId="0" borderId="19" xfId="1" applyNumberFormat="1" applyFont="1" applyFill="1" applyBorder="1" applyAlignment="1">
      <alignment horizontal="right" vertical="center"/>
    </xf>
    <xf numFmtId="186" fontId="16" fillId="0" borderId="47" xfId="1" applyNumberFormat="1" applyFont="1" applyFill="1" applyBorder="1" applyAlignment="1">
      <alignment horizontal="right" vertical="center"/>
    </xf>
    <xf numFmtId="0" fontId="21" fillId="0" borderId="0" xfId="19" applyFont="1" applyFill="1" applyBorder="1" applyAlignment="1">
      <alignment horizontal="right"/>
    </xf>
    <xf numFmtId="0" fontId="21" fillId="0" borderId="32" xfId="19" applyFont="1" applyFill="1" applyBorder="1" applyAlignment="1">
      <alignment horizontal="center" vertical="center" shrinkToFit="1"/>
    </xf>
    <xf numFmtId="0" fontId="25" fillId="0" borderId="32" xfId="19" applyFont="1" applyFill="1" applyBorder="1" applyAlignment="1">
      <alignment horizontal="center" vertical="center" shrinkToFit="1"/>
    </xf>
    <xf numFmtId="0" fontId="21" fillId="0" borderId="33" xfId="19" applyFont="1" applyFill="1" applyBorder="1" applyAlignment="1">
      <alignment horizontal="center" vertical="center" shrinkToFit="1"/>
    </xf>
    <xf numFmtId="0" fontId="25" fillId="0" borderId="33" xfId="19" applyFont="1" applyFill="1" applyBorder="1" applyAlignment="1">
      <alignment horizontal="center" vertical="center" shrinkToFit="1"/>
    </xf>
    <xf numFmtId="0" fontId="21" fillId="0" borderId="28" xfId="19" applyFont="1" applyFill="1" applyBorder="1" applyAlignment="1">
      <alignment horizontal="center" vertical="center"/>
    </xf>
    <xf numFmtId="0" fontId="21" fillId="0" borderId="41" xfId="19" applyFont="1" applyFill="1" applyBorder="1" applyAlignment="1">
      <alignment horizontal="right" vertical="center" shrinkToFit="1"/>
    </xf>
    <xf numFmtId="0" fontId="21" fillId="0" borderId="9" xfId="19" applyFont="1" applyFill="1" applyBorder="1" applyAlignment="1">
      <alignment horizontal="center" vertical="center"/>
    </xf>
    <xf numFmtId="183" fontId="14" fillId="0" borderId="56" xfId="1" applyNumberFormat="1" applyFont="1" applyFill="1" applyBorder="1" applyAlignment="1">
      <alignment horizontal="right" vertical="center"/>
    </xf>
    <xf numFmtId="183" fontId="21" fillId="0" borderId="56" xfId="19" applyNumberFormat="1" applyFont="1" applyFill="1" applyBorder="1" applyAlignment="1">
      <alignment horizontal="right" vertical="center"/>
    </xf>
    <xf numFmtId="0" fontId="21" fillId="0" borderId="12" xfId="19" applyFont="1" applyFill="1" applyBorder="1">
      <alignment vertical="center"/>
    </xf>
    <xf numFmtId="183" fontId="14" fillId="0" borderId="59" xfId="1" applyNumberFormat="1" applyFont="1" applyFill="1" applyBorder="1" applyAlignment="1">
      <alignment horizontal="right" vertical="center"/>
    </xf>
    <xf numFmtId="183" fontId="21" fillId="0" borderId="59" xfId="19" applyNumberFormat="1" applyFont="1" applyFill="1" applyBorder="1" applyAlignment="1">
      <alignment horizontal="right" vertical="center"/>
    </xf>
    <xf numFmtId="0" fontId="21" fillId="0" borderId="0" xfId="19" applyFont="1" applyFill="1" applyBorder="1">
      <alignment vertical="center"/>
    </xf>
    <xf numFmtId="183" fontId="14" fillId="0" borderId="47" xfId="1" applyNumberFormat="1" applyFont="1" applyFill="1" applyBorder="1" applyAlignment="1">
      <alignment horizontal="right" vertical="center"/>
    </xf>
    <xf numFmtId="183" fontId="21" fillId="0" borderId="47" xfId="19" applyNumberFormat="1" applyFont="1" applyFill="1" applyBorder="1" applyAlignment="1">
      <alignment horizontal="right" vertical="center"/>
    </xf>
    <xf numFmtId="0" fontId="21" fillId="0" borderId="18" xfId="19" applyFont="1" applyFill="1" applyBorder="1">
      <alignment vertical="center"/>
    </xf>
    <xf numFmtId="183" fontId="14" fillId="0" borderId="19" xfId="1" applyNumberFormat="1" applyFont="1" applyFill="1" applyBorder="1" applyAlignment="1">
      <alignment horizontal="right" vertical="center"/>
    </xf>
    <xf numFmtId="0" fontId="21" fillId="0" borderId="24" xfId="19" applyFont="1" applyFill="1" applyBorder="1">
      <alignment vertical="center"/>
    </xf>
    <xf numFmtId="183" fontId="14" fillId="0" borderId="46" xfId="1" applyNumberFormat="1" applyFont="1" applyFill="1" applyBorder="1" applyAlignment="1">
      <alignment horizontal="right" vertical="center"/>
    </xf>
    <xf numFmtId="183" fontId="21" fillId="0" borderId="46" xfId="19" applyNumberFormat="1" applyFont="1" applyFill="1" applyBorder="1" applyAlignment="1">
      <alignment horizontal="right" vertical="center"/>
    </xf>
    <xf numFmtId="38" fontId="14" fillId="0" borderId="0" xfId="1" applyNumberFormat="1" applyFont="1" applyFill="1" applyBorder="1" applyAlignment="1">
      <alignment horizontal="right" vertical="center"/>
    </xf>
    <xf numFmtId="38" fontId="21" fillId="0" borderId="0" xfId="19" applyNumberFormat="1" applyFont="1" applyFill="1" applyBorder="1" applyAlignment="1">
      <alignment horizontal="right" vertical="center"/>
    </xf>
    <xf numFmtId="188" fontId="14" fillId="0" borderId="0" xfId="1" applyNumberFormat="1" applyFont="1" applyFill="1" applyAlignment="1">
      <alignment vertical="center"/>
    </xf>
    <xf numFmtId="38" fontId="14" fillId="0" borderId="64" xfId="2" applyFont="1" applyFill="1" applyBorder="1" applyAlignment="1">
      <alignment horizontal="center" vertical="center" shrinkToFit="1"/>
    </xf>
    <xf numFmtId="188" fontId="14" fillId="0" borderId="43" xfId="1" applyNumberFormat="1" applyFont="1" applyFill="1" applyBorder="1" applyAlignment="1">
      <alignment horizontal="center" vertical="center" shrinkToFit="1"/>
    </xf>
    <xf numFmtId="38" fontId="14" fillId="0" borderId="66" xfId="2" applyFont="1" applyFill="1" applyBorder="1" applyAlignment="1">
      <alignment horizontal="right" vertical="center" shrinkToFit="1"/>
    </xf>
    <xf numFmtId="183" fontId="14" fillId="0" borderId="104" xfId="2" applyNumberFormat="1" applyFont="1" applyFill="1" applyBorder="1" applyAlignment="1">
      <alignment vertical="center" shrinkToFit="1"/>
    </xf>
    <xf numFmtId="179" fontId="14" fillId="0" borderId="9" xfId="1" applyNumberFormat="1" applyFont="1" applyFill="1" applyBorder="1" applyAlignment="1">
      <alignment vertical="center" shrinkToFit="1"/>
    </xf>
    <xf numFmtId="179" fontId="14" fillId="0" borderId="106" xfId="1" applyNumberFormat="1" applyFont="1" applyFill="1" applyBorder="1" applyAlignment="1">
      <alignment vertical="center" shrinkToFit="1"/>
    </xf>
    <xf numFmtId="183" fontId="14" fillId="0" borderId="68" xfId="2" applyNumberFormat="1" applyFont="1" applyFill="1" applyBorder="1" applyAlignment="1">
      <alignment vertical="center" shrinkToFit="1"/>
    </xf>
    <xf numFmtId="179" fontId="14" fillId="0" borderId="0" xfId="1" applyNumberFormat="1" applyFont="1" applyFill="1" applyBorder="1" applyAlignment="1">
      <alignment vertical="center" shrinkToFit="1"/>
    </xf>
    <xf numFmtId="179" fontId="14" fillId="0" borderId="109" xfId="1" applyNumberFormat="1" applyFont="1" applyFill="1" applyBorder="1" applyAlignment="1">
      <alignment vertical="center" shrinkToFit="1"/>
    </xf>
    <xf numFmtId="179" fontId="14" fillId="0" borderId="69" xfId="1" applyNumberFormat="1" applyFont="1" applyFill="1" applyBorder="1" applyAlignment="1">
      <alignment vertical="center" shrinkToFit="1"/>
    </xf>
    <xf numFmtId="0" fontId="14" fillId="0" borderId="20" xfId="1" applyFont="1" applyFill="1" applyBorder="1" applyAlignment="1">
      <alignment vertical="center" shrinkToFit="1"/>
    </xf>
    <xf numFmtId="183" fontId="14" fillId="0" borderId="104" xfId="2" applyNumberFormat="1" applyFont="1" applyFill="1" applyBorder="1" applyAlignment="1">
      <alignment horizontal="right" vertical="center" shrinkToFit="1"/>
    </xf>
    <xf numFmtId="183" fontId="14" fillId="0" borderId="105" xfId="2" applyNumberFormat="1" applyFont="1" applyFill="1" applyBorder="1" applyAlignment="1">
      <alignment horizontal="right" vertical="center" shrinkToFit="1"/>
    </xf>
    <xf numFmtId="183" fontId="14" fillId="0" borderId="106" xfId="2" applyNumberFormat="1" applyFont="1" applyFill="1" applyBorder="1" applyAlignment="1">
      <alignment horizontal="right" vertical="center" shrinkToFit="1"/>
    </xf>
    <xf numFmtId="0" fontId="14" fillId="0" borderId="12" xfId="1" applyFont="1" applyFill="1" applyBorder="1" applyAlignment="1">
      <alignment vertical="center" shrinkToFit="1"/>
    </xf>
    <xf numFmtId="183" fontId="14" fillId="0" borderId="107" xfId="2" applyNumberFormat="1" applyFont="1" applyFill="1" applyBorder="1" applyAlignment="1">
      <alignment horizontal="right" vertical="center" shrinkToFit="1"/>
    </xf>
    <xf numFmtId="183" fontId="14" fillId="0" borderId="108" xfId="2" applyNumberFormat="1" applyFont="1" applyFill="1" applyBorder="1" applyAlignment="1">
      <alignment horizontal="right" vertical="center" shrinkToFit="1"/>
    </xf>
    <xf numFmtId="183" fontId="14" fillId="0" borderId="107" xfId="2" applyNumberFormat="1" applyFont="1" applyFill="1" applyBorder="1" applyAlignment="1">
      <alignment vertical="center" shrinkToFit="1"/>
    </xf>
    <xf numFmtId="179" fontId="14" fillId="0" borderId="12" xfId="1" applyNumberFormat="1" applyFont="1" applyFill="1" applyBorder="1" applyAlignment="1">
      <alignment vertical="center" shrinkToFit="1"/>
    </xf>
    <xf numFmtId="179" fontId="14" fillId="0" borderId="109" xfId="1" applyNumberFormat="1" applyFont="1" applyFill="1" applyBorder="1" applyAlignment="1">
      <alignment horizontal="right" vertical="center" shrinkToFit="1"/>
    </xf>
    <xf numFmtId="0" fontId="14" fillId="0" borderId="0" xfId="1" applyFont="1" applyFill="1" applyBorder="1" applyAlignment="1">
      <alignment vertical="center" shrinkToFit="1"/>
    </xf>
    <xf numFmtId="183" fontId="14" fillId="0" borderId="68" xfId="2" applyNumberFormat="1" applyFont="1" applyFill="1" applyBorder="1" applyAlignment="1">
      <alignment horizontal="right" vertical="center" shrinkToFit="1"/>
    </xf>
    <xf numFmtId="183" fontId="14" fillId="0" borderId="77" xfId="2" applyNumberFormat="1" applyFont="1" applyFill="1" applyBorder="1" applyAlignment="1">
      <alignment horizontal="right" vertical="center" shrinkToFit="1"/>
    </xf>
    <xf numFmtId="183" fontId="14" fillId="0" borderId="69" xfId="2" applyNumberFormat="1" applyFont="1" applyFill="1" applyBorder="1" applyAlignment="1">
      <alignment horizontal="right" vertical="center" shrinkToFit="1"/>
    </xf>
    <xf numFmtId="0" fontId="14" fillId="0" borderId="57" xfId="1" applyFont="1" applyFill="1" applyBorder="1" applyAlignment="1">
      <alignment vertical="center" shrinkToFit="1"/>
    </xf>
    <xf numFmtId="183" fontId="14" fillId="0" borderId="109" xfId="2" applyNumberFormat="1" applyFont="1" applyFill="1" applyBorder="1" applyAlignment="1">
      <alignment horizontal="right" vertical="center" shrinkToFit="1"/>
    </xf>
    <xf numFmtId="0" fontId="14" fillId="0" borderId="9" xfId="1" applyFont="1" applyFill="1" applyBorder="1" applyAlignment="1">
      <alignment vertical="center" shrinkToFit="1"/>
    </xf>
    <xf numFmtId="0" fontId="14" fillId="0" borderId="22" xfId="1" applyFont="1" applyFill="1" applyBorder="1" applyAlignment="1">
      <alignment vertical="center" shrinkToFit="1"/>
    </xf>
    <xf numFmtId="183" fontId="14" fillId="0" borderId="60" xfId="2" applyNumberFormat="1" applyFont="1" applyFill="1" applyBorder="1" applyAlignment="1">
      <alignment vertical="center" shrinkToFit="1"/>
    </xf>
    <xf numFmtId="179" fontId="14" fillId="0" borderId="24" xfId="1" applyNumberFormat="1" applyFont="1" applyFill="1" applyBorder="1" applyAlignment="1">
      <alignment vertical="center" shrinkToFit="1"/>
    </xf>
    <xf numFmtId="179" fontId="14" fillId="0" borderId="70" xfId="1" applyNumberFormat="1" applyFont="1" applyFill="1" applyBorder="1" applyAlignment="1">
      <alignment vertical="center" shrinkToFit="1"/>
    </xf>
    <xf numFmtId="0" fontId="14" fillId="0" borderId="24" xfId="1" applyFont="1" applyFill="1" applyBorder="1" applyAlignment="1">
      <alignment horizontal="left" vertical="center" wrapText="1"/>
    </xf>
    <xf numFmtId="183" fontId="14" fillId="0" borderId="24" xfId="2" applyNumberFormat="1" applyFont="1" applyFill="1" applyBorder="1" applyAlignment="1">
      <alignment vertical="center" shrinkToFit="1"/>
    </xf>
    <xf numFmtId="0" fontId="14" fillId="0" borderId="18" xfId="1" applyFont="1" applyFill="1" applyBorder="1" applyAlignment="1">
      <alignment vertical="center" wrapText="1"/>
    </xf>
    <xf numFmtId="0" fontId="14" fillId="0" borderId="22" xfId="1" applyFont="1" applyFill="1" applyBorder="1" applyAlignment="1">
      <alignment vertical="center" wrapText="1"/>
    </xf>
    <xf numFmtId="3" fontId="14" fillId="0" borderId="0" xfId="1" applyNumberFormat="1" applyFont="1" applyFill="1"/>
    <xf numFmtId="179" fontId="14" fillId="0" borderId="0" xfId="1" applyNumberFormat="1" applyFont="1" applyFill="1"/>
    <xf numFmtId="0" fontId="18" fillId="0" borderId="1" xfId="1" applyFont="1" applyFill="1" applyBorder="1" applyAlignment="1">
      <alignment vertical="center" textRotation="255" wrapText="1"/>
    </xf>
    <xf numFmtId="0" fontId="18" fillId="0" borderId="32" xfId="1" applyFont="1" applyFill="1" applyBorder="1" applyAlignment="1">
      <alignment vertical="center" textRotation="255" wrapText="1"/>
    </xf>
    <xf numFmtId="0" fontId="18" fillId="0" borderId="32" xfId="1" applyFont="1" applyFill="1" applyBorder="1" applyAlignment="1">
      <alignment horizontal="center" vertical="top" textRotation="255" wrapText="1" indent="1" shrinkToFit="1"/>
    </xf>
    <xf numFmtId="0" fontId="22" fillId="0" borderId="32" xfId="1" applyFont="1" applyFill="1" applyBorder="1" applyAlignment="1">
      <alignment horizontal="center" vertical="top" textRotation="255" wrapText="1" indent="1" shrinkToFit="1"/>
    </xf>
    <xf numFmtId="0" fontId="18" fillId="0" borderId="33" xfId="1" applyFont="1" applyFill="1" applyBorder="1" applyAlignment="1">
      <alignment horizontal="center" vertical="top" textRotation="255" wrapText="1" indent="1" shrinkToFit="1"/>
    </xf>
    <xf numFmtId="0" fontId="18" fillId="0" borderId="0" xfId="1" applyFont="1" applyFill="1" applyBorder="1" applyAlignment="1">
      <alignment horizontal="left" vertical="top" wrapText="1"/>
    </xf>
    <xf numFmtId="0" fontId="18" fillId="0" borderId="9" xfId="1" applyFont="1" applyFill="1" applyBorder="1" applyAlignment="1">
      <alignment horizontal="center" vertical="center" wrapText="1"/>
    </xf>
    <xf numFmtId="38" fontId="18" fillId="0" borderId="56" xfId="7" applyFont="1" applyFill="1" applyBorder="1" applyAlignment="1">
      <alignment horizontal="right" vertical="center" shrinkToFit="1"/>
    </xf>
    <xf numFmtId="0" fontId="18" fillId="0" borderId="0" xfId="1" applyFont="1" applyFill="1" applyAlignment="1">
      <alignment horizontal="left" vertical="top" wrapText="1"/>
    </xf>
    <xf numFmtId="0" fontId="18" fillId="0" borderId="0" xfId="1" applyFont="1" applyFill="1" applyBorder="1" applyAlignment="1">
      <alignment horizontal="right" vertical="center" wrapText="1"/>
    </xf>
    <xf numFmtId="3" fontId="18" fillId="0" borderId="0" xfId="1" applyNumberFormat="1" applyFont="1" applyFill="1" applyBorder="1" applyAlignment="1">
      <alignment horizontal="right" vertical="center" wrapText="1"/>
    </xf>
    <xf numFmtId="0" fontId="18" fillId="0" borderId="0" xfId="1" applyFont="1" applyFill="1" applyBorder="1"/>
    <xf numFmtId="0" fontId="18" fillId="0" borderId="0" xfId="1" applyFont="1" applyFill="1"/>
    <xf numFmtId="0" fontId="18" fillId="0" borderId="0" xfId="1" applyFont="1" applyFill="1" applyBorder="1" applyAlignment="1">
      <alignment horizontal="left" vertical="center" shrinkToFit="1"/>
    </xf>
    <xf numFmtId="38" fontId="18" fillId="0" borderId="47" xfId="7" applyFont="1" applyFill="1" applyBorder="1" applyAlignment="1">
      <alignment horizontal="right" vertical="center" shrinkToFit="1"/>
    </xf>
    <xf numFmtId="0" fontId="20" fillId="0" borderId="0" xfId="1" applyFont="1" applyFill="1" applyBorder="1" applyAlignment="1">
      <alignment horizontal="left" vertical="top" wrapText="1"/>
    </xf>
    <xf numFmtId="38" fontId="18" fillId="0" borderId="19" xfId="7" applyFont="1" applyFill="1" applyBorder="1" applyAlignment="1">
      <alignment horizontal="right" vertical="center" shrinkToFit="1"/>
    </xf>
    <xf numFmtId="0" fontId="18" fillId="0" borderId="12" xfId="1" applyFont="1" applyFill="1" applyBorder="1" applyAlignment="1">
      <alignment horizontal="left" vertical="center" shrinkToFit="1"/>
    </xf>
    <xf numFmtId="38" fontId="18" fillId="0" borderId="59" xfId="7" applyFont="1" applyFill="1" applyBorder="1" applyAlignment="1">
      <alignment horizontal="right" vertical="center" shrinkToFit="1"/>
    </xf>
    <xf numFmtId="0" fontId="18" fillId="0" borderId="9" xfId="1" applyFont="1" applyFill="1" applyBorder="1" applyAlignment="1">
      <alignment horizontal="left" vertical="center" shrinkToFit="1"/>
    </xf>
    <xf numFmtId="0" fontId="18" fillId="0" borderId="24" xfId="1" applyFont="1" applyFill="1" applyBorder="1" applyAlignment="1">
      <alignment horizontal="left" vertical="center" shrinkToFit="1"/>
    </xf>
    <xf numFmtId="38" fontId="18" fillId="0" borderId="23" xfId="7" applyFont="1" applyFill="1" applyBorder="1" applyAlignment="1">
      <alignment horizontal="right" vertical="center" shrinkToFit="1"/>
    </xf>
    <xf numFmtId="38" fontId="18" fillId="0" borderId="46" xfId="7" applyFont="1" applyFill="1" applyBorder="1" applyAlignment="1">
      <alignment horizontal="right" vertical="center" shrinkToFit="1"/>
    </xf>
    <xf numFmtId="0" fontId="18" fillId="0" borderId="0" xfId="1" applyFont="1" applyFill="1" applyBorder="1" applyAlignment="1">
      <alignment horizontal="left" vertical="top" shrinkToFit="1"/>
    </xf>
    <xf numFmtId="38" fontId="18" fillId="0" borderId="0" xfId="7" applyFont="1" applyFill="1" applyBorder="1" applyAlignment="1">
      <alignment horizontal="right" vertical="center" shrinkToFit="1"/>
    </xf>
    <xf numFmtId="0" fontId="18" fillId="0" borderId="43" xfId="1" applyFont="1" applyFill="1" applyBorder="1" applyAlignment="1">
      <alignment horizontal="left" vertical="center" shrinkToFit="1"/>
    </xf>
    <xf numFmtId="196" fontId="18" fillId="0" borderId="32" xfId="7" applyNumberFormat="1" applyFont="1" applyFill="1" applyBorder="1" applyAlignment="1">
      <alignment horizontal="right" vertical="center" shrinkToFit="1"/>
    </xf>
    <xf numFmtId="196" fontId="18" fillId="0" borderId="33" xfId="7" applyNumberFormat="1" applyFont="1" applyFill="1" applyBorder="1" applyAlignment="1">
      <alignment horizontal="right" vertical="center" shrinkToFit="1"/>
    </xf>
    <xf numFmtId="0" fontId="18" fillId="0" borderId="0" xfId="1" applyFont="1" applyFill="1" applyBorder="1" applyAlignment="1">
      <alignment horizontal="left" vertical="center"/>
    </xf>
    <xf numFmtId="0" fontId="18" fillId="0" borderId="42" xfId="1" applyFont="1" applyFill="1" applyBorder="1" applyAlignment="1">
      <alignment vertical="center" shrinkToFit="1"/>
    </xf>
    <xf numFmtId="38" fontId="18" fillId="0" borderId="52" xfId="7" applyFont="1" applyFill="1" applyBorder="1" applyAlignment="1">
      <alignment horizontal="right" vertical="center" shrinkToFit="1"/>
    </xf>
    <xf numFmtId="38" fontId="18" fillId="0" borderId="52" xfId="7" applyFont="1" applyFill="1" applyBorder="1" applyAlignment="1">
      <alignment vertical="center" shrinkToFit="1"/>
    </xf>
    <xf numFmtId="38" fontId="18" fillId="0" borderId="41" xfId="7" applyFont="1" applyFill="1" applyBorder="1" applyAlignment="1">
      <alignment horizontal="right" vertical="center" shrinkToFit="1"/>
    </xf>
    <xf numFmtId="38" fontId="18" fillId="0" borderId="41" xfId="7" applyFont="1" applyFill="1" applyBorder="1" applyAlignment="1">
      <alignment vertical="center" shrinkToFit="1"/>
    </xf>
    <xf numFmtId="38" fontId="18" fillId="0" borderId="19" xfId="7" applyFont="1" applyFill="1" applyBorder="1" applyAlignment="1">
      <alignment vertical="center" shrinkToFit="1"/>
    </xf>
    <xf numFmtId="38" fontId="18" fillId="0" borderId="47" xfId="7" applyFont="1" applyFill="1" applyBorder="1" applyAlignment="1">
      <alignment vertical="center" shrinkToFit="1"/>
    </xf>
    <xf numFmtId="38" fontId="18" fillId="0" borderId="23" xfId="7" applyFont="1" applyFill="1" applyBorder="1" applyAlignment="1">
      <alignment vertical="center" shrinkToFit="1"/>
    </xf>
    <xf numFmtId="38" fontId="18" fillId="0" borderId="46" xfId="7" applyFont="1" applyFill="1" applyBorder="1" applyAlignment="1">
      <alignment vertical="center" shrinkToFit="1"/>
    </xf>
    <xf numFmtId="190" fontId="27" fillId="0" borderId="21" xfId="2" applyNumberFormat="1" applyFont="1" applyFill="1" applyBorder="1" applyAlignment="1">
      <alignment vertical="center"/>
    </xf>
    <xf numFmtId="190" fontId="27" fillId="0" borderId="56" xfId="2" applyNumberFormat="1" applyFont="1" applyFill="1" applyBorder="1" applyAlignment="1">
      <alignment vertical="center"/>
    </xf>
    <xf numFmtId="190" fontId="14" fillId="0" borderId="56" xfId="2" applyNumberFormat="1" applyFont="1" applyFill="1" applyBorder="1" applyAlignment="1">
      <alignment vertical="center"/>
    </xf>
    <xf numFmtId="190" fontId="14" fillId="0" borderId="21" xfId="2" applyNumberFormat="1" applyFont="1" applyFill="1" applyBorder="1" applyAlignment="1">
      <alignment vertical="center"/>
    </xf>
    <xf numFmtId="190" fontId="14" fillId="0" borderId="47" xfId="2" applyNumberFormat="1" applyFont="1" applyFill="1" applyBorder="1" applyAlignment="1">
      <alignment horizontal="right" vertical="center"/>
    </xf>
    <xf numFmtId="190" fontId="14" fillId="0" borderId="19" xfId="2" applyNumberFormat="1" applyFont="1" applyFill="1" applyBorder="1" applyAlignment="1">
      <alignment vertical="center"/>
    </xf>
    <xf numFmtId="190" fontId="14" fillId="0" borderId="47" xfId="2" applyNumberFormat="1" applyFont="1" applyFill="1" applyBorder="1" applyAlignment="1">
      <alignment vertical="center"/>
    </xf>
    <xf numFmtId="0" fontId="14" fillId="0" borderId="12" xfId="1" applyFont="1" applyFill="1" applyBorder="1" applyAlignment="1">
      <alignment horizontal="center" vertical="center" wrapText="1"/>
    </xf>
    <xf numFmtId="190" fontId="14" fillId="0" borderId="59" xfId="2" applyNumberFormat="1" applyFont="1" applyFill="1" applyBorder="1" applyAlignment="1">
      <alignment horizontal="right" vertical="center"/>
    </xf>
    <xf numFmtId="190" fontId="14" fillId="0" borderId="58" xfId="2" applyNumberFormat="1" applyFont="1" applyFill="1" applyBorder="1" applyAlignment="1">
      <alignment vertical="center"/>
    </xf>
    <xf numFmtId="190" fontId="14" fillId="0" borderId="59" xfId="2" applyNumberFormat="1" applyFont="1" applyFill="1" applyBorder="1" applyAlignment="1">
      <alignment vertical="center"/>
    </xf>
    <xf numFmtId="0" fontId="14" fillId="0" borderId="9" xfId="1" applyFont="1" applyFill="1" applyBorder="1" applyAlignment="1">
      <alignment horizontal="center" vertical="center" wrapText="1"/>
    </xf>
    <xf numFmtId="190" fontId="14" fillId="0" borderId="56" xfId="2" applyNumberFormat="1" applyFont="1" applyFill="1" applyBorder="1" applyAlignment="1">
      <alignment horizontal="right" vertical="center"/>
    </xf>
    <xf numFmtId="190" fontId="14" fillId="0" borderId="43" xfId="2" applyNumberFormat="1" applyFont="1" applyFill="1" applyBorder="1" applyAlignment="1">
      <alignment horizontal="right" vertical="center"/>
    </xf>
    <xf numFmtId="190" fontId="14" fillId="0" borderId="43" xfId="2" applyNumberFormat="1" applyFont="1" applyFill="1" applyBorder="1" applyAlignment="1">
      <alignment vertical="center"/>
    </xf>
    <xf numFmtId="196" fontId="14" fillId="0" borderId="33" xfId="2" applyNumberFormat="1" applyFont="1" applyFill="1" applyBorder="1" applyAlignment="1">
      <alignment horizontal="right" vertical="center"/>
    </xf>
    <xf numFmtId="196" fontId="14" fillId="0" borderId="33" xfId="2" applyNumberFormat="1" applyFont="1" applyFill="1" applyBorder="1" applyAlignment="1">
      <alignment vertical="center"/>
    </xf>
    <xf numFmtId="38" fontId="23" fillId="0" borderId="33" xfId="2" applyFont="1" applyFill="1" applyBorder="1" applyAlignment="1">
      <alignment horizontal="center" vertical="center" wrapText="1"/>
    </xf>
    <xf numFmtId="38" fontId="23" fillId="0" borderId="33" xfId="2" applyFont="1" applyFill="1" applyBorder="1" applyAlignment="1">
      <alignment horizontal="left" vertical="center" wrapText="1"/>
    </xf>
    <xf numFmtId="38" fontId="20" fillId="0" borderId="33" xfId="2" applyFont="1" applyFill="1" applyBorder="1" applyAlignment="1">
      <alignment horizontal="center" vertical="center" wrapText="1"/>
    </xf>
    <xf numFmtId="38" fontId="14" fillId="0" borderId="47" xfId="2" applyFont="1" applyFill="1" applyBorder="1" applyAlignment="1">
      <alignment horizontal="right" vertical="center" wrapText="1"/>
    </xf>
    <xf numFmtId="200" fontId="14" fillId="0" borderId="56" xfId="1" applyNumberFormat="1" applyFont="1" applyFill="1" applyBorder="1" applyAlignment="1">
      <alignment horizontal="right" vertical="center" shrinkToFit="1"/>
    </xf>
    <xf numFmtId="38" fontId="14" fillId="0" borderId="56" xfId="7" applyFont="1" applyFill="1" applyBorder="1" applyAlignment="1"/>
    <xf numFmtId="200" fontId="14" fillId="0" borderId="47" xfId="1" applyNumberFormat="1" applyFont="1" applyFill="1" applyBorder="1" applyAlignment="1">
      <alignment horizontal="right" vertical="center" shrinkToFit="1"/>
    </xf>
    <xf numFmtId="200" fontId="14" fillId="0" borderId="47" xfId="2" applyNumberFormat="1" applyFont="1" applyFill="1" applyBorder="1" applyAlignment="1">
      <alignment horizontal="right" vertical="center" shrinkToFit="1"/>
    </xf>
    <xf numFmtId="0" fontId="14" fillId="0" borderId="47" xfId="1" applyFont="1" applyFill="1" applyBorder="1"/>
    <xf numFmtId="200" fontId="14" fillId="0" borderId="56" xfId="2" applyNumberFormat="1" applyFont="1" applyFill="1" applyBorder="1" applyAlignment="1">
      <alignment horizontal="right" vertical="center" shrinkToFit="1"/>
    </xf>
    <xf numFmtId="0" fontId="14" fillId="0" borderId="56" xfId="1" applyFont="1" applyFill="1" applyBorder="1"/>
    <xf numFmtId="200" fontId="14" fillId="0" borderId="46" xfId="1" applyNumberFormat="1" applyFont="1" applyFill="1" applyBorder="1" applyAlignment="1">
      <alignment horizontal="right" vertical="center" shrinkToFit="1"/>
    </xf>
    <xf numFmtId="0" fontId="14" fillId="0" borderId="46" xfId="1" applyFont="1" applyFill="1" applyBorder="1"/>
    <xf numFmtId="0" fontId="14" fillId="0" borderId="28" xfId="1" applyFont="1" applyFill="1" applyBorder="1"/>
    <xf numFmtId="38" fontId="14" fillId="0" borderId="0" xfId="2" applyFont="1" applyFill="1" applyBorder="1" applyAlignment="1"/>
    <xf numFmtId="0" fontId="14" fillId="0" borderId="0" xfId="2" applyNumberFormat="1" applyFont="1" applyFill="1" applyBorder="1" applyAlignment="1">
      <alignment horizontal="right"/>
    </xf>
    <xf numFmtId="38" fontId="18" fillId="0" borderId="33" xfId="2" applyFont="1" applyFill="1" applyBorder="1" applyAlignment="1">
      <alignment horizontal="left" vertical="center" wrapText="1"/>
    </xf>
    <xf numFmtId="38" fontId="14" fillId="0" borderId="41" xfId="2" applyFont="1" applyFill="1" applyBorder="1" applyAlignment="1">
      <alignment horizontal="right" vertical="center" wrapText="1"/>
    </xf>
    <xf numFmtId="9" fontId="14" fillId="0" borderId="0" xfId="14" applyFont="1" applyFill="1" applyAlignment="1">
      <alignment vertical="center"/>
    </xf>
    <xf numFmtId="38" fontId="14" fillId="0" borderId="24" xfId="2" applyNumberFormat="1" applyFont="1" applyFill="1" applyBorder="1" applyAlignment="1">
      <alignment horizontal="right" vertical="center" shrinkToFit="1"/>
    </xf>
    <xf numFmtId="38" fontId="14" fillId="0" borderId="28" xfId="2" applyNumberFormat="1" applyFont="1" applyFill="1" applyBorder="1" applyAlignment="1">
      <alignment horizontal="right" vertical="center" shrinkToFit="1"/>
    </xf>
    <xf numFmtId="38" fontId="14" fillId="0" borderId="41" xfId="2" applyNumberFormat="1" applyFont="1" applyFill="1" applyBorder="1" applyAlignment="1">
      <alignment horizontal="right" vertical="center" shrinkToFit="1"/>
    </xf>
    <xf numFmtId="38" fontId="14" fillId="0" borderId="42" xfId="2" applyNumberFormat="1" applyFont="1" applyFill="1" applyBorder="1" applyAlignment="1">
      <alignment horizontal="right" vertical="center" shrinkToFit="1"/>
    </xf>
    <xf numFmtId="38" fontId="14" fillId="0" borderId="52" xfId="2" applyNumberFormat="1" applyFont="1" applyFill="1" applyBorder="1" applyAlignment="1">
      <alignment horizontal="right" vertical="center" shrinkToFit="1"/>
    </xf>
    <xf numFmtId="38" fontId="27" fillId="0" borderId="0" xfId="2" applyFont="1" applyFill="1" applyBorder="1" applyAlignment="1">
      <alignment horizontal="left" vertical="center" wrapText="1"/>
    </xf>
    <xf numFmtId="0" fontId="20" fillId="0" borderId="0" xfId="1" applyFont="1" applyFill="1" applyAlignment="1">
      <alignment horizontal="left"/>
    </xf>
    <xf numFmtId="0" fontId="16" fillId="0" borderId="0" xfId="20" applyFont="1" applyFill="1" applyAlignment="1">
      <alignment horizontal="left" vertical="center"/>
    </xf>
    <xf numFmtId="0" fontId="18" fillId="0" borderId="0" xfId="20" applyFont="1" applyFill="1"/>
    <xf numFmtId="0" fontId="14" fillId="0" borderId="0" xfId="20" applyFont="1" applyFill="1" applyAlignment="1">
      <alignment horizontal="right"/>
    </xf>
    <xf numFmtId="195" fontId="34" fillId="0" borderId="52" xfId="17" applyNumberFormat="1" applyFont="1" applyFill="1" applyBorder="1" applyAlignment="1">
      <alignment horizontal="center" vertical="center" shrinkToFit="1"/>
    </xf>
    <xf numFmtId="195" fontId="34" fillId="0" borderId="41" xfId="17" applyNumberFormat="1" applyFont="1" applyFill="1" applyBorder="1" applyAlignment="1">
      <alignment horizontal="center" vertical="center" shrinkToFit="1"/>
    </xf>
    <xf numFmtId="49" fontId="34" fillId="0" borderId="0" xfId="17" applyNumberFormat="1" applyFont="1" applyFill="1" applyBorder="1" applyAlignment="1">
      <alignment horizontal="center" vertical="center" wrapText="1"/>
    </xf>
    <xf numFmtId="195" fontId="34" fillId="0" borderId="52" xfId="17" applyNumberFormat="1" applyFont="1" applyFill="1" applyBorder="1" applyAlignment="1">
      <alignment horizontal="right" vertical="center" wrapText="1"/>
    </xf>
    <xf numFmtId="195" fontId="34" fillId="0" borderId="41" xfId="17" applyNumberFormat="1" applyFont="1" applyFill="1" applyBorder="1" applyAlignment="1">
      <alignment horizontal="right" vertical="center" wrapText="1"/>
    </xf>
    <xf numFmtId="49" fontId="36" fillId="0" borderId="0" xfId="17" applyNumberFormat="1" applyFont="1" applyFill="1" applyBorder="1" applyAlignment="1">
      <alignment vertical="center"/>
    </xf>
    <xf numFmtId="186" fontId="36" fillId="0" borderId="47" xfId="21" applyNumberFormat="1" applyFont="1" applyFill="1" applyBorder="1" applyAlignment="1">
      <alignment horizontal="right" vertical="center"/>
    </xf>
    <xf numFmtId="0" fontId="40" fillId="0" borderId="0" xfId="22" applyFont="1" applyFill="1">
      <alignment vertical="center"/>
    </xf>
    <xf numFmtId="0" fontId="36" fillId="0" borderId="0" xfId="17" applyNumberFormat="1" applyFont="1" applyFill="1" applyAlignment="1">
      <alignment vertical="top"/>
    </xf>
    <xf numFmtId="49" fontId="36" fillId="0" borderId="20" xfId="17" applyNumberFormat="1" applyFont="1" applyFill="1" applyBorder="1" applyAlignment="1">
      <alignment vertical="center"/>
    </xf>
    <xf numFmtId="186" fontId="36" fillId="0" borderId="56" xfId="21" applyNumberFormat="1" applyFont="1" applyFill="1" applyBorder="1" applyAlignment="1">
      <alignment horizontal="right" vertical="center"/>
    </xf>
    <xf numFmtId="49" fontId="36" fillId="0" borderId="9" xfId="17" applyNumberFormat="1" applyFont="1" applyFill="1" applyBorder="1" applyAlignment="1">
      <alignment vertical="center"/>
    </xf>
    <xf numFmtId="0" fontId="18" fillId="0" borderId="0" xfId="20" applyNumberFormat="1" applyFont="1" applyFill="1"/>
    <xf numFmtId="0" fontId="18" fillId="0" borderId="0" xfId="20" applyFont="1" applyFill="1" applyBorder="1" applyAlignment="1"/>
    <xf numFmtId="186" fontId="18" fillId="0" borderId="47" xfId="21" applyNumberFormat="1" applyFont="1" applyFill="1" applyBorder="1" applyAlignment="1">
      <alignment horizontal="right" vertical="center"/>
    </xf>
    <xf numFmtId="0" fontId="18" fillId="0" borderId="24" xfId="20" applyFont="1" applyFill="1" applyBorder="1" applyAlignment="1"/>
    <xf numFmtId="186" fontId="18" fillId="0" borderId="46" xfId="21" applyNumberFormat="1" applyFont="1" applyFill="1" applyBorder="1" applyAlignment="1">
      <alignment horizontal="right" vertical="center"/>
    </xf>
    <xf numFmtId="0" fontId="22" fillId="0" borderId="0" xfId="20" applyFont="1" applyFill="1" applyBorder="1" applyAlignment="1"/>
    <xf numFmtId="0" fontId="22" fillId="0" borderId="0" xfId="20" applyFont="1" applyFill="1" applyBorder="1" applyAlignment="1">
      <alignment horizontal="right"/>
    </xf>
    <xf numFmtId="0" fontId="18" fillId="0" borderId="33" xfId="20" applyFont="1" applyFill="1" applyBorder="1" applyAlignment="1">
      <alignment vertical="center" shrinkToFit="1"/>
    </xf>
    <xf numFmtId="186" fontId="18" fillId="0" borderId="33" xfId="21" applyNumberFormat="1" applyFont="1" applyFill="1" applyBorder="1" applyAlignment="1">
      <alignment vertical="center"/>
    </xf>
    <xf numFmtId="186" fontId="18" fillId="0" borderId="32" xfId="21" applyNumberFormat="1" applyFont="1" applyFill="1" applyBorder="1" applyAlignment="1">
      <alignment vertical="center"/>
    </xf>
    <xf numFmtId="0" fontId="22" fillId="0" borderId="0" xfId="20" applyFont="1" applyFill="1" applyAlignment="1">
      <alignment vertical="center"/>
    </xf>
    <xf numFmtId="0" fontId="22" fillId="0" borderId="0" xfId="20" applyFont="1" applyFill="1"/>
    <xf numFmtId="0" fontId="18" fillId="0" borderId="0" xfId="20" applyFont="1" applyFill="1" applyAlignment="1"/>
    <xf numFmtId="0" fontId="40" fillId="0" borderId="0" xfId="22" applyFont="1" applyFill="1" applyAlignment="1">
      <alignment vertical="center" wrapText="1"/>
    </xf>
    <xf numFmtId="188" fontId="14" fillId="0" borderId="46" xfId="1" applyNumberFormat="1" applyFont="1" applyFill="1" applyBorder="1" applyAlignment="1">
      <alignment horizontal="right" vertical="center" wrapText="1"/>
    </xf>
    <xf numFmtId="3" fontId="14" fillId="0" borderId="19" xfId="1" applyNumberFormat="1" applyFont="1" applyFill="1" applyBorder="1" applyAlignment="1">
      <alignment horizontal="right" vertical="center" wrapText="1"/>
    </xf>
    <xf numFmtId="0" fontId="14" fillId="0" borderId="19" xfId="1" applyFont="1" applyFill="1" applyBorder="1" applyAlignment="1">
      <alignment horizontal="right"/>
    </xf>
    <xf numFmtId="188" fontId="14" fillId="0" borderId="19" xfId="1" applyNumberFormat="1" applyFont="1" applyFill="1" applyBorder="1" applyAlignment="1">
      <alignment horizontal="right" vertical="center" wrapText="1"/>
    </xf>
    <xf numFmtId="188" fontId="14" fillId="0" borderId="47" xfId="1" applyNumberFormat="1" applyFont="1" applyFill="1" applyBorder="1" applyAlignment="1">
      <alignment horizontal="right" vertical="center" wrapText="1"/>
    </xf>
    <xf numFmtId="3" fontId="14" fillId="0" borderId="58" xfId="1" applyNumberFormat="1" applyFont="1" applyFill="1" applyBorder="1" applyAlignment="1">
      <alignment horizontal="right" vertical="center" wrapText="1"/>
    </xf>
    <xf numFmtId="188" fontId="14" fillId="0" borderId="59" xfId="1" applyNumberFormat="1" applyFont="1" applyFill="1" applyBorder="1" applyAlignment="1">
      <alignment horizontal="right" vertical="center" wrapText="1"/>
    </xf>
    <xf numFmtId="3" fontId="14" fillId="0" borderId="21" xfId="1" applyNumberFormat="1" applyFont="1" applyFill="1" applyBorder="1" applyAlignment="1">
      <alignment horizontal="right" vertical="center" wrapText="1"/>
    </xf>
    <xf numFmtId="188" fontId="14" fillId="0" borderId="56" xfId="1" applyNumberFormat="1" applyFont="1" applyFill="1" applyBorder="1" applyAlignment="1">
      <alignment horizontal="right" vertical="center" wrapText="1"/>
    </xf>
    <xf numFmtId="3" fontId="14" fillId="0" borderId="46" xfId="1" applyNumberFormat="1" applyFont="1" applyFill="1" applyBorder="1" applyAlignment="1">
      <alignment horizontal="right" vertical="center" wrapText="1"/>
    </xf>
    <xf numFmtId="3" fontId="14" fillId="0" borderId="47" xfId="1" applyNumberFormat="1" applyFont="1" applyFill="1" applyBorder="1" applyAlignment="1">
      <alignment horizontal="right" vertical="center" wrapText="1"/>
    </xf>
    <xf numFmtId="197" fontId="14" fillId="0" borderId="19" xfId="1" applyNumberFormat="1" applyFont="1" applyFill="1" applyBorder="1" applyAlignment="1">
      <alignment horizontal="right" vertical="center" shrinkToFit="1"/>
    </xf>
    <xf numFmtId="197" fontId="14" fillId="0" borderId="47" xfId="1" applyNumberFormat="1" applyFont="1" applyFill="1" applyBorder="1" applyAlignment="1">
      <alignment horizontal="right" vertical="center" shrinkToFit="1"/>
    </xf>
    <xf numFmtId="0" fontId="14" fillId="0" borderId="0" xfId="1" applyFont="1" applyFill="1" applyBorder="1" applyAlignment="1">
      <alignment horizontal="center" vertical="top" wrapText="1"/>
    </xf>
    <xf numFmtId="197" fontId="14" fillId="0" borderId="58" xfId="1" applyNumberFormat="1" applyFont="1" applyFill="1" applyBorder="1" applyAlignment="1">
      <alignment horizontal="right" vertical="center" shrinkToFit="1"/>
    </xf>
    <xf numFmtId="197" fontId="14" fillId="0" borderId="59" xfId="1" applyNumberFormat="1" applyFont="1" applyFill="1" applyBorder="1" applyAlignment="1">
      <alignment horizontal="right" vertical="center" shrinkToFit="1"/>
    </xf>
    <xf numFmtId="197" fontId="14" fillId="0" borderId="21" xfId="1" applyNumberFormat="1" applyFont="1" applyFill="1" applyBorder="1" applyAlignment="1">
      <alignment horizontal="right" vertical="center" shrinkToFit="1"/>
    </xf>
    <xf numFmtId="197" fontId="14" fillId="0" borderId="23" xfId="1" applyNumberFormat="1" applyFont="1" applyFill="1" applyBorder="1" applyAlignment="1">
      <alignment horizontal="right" vertical="center" shrinkToFit="1"/>
    </xf>
    <xf numFmtId="197" fontId="14" fillId="0" borderId="46" xfId="1" applyNumberFormat="1" applyFont="1" applyFill="1" applyBorder="1" applyAlignment="1">
      <alignment horizontal="right" vertical="center" shrinkToFit="1"/>
    </xf>
    <xf numFmtId="0" fontId="14" fillId="0" borderId="0" xfId="1" applyFont="1" applyFill="1" applyBorder="1" applyAlignment="1">
      <alignment vertical="center" wrapText="1"/>
    </xf>
    <xf numFmtId="0" fontId="14" fillId="0" borderId="18" xfId="1" applyFont="1" applyFill="1" applyBorder="1" applyAlignment="1">
      <alignment horizontal="left" vertical="center" wrapText="1"/>
    </xf>
    <xf numFmtId="0" fontId="14" fillId="0" borderId="52" xfId="1" applyFont="1" applyFill="1" applyBorder="1" applyAlignment="1">
      <alignment horizontal="right" vertical="center" wrapText="1"/>
    </xf>
    <xf numFmtId="197" fontId="14" fillId="0" borderId="56" xfId="1" applyNumberFormat="1" applyFont="1" applyFill="1" applyBorder="1" applyAlignment="1">
      <alignment horizontal="right" vertical="center" shrinkToFit="1"/>
    </xf>
    <xf numFmtId="202" fontId="14" fillId="0" borderId="41" xfId="1" applyNumberFormat="1" applyFont="1" applyFill="1" applyBorder="1" applyAlignment="1">
      <alignment horizontal="right" vertical="center" shrinkToFit="1"/>
    </xf>
    <xf numFmtId="38" fontId="14" fillId="0" borderId="19" xfId="2" applyNumberFormat="1" applyFont="1" applyFill="1" applyBorder="1" applyAlignment="1">
      <alignment vertical="center" shrinkToFit="1"/>
    </xf>
    <xf numFmtId="0" fontId="14" fillId="0" borderId="12" xfId="1" applyFont="1" applyFill="1" applyBorder="1" applyAlignment="1">
      <alignment horizontal="left" vertical="center" shrinkToFit="1"/>
    </xf>
    <xf numFmtId="0" fontId="12" fillId="0" borderId="0" xfId="1" applyFont="1" applyFill="1" applyBorder="1" applyAlignment="1">
      <alignment vertical="center"/>
    </xf>
    <xf numFmtId="0" fontId="18" fillId="0" borderId="1" xfId="1" applyFont="1" applyFill="1" applyBorder="1" applyAlignment="1">
      <alignment horizontal="center" vertical="center" wrapText="1"/>
    </xf>
    <xf numFmtId="38" fontId="18" fillId="0" borderId="0" xfId="2" applyFont="1" applyFill="1" applyBorder="1" applyAlignment="1">
      <alignment horizontal="center" vertical="center" shrinkToFit="1"/>
    </xf>
    <xf numFmtId="38" fontId="18" fillId="0" borderId="19" xfId="2" applyFont="1" applyFill="1" applyBorder="1" applyAlignment="1">
      <alignment horizontal="center" vertical="center" shrinkToFit="1"/>
    </xf>
    <xf numFmtId="38" fontId="18" fillId="0" borderId="47" xfId="2" applyFont="1" applyFill="1" applyBorder="1" applyAlignment="1">
      <alignment horizontal="center" vertical="center" shrinkToFit="1"/>
    </xf>
    <xf numFmtId="38" fontId="18" fillId="0" borderId="53" xfId="2" applyFont="1" applyFill="1" applyBorder="1" applyAlignment="1">
      <alignment horizontal="center" vertical="center" shrinkToFit="1"/>
    </xf>
    <xf numFmtId="0" fontId="18" fillId="0" borderId="44" xfId="1" applyFont="1" applyFill="1" applyBorder="1" applyAlignment="1">
      <alignment horizontal="center" vertical="center" wrapText="1"/>
    </xf>
    <xf numFmtId="38" fontId="18" fillId="0" borderId="44" xfId="2" applyFont="1" applyFill="1" applyBorder="1" applyAlignment="1">
      <alignment vertical="center"/>
    </xf>
    <xf numFmtId="38" fontId="18" fillId="0" borderId="45" xfId="2" applyFont="1" applyFill="1" applyBorder="1" applyAlignment="1">
      <alignment vertical="center"/>
    </xf>
    <xf numFmtId="38" fontId="18" fillId="0" borderId="110" xfId="2" applyFont="1" applyFill="1" applyBorder="1" applyAlignment="1">
      <alignment vertical="center"/>
    </xf>
    <xf numFmtId="38" fontId="18" fillId="0" borderId="0" xfId="2" applyFont="1" applyFill="1" applyBorder="1" applyAlignment="1">
      <alignment vertical="center"/>
    </xf>
    <xf numFmtId="38" fontId="18" fillId="0" borderId="19" xfId="2" applyFont="1" applyFill="1" applyBorder="1" applyAlignment="1">
      <alignment vertical="center"/>
    </xf>
    <xf numFmtId="38" fontId="18" fillId="0" borderId="47" xfId="2" applyFont="1" applyFill="1" applyBorder="1" applyAlignment="1">
      <alignment vertical="center"/>
    </xf>
    <xf numFmtId="194" fontId="18" fillId="0" borderId="0" xfId="1" quotePrefix="1" applyNumberFormat="1" applyFont="1" applyFill="1" applyBorder="1" applyAlignment="1">
      <alignment horizontal="right" vertical="center"/>
    </xf>
    <xf numFmtId="194" fontId="18" fillId="0" borderId="19" xfId="1" quotePrefix="1" applyNumberFormat="1" applyFont="1" applyFill="1" applyBorder="1" applyAlignment="1">
      <alignment horizontal="right" vertical="center"/>
    </xf>
    <xf numFmtId="194" fontId="18" fillId="0" borderId="19" xfId="1" applyNumberFormat="1" applyFont="1" applyFill="1" applyBorder="1" applyAlignment="1">
      <alignment horizontal="right" vertical="center"/>
    </xf>
    <xf numFmtId="194" fontId="37" fillId="0" borderId="19" xfId="1" applyNumberFormat="1" applyFont="1" applyFill="1" applyBorder="1" applyAlignment="1">
      <alignment horizontal="right" vertical="center"/>
    </xf>
    <xf numFmtId="194" fontId="37" fillId="0" borderId="47" xfId="1" applyNumberFormat="1" applyFont="1" applyFill="1" applyBorder="1" applyAlignment="1">
      <alignment horizontal="right" vertical="center"/>
    </xf>
    <xf numFmtId="194" fontId="18" fillId="0" borderId="47" xfId="1" quotePrefix="1" applyNumberFormat="1" applyFont="1" applyFill="1" applyBorder="1" applyAlignment="1">
      <alignment horizontal="right" vertical="center"/>
    </xf>
    <xf numFmtId="194" fontId="18" fillId="0" borderId="9" xfId="1" quotePrefix="1" applyNumberFormat="1" applyFont="1" applyFill="1" applyBorder="1" applyAlignment="1">
      <alignment horizontal="right" vertical="center"/>
    </xf>
    <xf numFmtId="194" fontId="18" fillId="0" borderId="21" xfId="1" quotePrefix="1" applyNumberFormat="1" applyFont="1" applyFill="1" applyBorder="1" applyAlignment="1">
      <alignment horizontal="right" vertical="center"/>
    </xf>
    <xf numFmtId="194" fontId="18" fillId="0" borderId="56" xfId="1" quotePrefix="1" applyNumberFormat="1" applyFont="1" applyFill="1" applyBorder="1" applyAlignment="1">
      <alignment horizontal="right" vertical="center"/>
    </xf>
    <xf numFmtId="194" fontId="18" fillId="0" borderId="24" xfId="1" quotePrefix="1" applyNumberFormat="1" applyFont="1" applyFill="1" applyBorder="1" applyAlignment="1">
      <alignment horizontal="right" vertical="center"/>
    </xf>
    <xf numFmtId="194" fontId="18" fillId="0" borderId="23" xfId="1" quotePrefix="1" applyNumberFormat="1" applyFont="1" applyFill="1" applyBorder="1" applyAlignment="1">
      <alignment horizontal="right" vertical="center"/>
    </xf>
    <xf numFmtId="194" fontId="18" fillId="0" borderId="46" xfId="1" quotePrefix="1" applyNumberFormat="1" applyFont="1" applyFill="1" applyBorder="1" applyAlignment="1">
      <alignment horizontal="right" vertical="center"/>
    </xf>
    <xf numFmtId="0" fontId="20" fillId="0" borderId="0" xfId="1" applyFont="1" applyFill="1" applyAlignment="1">
      <alignment vertical="center"/>
    </xf>
    <xf numFmtId="178" fontId="20" fillId="0" borderId="0" xfId="2" applyNumberFormat="1" applyFont="1" applyFill="1" applyBorder="1" applyAlignment="1">
      <alignment vertical="center"/>
    </xf>
    <xf numFmtId="178" fontId="18" fillId="0" borderId="0" xfId="2" applyNumberFormat="1" applyFont="1" applyFill="1" applyBorder="1" applyAlignment="1">
      <alignment horizontal="left" vertical="center"/>
    </xf>
    <xf numFmtId="38" fontId="21" fillId="0" borderId="0" xfId="2" applyFont="1" applyFill="1"/>
    <xf numFmtId="38" fontId="14" fillId="0" borderId="0" xfId="2" applyFont="1" applyFill="1" applyBorder="1" applyAlignment="1">
      <alignment horizontal="right"/>
    </xf>
    <xf numFmtId="38" fontId="21" fillId="0" borderId="0" xfId="2" applyFont="1" applyFill="1" applyBorder="1"/>
    <xf numFmtId="38" fontId="14" fillId="0" borderId="41" xfId="2" applyFont="1" applyFill="1" applyBorder="1" applyAlignment="1">
      <alignment vertical="center" shrinkToFit="1"/>
    </xf>
    <xf numFmtId="38" fontId="14" fillId="0" borderId="47" xfId="2" applyFont="1" applyFill="1" applyBorder="1" applyAlignment="1">
      <alignment vertical="center" shrinkToFit="1"/>
    </xf>
    <xf numFmtId="38" fontId="14" fillId="0" borderId="46" xfId="2" applyFont="1" applyFill="1" applyBorder="1" applyAlignment="1">
      <alignment vertical="center" shrinkToFit="1"/>
    </xf>
    <xf numFmtId="0" fontId="14" fillId="0" borderId="42" xfId="1" applyFont="1" applyFill="1" applyBorder="1" applyAlignment="1">
      <alignment horizontal="center" vertical="center" shrinkToFit="1"/>
    </xf>
    <xf numFmtId="38" fontId="14" fillId="0" borderId="56" xfId="2" applyFont="1" applyFill="1" applyBorder="1" applyAlignment="1">
      <alignment horizontal="right" vertical="center" shrinkToFit="1"/>
    </xf>
    <xf numFmtId="0" fontId="14" fillId="0" borderId="0" xfId="1" applyFont="1" applyFill="1" applyBorder="1" applyAlignment="1">
      <alignment vertical="center" wrapText="1" shrinkToFit="1"/>
    </xf>
    <xf numFmtId="0" fontId="14" fillId="0" borderId="9" xfId="1" applyFont="1" applyFill="1" applyBorder="1" applyAlignment="1">
      <alignment vertical="center" wrapText="1" shrinkToFit="1"/>
    </xf>
    <xf numFmtId="38" fontId="14" fillId="0" borderId="21" xfId="2" applyFont="1" applyFill="1" applyBorder="1" applyAlignment="1">
      <alignment horizontal="right" vertical="center" shrinkToFit="1"/>
    </xf>
    <xf numFmtId="0" fontId="14" fillId="0" borderId="24" xfId="1" applyFont="1" applyFill="1" applyBorder="1" applyAlignment="1">
      <alignment vertical="center" wrapText="1" shrinkToFit="1"/>
    </xf>
    <xf numFmtId="38" fontId="14" fillId="0" borderId="46" xfId="2" applyFont="1" applyFill="1" applyBorder="1" applyAlignment="1">
      <alignment horizontal="right" vertical="center" shrinkToFit="1"/>
    </xf>
    <xf numFmtId="0" fontId="14" fillId="0" borderId="28" xfId="1" applyFont="1" applyFill="1" applyBorder="1" applyAlignment="1">
      <alignment horizontal="left" vertical="center"/>
    </xf>
    <xf numFmtId="0" fontId="14" fillId="0" borderId="28" xfId="1" applyFont="1" applyFill="1" applyBorder="1" applyAlignment="1">
      <alignment horizontal="left" vertical="top"/>
    </xf>
    <xf numFmtId="0" fontId="18" fillId="0" borderId="0" xfId="1" applyFont="1" applyFill="1" applyBorder="1" applyAlignment="1">
      <alignment vertical="center" wrapText="1"/>
    </xf>
    <xf numFmtId="0" fontId="18" fillId="0" borderId="28" xfId="1" applyFont="1" applyFill="1" applyBorder="1" applyAlignment="1">
      <alignment vertical="center" wrapText="1"/>
    </xf>
    <xf numFmtId="0" fontId="18" fillId="0" borderId="42" xfId="1" applyFont="1" applyFill="1" applyBorder="1" applyAlignment="1">
      <alignment vertical="center" wrapText="1"/>
    </xf>
    <xf numFmtId="0" fontId="18" fillId="0" borderId="0" xfId="1" applyFont="1" applyFill="1" applyBorder="1" applyAlignment="1">
      <alignment horizontal="center" vertical="center" wrapText="1"/>
    </xf>
    <xf numFmtId="0" fontId="18" fillId="0" borderId="32" xfId="1" applyFont="1" applyFill="1" applyBorder="1" applyAlignment="1">
      <alignment horizontal="center" vertical="center" wrapText="1"/>
    </xf>
    <xf numFmtId="0" fontId="27" fillId="0" borderId="0" xfId="1" applyFont="1" applyFill="1" applyBorder="1" applyAlignment="1">
      <alignment vertical="center"/>
    </xf>
    <xf numFmtId="0" fontId="14" fillId="0" borderId="42" xfId="1" applyFont="1" applyFill="1" applyBorder="1" applyAlignment="1">
      <alignment vertical="center"/>
    </xf>
    <xf numFmtId="0" fontId="23" fillId="0" borderId="52" xfId="1" applyFont="1" applyFill="1" applyBorder="1" applyAlignment="1">
      <alignment horizontal="right" vertical="center"/>
    </xf>
    <xf numFmtId="0" fontId="23" fillId="0" borderId="41" xfId="1" applyFont="1" applyFill="1" applyBorder="1" applyAlignment="1">
      <alignment horizontal="right" vertical="center"/>
    </xf>
    <xf numFmtId="0" fontId="14" fillId="0" borderId="0" xfId="33" applyFont="1" applyFill="1" applyBorder="1" applyAlignment="1">
      <alignment horizontal="center" vertical="center" wrapText="1"/>
    </xf>
    <xf numFmtId="0" fontId="43" fillId="0" borderId="0" xfId="1" applyFont="1" applyFill="1"/>
    <xf numFmtId="0" fontId="42" fillId="0" borderId="0" xfId="1" applyFont="1" applyFill="1"/>
    <xf numFmtId="0" fontId="18" fillId="0" borderId="1" xfId="33" applyFont="1" applyFill="1" applyBorder="1" applyAlignment="1">
      <alignment horizontal="center" vertical="center" wrapText="1"/>
    </xf>
    <xf numFmtId="0" fontId="14" fillId="0" borderId="47" xfId="33" applyFont="1" applyFill="1" applyBorder="1" applyAlignment="1">
      <alignment horizontal="right" vertical="center"/>
    </xf>
    <xf numFmtId="0" fontId="14" fillId="0" borderId="18" xfId="33" applyFont="1" applyFill="1" applyBorder="1" applyAlignment="1">
      <alignment horizontal="right" vertical="center" wrapText="1"/>
    </xf>
    <xf numFmtId="0" fontId="14" fillId="0" borderId="47" xfId="33" applyFont="1" applyFill="1" applyBorder="1" applyAlignment="1">
      <alignment horizontal="right" vertical="center" wrapText="1"/>
    </xf>
    <xf numFmtId="186" fontId="14" fillId="0" borderId="47" xfId="1" applyNumberFormat="1" applyFont="1" applyFill="1" applyBorder="1" applyAlignment="1">
      <alignment vertical="center"/>
    </xf>
    <xf numFmtId="186" fontId="14" fillId="0" borderId="18" xfId="1" applyNumberFormat="1" applyFont="1" applyFill="1" applyBorder="1" applyAlignment="1">
      <alignment vertical="center"/>
    </xf>
    <xf numFmtId="186" fontId="14" fillId="0" borderId="0" xfId="1" applyNumberFormat="1" applyFont="1" applyFill="1" applyBorder="1" applyAlignment="1">
      <alignment vertical="center"/>
    </xf>
    <xf numFmtId="186" fontId="14" fillId="0" borderId="0" xfId="1" applyNumberFormat="1" applyFont="1" applyFill="1" applyAlignment="1">
      <alignment vertical="center"/>
    </xf>
    <xf numFmtId="186" fontId="14" fillId="0" borderId="0" xfId="1" applyNumberFormat="1" applyFont="1" applyFill="1" applyAlignment="1">
      <alignment horizontal="right" vertical="center"/>
    </xf>
    <xf numFmtId="186" fontId="14" fillId="0" borderId="46" xfId="3" applyNumberFormat="1" applyFont="1" applyFill="1" applyBorder="1" applyAlignment="1">
      <alignment horizontal="right" vertical="center"/>
    </xf>
    <xf numFmtId="186" fontId="14" fillId="0" borderId="23" xfId="3" applyNumberFormat="1" applyFont="1" applyFill="1" applyBorder="1" applyAlignment="1">
      <alignment horizontal="right" vertical="center"/>
    </xf>
    <xf numFmtId="186" fontId="14" fillId="0" borderId="22" xfId="3" applyNumberFormat="1" applyFont="1" applyFill="1" applyBorder="1" applyAlignment="1">
      <alignment horizontal="right" vertical="center"/>
    </xf>
    <xf numFmtId="186" fontId="14" fillId="0" borderId="24" xfId="3" applyNumberFormat="1" applyFont="1" applyFill="1" applyBorder="1" applyAlignment="1">
      <alignment horizontal="right" vertical="center"/>
    </xf>
    <xf numFmtId="186" fontId="14" fillId="0" borderId="0" xfId="3" applyNumberFormat="1" applyFont="1" applyFill="1" applyBorder="1" applyAlignment="1">
      <alignment horizontal="right" vertical="center"/>
    </xf>
    <xf numFmtId="186" fontId="14" fillId="0" borderId="0" xfId="2" applyNumberFormat="1" applyFont="1" applyFill="1" applyBorder="1" applyAlignment="1">
      <alignment horizontal="right" vertical="center"/>
    </xf>
    <xf numFmtId="0" fontId="14" fillId="0" borderId="1" xfId="1" applyFont="1" applyFill="1" applyBorder="1"/>
    <xf numFmtId="0" fontId="20" fillId="0" borderId="1" xfId="1" applyFont="1" applyFill="1" applyBorder="1" applyAlignment="1">
      <alignment horizontal="center" vertical="center"/>
    </xf>
    <xf numFmtId="0" fontId="18" fillId="0" borderId="33" xfId="1" applyFont="1" applyFill="1" applyBorder="1" applyAlignment="1">
      <alignment horizontal="center" vertical="center" wrapText="1"/>
    </xf>
    <xf numFmtId="186" fontId="14" fillId="0" borderId="42" xfId="1" applyNumberFormat="1" applyFont="1" applyFill="1" applyBorder="1" applyAlignment="1">
      <alignment shrinkToFit="1"/>
    </xf>
    <xf numFmtId="186" fontId="14" fillId="0" borderId="52" xfId="1" applyNumberFormat="1" applyFont="1" applyFill="1" applyBorder="1" applyAlignment="1">
      <alignment horizontal="right" shrinkToFit="1"/>
    </xf>
    <xf numFmtId="186" fontId="14" fillId="0" borderId="41" xfId="1" applyNumberFormat="1" applyFont="1" applyFill="1" applyBorder="1" applyAlignment="1">
      <alignment horizontal="right" shrinkToFit="1"/>
    </xf>
    <xf numFmtId="186" fontId="14" fillId="0" borderId="41" xfId="1" applyNumberFormat="1" applyFont="1" applyFill="1" applyBorder="1" applyAlignment="1">
      <alignment horizontal="right" vertical="center" shrinkToFit="1"/>
    </xf>
    <xf numFmtId="186" fontId="14" fillId="0" borderId="18" xfId="1" applyNumberFormat="1" applyFont="1" applyFill="1" applyBorder="1" applyAlignment="1">
      <alignment shrinkToFit="1"/>
    </xf>
    <xf numFmtId="186" fontId="14" fillId="0" borderId="19" xfId="1" applyNumberFormat="1" applyFont="1" applyFill="1" applyBorder="1" applyAlignment="1">
      <alignment horizontal="right" shrinkToFit="1"/>
    </xf>
    <xf numFmtId="186" fontId="14" fillId="0" borderId="47" xfId="1" applyNumberFormat="1" applyFont="1" applyFill="1" applyBorder="1" applyAlignment="1">
      <alignment horizontal="right" shrinkToFit="1"/>
    </xf>
    <xf numFmtId="0" fontId="14" fillId="0" borderId="22" xfId="1" applyFont="1" applyFill="1" applyBorder="1" applyAlignment="1">
      <alignment shrinkToFit="1"/>
    </xf>
    <xf numFmtId="186" fontId="14" fillId="0" borderId="23" xfId="1" applyNumberFormat="1" applyFont="1" applyFill="1" applyBorder="1" applyAlignment="1">
      <alignment shrinkToFit="1"/>
    </xf>
    <xf numFmtId="186" fontId="14" fillId="0" borderId="46" xfId="1" applyNumberFormat="1" applyFont="1" applyFill="1" applyBorder="1" applyAlignment="1">
      <alignment shrinkToFit="1"/>
    </xf>
    <xf numFmtId="186" fontId="14" fillId="0" borderId="46" xfId="1" applyNumberFormat="1" applyFont="1" applyFill="1" applyBorder="1" applyAlignment="1">
      <alignment horizontal="right" vertical="center" shrinkToFit="1"/>
    </xf>
    <xf numFmtId="0" fontId="14" fillId="0" borderId="45" xfId="30" applyFont="1" applyFill="1" applyBorder="1" applyAlignment="1">
      <alignment horizontal="center" vertical="center" justifyLastLine="1"/>
    </xf>
    <xf numFmtId="0" fontId="14" fillId="0" borderId="58" xfId="30" applyFont="1" applyFill="1" applyBorder="1" applyAlignment="1">
      <alignment vertical="center" justifyLastLine="1"/>
    </xf>
    <xf numFmtId="0" fontId="14" fillId="0" borderId="19" xfId="30" quotePrefix="1" applyFont="1" applyFill="1" applyBorder="1" applyAlignment="1">
      <alignment vertical="center"/>
    </xf>
    <xf numFmtId="0" fontId="14" fillId="0" borderId="19" xfId="30" applyFont="1" applyFill="1" applyBorder="1" applyAlignment="1">
      <alignment vertical="center" justifyLastLine="1"/>
    </xf>
    <xf numFmtId="0" fontId="14" fillId="0" borderId="23" xfId="30" quotePrefix="1" applyFont="1" applyFill="1" applyBorder="1" applyAlignment="1">
      <alignment vertical="center"/>
    </xf>
    <xf numFmtId="0" fontId="14" fillId="0" borderId="32" xfId="0"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21" fillId="0" borderId="1" xfId="0" applyFont="1" applyFill="1" applyBorder="1" applyAlignment="1">
      <alignment horizontal="center" vertical="center"/>
    </xf>
    <xf numFmtId="186" fontId="21" fillId="0" borderId="32" xfId="0" applyNumberFormat="1" applyFont="1" applyFill="1" applyBorder="1" applyAlignment="1">
      <alignment horizontal="right" vertical="center" wrapText="1"/>
    </xf>
    <xf numFmtId="186" fontId="14" fillId="0" borderId="33" xfId="0" applyNumberFormat="1" applyFont="1" applyFill="1" applyBorder="1" applyAlignment="1">
      <alignment horizontal="right" vertical="center"/>
    </xf>
    <xf numFmtId="186" fontId="21" fillId="0" borderId="0" xfId="0" applyNumberFormat="1" applyFont="1" applyFill="1" applyBorder="1" applyAlignment="1">
      <alignment horizontal="right" vertical="center" wrapText="1"/>
    </xf>
    <xf numFmtId="186" fontId="14" fillId="0" borderId="0" xfId="0" applyNumberFormat="1" applyFont="1" applyFill="1" applyBorder="1" applyAlignment="1">
      <alignment horizontal="right" vertical="center"/>
    </xf>
    <xf numFmtId="0" fontId="14" fillId="0" borderId="0" xfId="1" applyFont="1" applyFill="1" applyAlignment="1">
      <alignment wrapText="1"/>
    </xf>
    <xf numFmtId="186" fontId="14" fillId="0" borderId="47" xfId="2" applyNumberFormat="1" applyFont="1" applyFill="1" applyBorder="1" applyAlignment="1">
      <alignment vertical="center" shrinkToFit="1"/>
    </xf>
    <xf numFmtId="38" fontId="14" fillId="0" borderId="47" xfId="1" applyNumberFormat="1" applyFont="1" applyFill="1" applyBorder="1" applyAlignment="1">
      <alignment horizontal="right" vertical="center"/>
    </xf>
    <xf numFmtId="38" fontId="18" fillId="0" borderId="32" xfId="2" applyFont="1" applyFill="1" applyBorder="1" applyAlignment="1">
      <alignment vertical="center" wrapText="1"/>
    </xf>
    <xf numFmtId="0" fontId="45" fillId="0" borderId="0" xfId="1" applyFont="1" applyFill="1"/>
    <xf numFmtId="177" fontId="14" fillId="0" borderId="0" xfId="2" applyNumberFormat="1" applyFont="1" applyFill="1" applyBorder="1" applyAlignment="1">
      <alignment vertical="center"/>
    </xf>
    <xf numFmtId="177" fontId="14" fillId="0" borderId="47" xfId="1" applyNumberFormat="1" applyFont="1" applyFill="1" applyBorder="1" applyAlignment="1">
      <alignment vertical="center"/>
    </xf>
    <xf numFmtId="177" fontId="14" fillId="0" borderId="19" xfId="1" applyNumberFormat="1" applyFont="1" applyFill="1" applyBorder="1" applyAlignment="1">
      <alignment vertical="center"/>
    </xf>
    <xf numFmtId="38" fontId="14" fillId="0" borderId="46" xfId="1" applyNumberFormat="1" applyFont="1" applyFill="1" applyBorder="1" applyAlignment="1">
      <alignment vertical="center"/>
    </xf>
    <xf numFmtId="38" fontId="14" fillId="0" borderId="23" xfId="1" applyNumberFormat="1" applyFont="1" applyFill="1" applyBorder="1" applyAlignment="1">
      <alignment vertical="center"/>
    </xf>
    <xf numFmtId="38" fontId="14" fillId="0" borderId="46" xfId="1" applyNumberFormat="1" applyFont="1" applyFill="1" applyBorder="1" applyAlignment="1">
      <alignment horizontal="right" vertical="center"/>
    </xf>
    <xf numFmtId="37" fontId="14" fillId="0" borderId="19" xfId="2" applyNumberFormat="1" applyFont="1" applyFill="1" applyBorder="1" applyAlignment="1">
      <alignment horizontal="right" vertical="center"/>
    </xf>
    <xf numFmtId="37" fontId="14" fillId="0" borderId="47" xfId="2" applyNumberFormat="1" applyFont="1" applyFill="1" applyBorder="1" applyAlignment="1">
      <alignment horizontal="right" vertical="center"/>
    </xf>
    <xf numFmtId="0" fontId="22" fillId="0" borderId="0" xfId="1" applyFont="1" applyFill="1" applyAlignment="1"/>
    <xf numFmtId="186" fontId="21" fillId="0" borderId="110" xfId="27" applyNumberFormat="1" applyFont="1" applyFill="1" applyBorder="1" applyAlignment="1">
      <alignment horizontal="right" vertical="center"/>
    </xf>
    <xf numFmtId="186" fontId="21" fillId="0" borderId="47" xfId="27" applyNumberFormat="1" applyFont="1" applyFill="1" applyBorder="1" applyAlignment="1">
      <alignment horizontal="right" vertical="center"/>
    </xf>
    <xf numFmtId="186" fontId="14" fillId="0" borderId="46" xfId="15" applyNumberFormat="1" applyFont="1" applyFill="1" applyBorder="1" applyAlignment="1">
      <alignment horizontal="right" vertical="center"/>
    </xf>
    <xf numFmtId="186" fontId="21" fillId="0" borderId="46" xfId="27" applyNumberFormat="1" applyFont="1" applyFill="1" applyBorder="1" applyAlignment="1">
      <alignment horizontal="right" vertical="center"/>
    </xf>
    <xf numFmtId="186" fontId="21" fillId="0" borderId="41" xfId="27" applyNumberFormat="1" applyFont="1" applyFill="1" applyBorder="1" applyAlignment="1">
      <alignment horizontal="right" vertical="center"/>
    </xf>
    <xf numFmtId="186" fontId="21" fillId="0" borderId="33" xfId="27" applyNumberFormat="1" applyFont="1" applyFill="1" applyBorder="1" applyAlignment="1">
      <alignment horizontal="right" vertical="center"/>
    </xf>
    <xf numFmtId="0" fontId="14" fillId="0" borderId="0" xfId="29" applyFont="1" applyFill="1" applyBorder="1" applyAlignment="1">
      <alignment horizontal="left" vertical="center" shrinkToFit="1"/>
    </xf>
    <xf numFmtId="0" fontId="21" fillId="0" borderId="0" xfId="0" applyFont="1" applyFill="1" applyAlignment="1">
      <alignment vertical="center"/>
    </xf>
    <xf numFmtId="0" fontId="14" fillId="0" borderId="42" xfId="0" applyFont="1" applyFill="1" applyBorder="1" applyAlignment="1">
      <alignment horizontal="center" vertical="center"/>
    </xf>
    <xf numFmtId="0" fontId="32" fillId="0" borderId="52" xfId="0" applyFont="1" applyFill="1" applyBorder="1" applyAlignment="1">
      <alignment horizontal="center" vertical="center" shrinkToFit="1"/>
    </xf>
    <xf numFmtId="0" fontId="32" fillId="0" borderId="41" xfId="0" applyFont="1" applyFill="1" applyBorder="1" applyAlignment="1">
      <alignment horizontal="center" vertical="center" shrinkToFit="1"/>
    </xf>
    <xf numFmtId="0" fontId="32" fillId="0" borderId="52" xfId="0" applyFont="1" applyFill="1" applyBorder="1" applyAlignment="1">
      <alignment horizontal="right" vertical="center" shrinkToFit="1"/>
    </xf>
    <xf numFmtId="0" fontId="32" fillId="0" borderId="28" xfId="0" applyFont="1" applyFill="1" applyBorder="1" applyAlignment="1">
      <alignment horizontal="right" vertical="center" shrinkToFit="1"/>
    </xf>
    <xf numFmtId="0" fontId="14" fillId="0" borderId="28" xfId="0" applyFont="1" applyFill="1" applyBorder="1" applyAlignment="1">
      <alignment horizontal="center" vertical="center"/>
    </xf>
    <xf numFmtId="0" fontId="14" fillId="0" borderId="18" xfId="0" applyFont="1" applyFill="1" applyBorder="1" applyAlignment="1">
      <alignment horizontal="center" vertical="center" shrinkToFit="1"/>
    </xf>
    <xf numFmtId="186" fontId="14" fillId="0" borderId="19" xfId="1" applyNumberFormat="1" applyFont="1" applyFill="1" applyBorder="1" applyAlignment="1">
      <alignment vertical="center" shrinkToFit="1"/>
    </xf>
    <xf numFmtId="186" fontId="14" fillId="0" borderId="0" xfId="1" applyNumberFormat="1" applyFont="1" applyFill="1" applyBorder="1" applyAlignment="1">
      <alignment vertical="center" shrinkToFit="1"/>
    </xf>
    <xf numFmtId="186" fontId="14" fillId="0" borderId="0" xfId="1" applyNumberFormat="1" applyFont="1" applyFill="1" applyBorder="1" applyAlignment="1">
      <alignment horizontal="right" vertical="center" shrinkToFit="1"/>
    </xf>
    <xf numFmtId="0" fontId="14" fillId="0" borderId="18" xfId="0" applyFont="1" applyFill="1" applyBorder="1" applyAlignment="1">
      <alignment horizontal="left" vertical="center" shrinkToFit="1"/>
    </xf>
    <xf numFmtId="186" fontId="32" fillId="0" borderId="19" xfId="0" applyNumberFormat="1" applyFont="1" applyFill="1" applyBorder="1" applyAlignment="1">
      <alignment horizontal="right" vertical="center" shrinkToFit="1"/>
    </xf>
    <xf numFmtId="186" fontId="32" fillId="0" borderId="0" xfId="0" applyNumberFormat="1" applyFont="1" applyFill="1" applyBorder="1" applyAlignment="1">
      <alignment horizontal="right" vertical="center" shrinkToFit="1"/>
    </xf>
    <xf numFmtId="186" fontId="32" fillId="0" borderId="19" xfId="0" applyNumberFormat="1" applyFont="1" applyFill="1" applyBorder="1" applyAlignment="1" applyProtection="1">
      <alignment horizontal="right" vertical="center" shrinkToFit="1"/>
      <protection locked="0"/>
    </xf>
    <xf numFmtId="0" fontId="14" fillId="0" borderId="0" xfId="0" applyFont="1" applyFill="1" applyBorder="1" applyAlignment="1">
      <alignment horizontal="left" vertical="center"/>
    </xf>
    <xf numFmtId="0" fontId="14" fillId="0" borderId="18" xfId="0" applyFont="1" applyFill="1" applyBorder="1" applyAlignment="1">
      <alignment horizontal="left" vertical="center" wrapText="1"/>
    </xf>
    <xf numFmtId="0" fontId="23" fillId="0" borderId="18" xfId="0" applyFont="1" applyFill="1" applyBorder="1" applyAlignment="1">
      <alignment horizontal="left" vertical="center" wrapText="1" shrinkToFit="1"/>
    </xf>
    <xf numFmtId="0" fontId="14" fillId="0" borderId="22" xfId="0" applyFont="1" applyFill="1" applyBorder="1" applyAlignment="1">
      <alignment horizontal="left" vertical="center" shrinkToFit="1"/>
    </xf>
    <xf numFmtId="186" fontId="32" fillId="0" borderId="23" xfId="0" applyNumberFormat="1" applyFont="1" applyFill="1" applyBorder="1" applyAlignment="1" applyProtection="1">
      <alignment horizontal="right" vertical="center" shrinkToFit="1"/>
      <protection locked="0"/>
    </xf>
    <xf numFmtId="186" fontId="14" fillId="0" borderId="24" xfId="1" applyNumberFormat="1" applyFont="1" applyFill="1" applyBorder="1" applyAlignment="1">
      <alignment horizontal="right" vertical="center" shrinkToFit="1"/>
    </xf>
    <xf numFmtId="0" fontId="14" fillId="0" borderId="0" xfId="0" applyFont="1" applyFill="1" applyBorder="1" applyAlignment="1">
      <alignment horizontal="left" vertical="center" shrinkToFit="1"/>
    </xf>
    <xf numFmtId="186" fontId="36" fillId="0" borderId="43" xfId="0" applyNumberFormat="1" applyFont="1" applyFill="1" applyBorder="1" applyAlignment="1" applyProtection="1">
      <alignment horizontal="right" vertical="center" shrinkToFit="1"/>
      <protection locked="0"/>
    </xf>
    <xf numFmtId="186" fontId="18" fillId="0" borderId="0" xfId="1" applyNumberFormat="1" applyFont="1" applyFill="1" applyBorder="1" applyAlignment="1">
      <alignment horizontal="right" vertical="center" shrinkToFit="1"/>
    </xf>
    <xf numFmtId="186" fontId="14" fillId="0" borderId="24" xfId="1" applyNumberFormat="1" applyFont="1" applyFill="1" applyBorder="1" applyAlignment="1">
      <alignment horizontal="right" shrinkToFit="1"/>
    </xf>
    <xf numFmtId="186" fontId="14" fillId="0" borderId="23" xfId="1" applyNumberFormat="1" applyFont="1" applyFill="1" applyBorder="1" applyAlignment="1">
      <alignment horizontal="right" shrinkToFit="1"/>
    </xf>
    <xf numFmtId="0" fontId="14" fillId="0" borderId="28" xfId="0" applyFont="1" applyFill="1" applyBorder="1" applyAlignment="1">
      <alignment horizontal="left" vertical="center" shrinkToFit="1"/>
    </xf>
    <xf numFmtId="186" fontId="32" fillId="0" borderId="52" xfId="0" applyNumberFormat="1" applyFont="1" applyFill="1" applyBorder="1" applyAlignment="1" applyProtection="1">
      <alignment horizontal="right" vertical="center" shrinkToFit="1"/>
      <protection locked="0"/>
    </xf>
    <xf numFmtId="186" fontId="32" fillId="0" borderId="41" xfId="0" applyNumberFormat="1" applyFont="1" applyFill="1" applyBorder="1" applyAlignment="1" applyProtection="1">
      <alignment horizontal="right" vertical="center" shrinkToFit="1"/>
      <protection locked="0"/>
    </xf>
    <xf numFmtId="186" fontId="32" fillId="0" borderId="47" xfId="0" applyNumberFormat="1" applyFont="1" applyFill="1" applyBorder="1" applyAlignment="1" applyProtection="1">
      <alignment horizontal="right" vertical="center" shrinkToFit="1"/>
      <protection locked="0"/>
    </xf>
    <xf numFmtId="186" fontId="32" fillId="0" borderId="46" xfId="0" applyNumberFormat="1" applyFont="1" applyFill="1" applyBorder="1" applyAlignment="1" applyProtection="1">
      <alignment horizontal="right" vertical="center" shrinkToFit="1"/>
      <protection locked="0"/>
    </xf>
    <xf numFmtId="0" fontId="21" fillId="0" borderId="0" xfId="1" applyFont="1" applyFill="1" applyAlignment="1">
      <alignment vertical="center"/>
    </xf>
    <xf numFmtId="0" fontId="24" fillId="0" borderId="0" xfId="1" applyFont="1" applyFill="1" applyAlignment="1">
      <alignment horizontal="left" vertical="center"/>
    </xf>
    <xf numFmtId="0" fontId="14" fillId="0" borderId="19" xfId="1" applyFont="1" applyFill="1" applyBorder="1" applyAlignment="1">
      <alignment vertical="center"/>
    </xf>
    <xf numFmtId="186" fontId="14" fillId="0" borderId="19" xfId="2" applyNumberFormat="1" applyFont="1" applyFill="1" applyBorder="1" applyAlignment="1">
      <alignment horizontal="center" vertical="center"/>
    </xf>
    <xf numFmtId="191" fontId="14" fillId="0" borderId="19" xfId="2" applyNumberFormat="1" applyFont="1" applyFill="1" applyBorder="1" applyAlignment="1">
      <alignment vertical="center" shrinkToFit="1"/>
    </xf>
    <xf numFmtId="191" fontId="14" fillId="0" borderId="47" xfId="2" applyNumberFormat="1" applyFont="1" applyFill="1" applyBorder="1" applyAlignment="1">
      <alignment vertical="center" shrinkToFit="1"/>
    </xf>
    <xf numFmtId="186" fontId="14" fillId="0" borderId="19" xfId="1" applyNumberFormat="1" applyFont="1" applyFill="1" applyBorder="1" applyAlignment="1">
      <alignment horizontal="center" vertical="center"/>
    </xf>
    <xf numFmtId="191" fontId="14" fillId="0" borderId="47" xfId="2" applyNumberFormat="1" applyFont="1" applyFill="1" applyBorder="1" applyAlignment="1">
      <alignment horizontal="right" vertical="center" shrinkToFit="1"/>
    </xf>
    <xf numFmtId="38" fontId="46" fillId="0" borderId="0" xfId="2" applyFont="1" applyFill="1" applyBorder="1" applyAlignment="1">
      <alignment horizontal="right" wrapText="1"/>
    </xf>
    <xf numFmtId="0" fontId="16" fillId="0" borderId="0" xfId="1" applyFont="1" applyFill="1" applyBorder="1" applyAlignment="1">
      <alignment vertical="center" shrinkToFit="1"/>
    </xf>
    <xf numFmtId="0" fontId="16" fillId="0" borderId="24" xfId="1" applyFont="1" applyFill="1" applyBorder="1" applyAlignment="1">
      <alignment vertical="center" shrinkToFit="1"/>
    </xf>
    <xf numFmtId="0" fontId="14" fillId="0" borderId="64" xfId="1" applyFont="1" applyFill="1" applyBorder="1" applyAlignment="1">
      <alignment horizontal="center" vertical="center"/>
    </xf>
    <xf numFmtId="0" fontId="14" fillId="0" borderId="63" xfId="1" applyFont="1" applyFill="1" applyBorder="1" applyAlignment="1">
      <alignment horizontal="center" vertical="center"/>
    </xf>
    <xf numFmtId="38" fontId="14" fillId="0" borderId="64" xfId="2" applyFont="1" applyFill="1" applyBorder="1" applyAlignment="1">
      <alignment horizontal="center" vertical="center"/>
    </xf>
    <xf numFmtId="0" fontId="14" fillId="0" borderId="52" xfId="1" applyFont="1" applyFill="1" applyBorder="1" applyAlignment="1">
      <alignment horizontal="right" vertical="center" shrinkToFit="1"/>
    </xf>
    <xf numFmtId="0" fontId="14" fillId="0" borderId="66" xfId="1" applyFont="1" applyFill="1" applyBorder="1" applyAlignment="1">
      <alignment horizontal="right" vertical="center"/>
    </xf>
    <xf numFmtId="0" fontId="14" fillId="0" borderId="65" xfId="1" applyFont="1" applyFill="1" applyBorder="1" applyAlignment="1">
      <alignment horizontal="right" vertical="center"/>
    </xf>
    <xf numFmtId="38" fontId="14" fillId="0" borderId="66" xfId="2" applyFont="1" applyFill="1" applyBorder="1" applyAlignment="1">
      <alignment horizontal="right" vertical="center"/>
    </xf>
    <xf numFmtId="0" fontId="14" fillId="0" borderId="68" xfId="1" applyFont="1" applyFill="1" applyBorder="1" applyAlignment="1">
      <alignment horizontal="right" vertical="center" shrinkToFit="1"/>
    </xf>
    <xf numFmtId="0" fontId="14" fillId="0" borderId="18" xfId="1" applyFont="1" applyFill="1" applyBorder="1" applyAlignment="1">
      <alignment horizontal="right" vertical="center" shrinkToFit="1"/>
    </xf>
    <xf numFmtId="38" fontId="14" fillId="0" borderId="68" xfId="2" applyFont="1" applyFill="1" applyBorder="1" applyAlignment="1">
      <alignment horizontal="right" vertical="center" shrinkToFit="1"/>
    </xf>
    <xf numFmtId="0" fontId="14" fillId="0" borderId="67" xfId="1" applyFont="1" applyFill="1" applyBorder="1" applyAlignment="1">
      <alignment horizontal="right" vertical="center" shrinkToFit="1"/>
    </xf>
    <xf numFmtId="38" fontId="14" fillId="0" borderId="68" xfId="1" applyNumberFormat="1" applyFont="1" applyFill="1" applyBorder="1" applyAlignment="1">
      <alignment horizontal="right" vertical="center" shrinkToFit="1"/>
    </xf>
    <xf numFmtId="38" fontId="14" fillId="0" borderId="18" xfId="1" applyNumberFormat="1" applyFont="1" applyFill="1" applyBorder="1" applyAlignment="1">
      <alignment horizontal="right" vertical="center" shrinkToFit="1"/>
    </xf>
    <xf numFmtId="38" fontId="14" fillId="0" borderId="69" xfId="1" applyNumberFormat="1" applyFont="1" applyFill="1" applyBorder="1" applyAlignment="1">
      <alignment horizontal="right" vertical="center" shrinkToFit="1"/>
    </xf>
    <xf numFmtId="38" fontId="14" fillId="0" borderId="67" xfId="1" applyNumberFormat="1" applyFont="1" applyFill="1" applyBorder="1" applyAlignment="1">
      <alignment horizontal="right" vertical="center" shrinkToFit="1"/>
    </xf>
    <xf numFmtId="0" fontId="14" fillId="0" borderId="18" xfId="1" applyNumberFormat="1" applyFont="1" applyFill="1" applyBorder="1" applyAlignment="1">
      <alignment vertical="center" shrinkToFit="1"/>
    </xf>
    <xf numFmtId="0" fontId="14" fillId="0" borderId="113" xfId="1" applyFont="1" applyFill="1" applyBorder="1"/>
    <xf numFmtId="38" fontId="46" fillId="0" borderId="113" xfId="2" applyFont="1" applyFill="1" applyBorder="1" applyAlignment="1">
      <alignment horizontal="right" wrapText="1"/>
    </xf>
    <xf numFmtId="0" fontId="14" fillId="0" borderId="12" xfId="1" applyFont="1" applyFill="1" applyBorder="1"/>
    <xf numFmtId="0" fontId="23" fillId="0" borderId="46" xfId="1" applyFont="1" applyFill="1" applyBorder="1" applyAlignment="1">
      <alignment horizontal="center" vertical="center" wrapText="1"/>
    </xf>
    <xf numFmtId="0" fontId="18" fillId="0" borderId="0" xfId="1" applyFont="1" applyFill="1" applyBorder="1" applyAlignment="1">
      <alignment horizontal="center"/>
    </xf>
    <xf numFmtId="0" fontId="18" fillId="0" borderId="41" xfId="1" applyFont="1" applyFill="1" applyBorder="1" applyAlignment="1">
      <alignment horizontal="center" vertical="center" wrapText="1"/>
    </xf>
    <xf numFmtId="38" fontId="18" fillId="0" borderId="52" xfId="2" applyFont="1" applyFill="1" applyBorder="1" applyAlignment="1">
      <alignment horizontal="right" vertical="center" shrinkToFit="1"/>
    </xf>
    <xf numFmtId="38" fontId="18" fillId="0" borderId="41" xfId="2" applyFont="1" applyFill="1" applyBorder="1" applyAlignment="1">
      <alignment horizontal="right" vertical="center" shrinkToFit="1"/>
    </xf>
    <xf numFmtId="0" fontId="44" fillId="0" borderId="0" xfId="1" applyFont="1" applyFill="1"/>
    <xf numFmtId="0" fontId="20" fillId="0" borderId="46" xfId="1" applyFont="1" applyFill="1" applyBorder="1" applyAlignment="1">
      <alignment horizontal="center" vertical="center" wrapText="1"/>
    </xf>
    <xf numFmtId="0" fontId="18" fillId="0" borderId="18" xfId="1" applyFont="1" applyFill="1" applyBorder="1" applyAlignment="1">
      <alignment horizontal="center"/>
    </xf>
    <xf numFmtId="0" fontId="18" fillId="0" borderId="47" xfId="1" applyFont="1" applyFill="1" applyBorder="1" applyAlignment="1">
      <alignment horizontal="center" vertical="center" wrapText="1"/>
    </xf>
    <xf numFmtId="38" fontId="14" fillId="0" borderId="21" xfId="1" applyNumberFormat="1" applyFont="1" applyFill="1" applyBorder="1" applyAlignment="1">
      <alignment horizontal="right" vertical="center" shrinkToFit="1"/>
    </xf>
    <xf numFmtId="0" fontId="31" fillId="0" borderId="0" xfId="1" applyFont="1" applyFill="1" applyBorder="1" applyAlignment="1">
      <alignment vertical="center"/>
    </xf>
    <xf numFmtId="199" fontId="14" fillId="0" borderId="0" xfId="1" applyNumberFormat="1" applyFont="1" applyFill="1"/>
    <xf numFmtId="0" fontId="14" fillId="0" borderId="0" xfId="1" applyFont="1" applyFill="1" applyBorder="1" applyAlignment="1">
      <alignment vertical="top" wrapText="1"/>
    </xf>
    <xf numFmtId="0" fontId="16" fillId="0" borderId="0" xfId="25" applyFont="1" applyFill="1" applyAlignment="1">
      <alignment vertical="center"/>
    </xf>
    <xf numFmtId="0" fontId="27" fillId="0" borderId="0" xfId="25" applyFont="1" applyFill="1" applyAlignment="1">
      <alignment vertical="center"/>
    </xf>
    <xf numFmtId="0" fontId="16" fillId="0" borderId="0" xfId="25" applyFont="1" applyFill="1" applyBorder="1" applyAlignment="1">
      <alignment vertical="center"/>
    </xf>
    <xf numFmtId="0" fontId="27" fillId="0" borderId="0" xfId="25" applyFont="1" applyFill="1"/>
    <xf numFmtId="0" fontId="20" fillId="0" borderId="32" xfId="25" applyFont="1" applyFill="1" applyBorder="1" applyAlignment="1">
      <alignment horizontal="center" vertical="center" wrapText="1" shrinkToFit="1"/>
    </xf>
    <xf numFmtId="0" fontId="22" fillId="0" borderId="32" xfId="25" applyFont="1" applyFill="1" applyBorder="1" applyAlignment="1">
      <alignment horizontal="center" vertical="center" wrapText="1" shrinkToFit="1"/>
    </xf>
    <xf numFmtId="0" fontId="22" fillId="0" borderId="33" xfId="25" applyFont="1" applyFill="1" applyBorder="1" applyAlignment="1">
      <alignment horizontal="center" vertical="center" wrapText="1" shrinkToFit="1"/>
    </xf>
    <xf numFmtId="0" fontId="14" fillId="0" borderId="0" xfId="25" applyFont="1" applyFill="1" applyBorder="1" applyAlignment="1">
      <alignment vertical="center"/>
    </xf>
    <xf numFmtId="0" fontId="20" fillId="0" borderId="19" xfId="25" applyFont="1" applyFill="1" applyBorder="1" applyAlignment="1">
      <alignment horizontal="right" vertical="center"/>
    </xf>
    <xf numFmtId="0" fontId="20" fillId="0" borderId="47" xfId="25" applyFont="1" applyFill="1" applyBorder="1" applyAlignment="1">
      <alignment horizontal="right" vertical="center"/>
    </xf>
    <xf numFmtId="0" fontId="14" fillId="0" borderId="19" xfId="25" applyFont="1" applyFill="1" applyBorder="1" applyAlignment="1">
      <alignment horizontal="right" vertical="center"/>
    </xf>
    <xf numFmtId="0" fontId="27" fillId="0" borderId="18" xfId="25" applyFont="1" applyFill="1" applyBorder="1" applyAlignment="1">
      <alignment horizontal="right" vertical="center"/>
    </xf>
    <xf numFmtId="0" fontId="27" fillId="0" borderId="19" xfId="25" applyFont="1" applyFill="1" applyBorder="1" applyAlignment="1">
      <alignment horizontal="right" vertical="center"/>
    </xf>
    <xf numFmtId="0" fontId="27" fillId="0" borderId="0" xfId="25" applyFont="1" applyFill="1" applyBorder="1" applyAlignment="1">
      <alignment horizontal="right" vertical="center"/>
    </xf>
    <xf numFmtId="0" fontId="14" fillId="0" borderId="0" xfId="25" applyFont="1" applyFill="1" applyBorder="1" applyAlignment="1">
      <alignment horizontal="center" vertical="center" shrinkToFit="1"/>
    </xf>
    <xf numFmtId="196" fontId="14" fillId="0" borderId="19" xfId="26" applyNumberFormat="1" applyFont="1" applyFill="1" applyBorder="1" applyAlignment="1">
      <alignment horizontal="right" vertical="center" shrinkToFit="1"/>
    </xf>
    <xf numFmtId="196" fontId="14" fillId="0" borderId="19" xfId="25" applyNumberFormat="1" applyFont="1" applyFill="1" applyBorder="1" applyAlignment="1">
      <alignment horizontal="right" vertical="center" shrinkToFit="1"/>
    </xf>
    <xf numFmtId="196" fontId="14" fillId="0" borderId="47" xfId="25" applyNumberFormat="1" applyFont="1" applyFill="1" applyBorder="1" applyAlignment="1">
      <alignment horizontal="right" vertical="center" shrinkToFit="1"/>
    </xf>
    <xf numFmtId="186" fontId="14" fillId="0" borderId="18" xfId="10" applyNumberFormat="1" applyFont="1" applyFill="1" applyBorder="1" applyAlignment="1">
      <alignment horizontal="right" vertical="center" shrinkToFit="1"/>
    </xf>
    <xf numFmtId="186" fontId="14" fillId="0" borderId="19" xfId="10" applyNumberFormat="1" applyFont="1" applyFill="1" applyBorder="1" applyAlignment="1">
      <alignment horizontal="right" vertical="center" shrinkToFit="1"/>
    </xf>
    <xf numFmtId="191" fontId="14" fillId="0" borderId="0" xfId="25" applyNumberFormat="1" applyFont="1" applyFill="1" applyBorder="1" applyAlignment="1">
      <alignment horizontal="right" vertical="center" shrinkToFit="1"/>
    </xf>
    <xf numFmtId="0" fontId="14" fillId="0" borderId="0" xfId="25" applyFont="1" applyFill="1" applyBorder="1" applyAlignment="1">
      <alignment horizontal="center" vertical="center"/>
    </xf>
    <xf numFmtId="0" fontId="22" fillId="0" borderId="0" xfId="25" applyFont="1" applyFill="1" applyBorder="1" applyAlignment="1">
      <alignment horizontal="center" vertical="center" shrinkToFit="1"/>
    </xf>
    <xf numFmtId="0" fontId="27" fillId="0" borderId="0" xfId="25" applyFont="1" applyFill="1" applyBorder="1" applyAlignment="1">
      <alignment vertical="center"/>
    </xf>
    <xf numFmtId="0" fontId="20" fillId="0" borderId="43" xfId="25" applyFont="1" applyFill="1" applyBorder="1" applyAlignment="1">
      <alignment horizontal="center" vertical="center"/>
    </xf>
    <xf numFmtId="0" fontId="20" fillId="0" borderId="32" xfId="25" applyFont="1" applyFill="1" applyBorder="1" applyAlignment="1">
      <alignment horizontal="center" vertical="center"/>
    </xf>
    <xf numFmtId="0" fontId="20" fillId="0" borderId="33" xfId="25" applyFont="1" applyFill="1" applyBorder="1" applyAlignment="1">
      <alignment horizontal="center" vertical="center"/>
    </xf>
    <xf numFmtId="0" fontId="20" fillId="0" borderId="52" xfId="25" applyFont="1" applyFill="1" applyBorder="1" applyAlignment="1">
      <alignment horizontal="right" vertical="center"/>
    </xf>
    <xf numFmtId="0" fontId="27" fillId="0" borderId="47" xfId="25" applyFont="1" applyFill="1" applyBorder="1" applyAlignment="1">
      <alignment horizontal="right" vertical="center"/>
    </xf>
    <xf numFmtId="186" fontId="14" fillId="0" borderId="19" xfId="26" applyNumberFormat="1" applyFont="1" applyFill="1" applyBorder="1" applyAlignment="1">
      <alignment vertical="center" shrinkToFit="1"/>
    </xf>
    <xf numFmtId="191" fontId="14" fillId="0" borderId="47" xfId="25" applyNumberFormat="1" applyFont="1" applyFill="1" applyBorder="1" applyAlignment="1">
      <alignment vertical="center" shrinkToFit="1"/>
    </xf>
    <xf numFmtId="191" fontId="14" fillId="0" borderId="19" xfId="25" applyNumberFormat="1" applyFont="1" applyFill="1" applyBorder="1" applyAlignment="1">
      <alignment vertical="center" shrinkToFit="1"/>
    </xf>
    <xf numFmtId="186" fontId="14" fillId="0" borderId="0" xfId="10" applyNumberFormat="1" applyFont="1" applyFill="1" applyBorder="1" applyAlignment="1">
      <alignment vertical="center" shrinkToFit="1"/>
    </xf>
    <xf numFmtId="186" fontId="14" fillId="0" borderId="19" xfId="10" applyNumberFormat="1" applyFont="1" applyFill="1" applyBorder="1" applyAlignment="1">
      <alignment vertical="center" shrinkToFit="1"/>
    </xf>
    <xf numFmtId="186" fontId="14" fillId="0" borderId="47" xfId="10" applyNumberFormat="1" applyFont="1" applyFill="1" applyBorder="1" applyAlignment="1">
      <alignment vertical="center" shrinkToFit="1"/>
    </xf>
    <xf numFmtId="0" fontId="14" fillId="0" borderId="18" xfId="25" applyFont="1" applyFill="1" applyBorder="1" applyAlignment="1">
      <alignment horizontal="center" vertical="center"/>
    </xf>
    <xf numFmtId="0" fontId="14" fillId="0" borderId="0" xfId="25" applyFont="1" applyFill="1" applyAlignment="1">
      <alignment vertical="center"/>
    </xf>
    <xf numFmtId="38" fontId="20" fillId="0" borderId="0" xfId="2" applyFont="1" applyFill="1" applyAlignment="1">
      <alignment vertical="center"/>
    </xf>
    <xf numFmtId="184" fontId="20" fillId="0" borderId="0" xfId="1" applyNumberFormat="1" applyFont="1" applyFill="1" applyAlignment="1">
      <alignment vertical="center"/>
    </xf>
    <xf numFmtId="179" fontId="14" fillId="0" borderId="0" xfId="1" applyNumberFormat="1" applyFont="1" applyFill="1" applyBorder="1" applyAlignment="1">
      <alignment horizontal="right"/>
    </xf>
    <xf numFmtId="179" fontId="20" fillId="0" borderId="0" xfId="1" applyNumberFormat="1" applyFont="1" applyFill="1" applyAlignment="1">
      <alignment vertical="center"/>
    </xf>
    <xf numFmtId="0" fontId="20" fillId="0" borderId="0" xfId="1" applyFont="1" applyFill="1" applyAlignment="1">
      <alignment horizontal="center" vertical="center" wrapText="1"/>
    </xf>
    <xf numFmtId="0" fontId="14" fillId="0" borderId="1" xfId="1" applyFont="1" applyFill="1" applyBorder="1" applyAlignment="1">
      <alignment horizontal="center" vertical="center" shrinkToFit="1"/>
    </xf>
    <xf numFmtId="0" fontId="14" fillId="0" borderId="45" xfId="1" applyNumberFormat="1" applyFont="1" applyFill="1" applyBorder="1" applyAlignment="1">
      <alignment horizontal="right" vertical="center" shrinkToFit="1"/>
    </xf>
    <xf numFmtId="0" fontId="14" fillId="0" borderId="23" xfId="1" applyNumberFormat="1" applyFont="1" applyFill="1" applyBorder="1" applyAlignment="1">
      <alignment horizontal="right" vertical="center" shrinkToFit="1"/>
    </xf>
    <xf numFmtId="38" fontId="14" fillId="0" borderId="1" xfId="7" applyFont="1" applyFill="1" applyBorder="1" applyAlignment="1">
      <alignment vertical="center" shrinkToFit="1"/>
    </xf>
    <xf numFmtId="0" fontId="14" fillId="0" borderId="42" xfId="1" applyFont="1" applyFill="1" applyBorder="1" applyAlignment="1">
      <alignment vertical="center" shrinkToFit="1"/>
    </xf>
    <xf numFmtId="0" fontId="14" fillId="0" borderId="19" xfId="1" applyNumberFormat="1" applyFont="1" applyFill="1" applyBorder="1" applyAlignment="1">
      <alignment horizontal="right" vertical="center" shrinkToFit="1"/>
    </xf>
    <xf numFmtId="0" fontId="14" fillId="0" borderId="18" xfId="1" applyFont="1" applyFill="1" applyBorder="1" applyAlignment="1">
      <alignment vertical="center" wrapText="1" shrinkToFit="1"/>
    </xf>
    <xf numFmtId="49" fontId="14" fillId="0" borderId="47" xfId="1" applyNumberFormat="1" applyFont="1" applyFill="1" applyBorder="1" applyAlignment="1">
      <alignment horizontal="right" vertical="center" shrinkToFit="1"/>
    </xf>
    <xf numFmtId="184" fontId="14" fillId="0" borderId="0" xfId="1" applyNumberFormat="1" applyFont="1" applyFill="1" applyBorder="1" applyAlignment="1">
      <alignment vertical="center"/>
    </xf>
    <xf numFmtId="179" fontId="14" fillId="0" borderId="0" xfId="1" applyNumberFormat="1" applyFont="1" applyFill="1" applyAlignment="1">
      <alignment vertical="center"/>
    </xf>
    <xf numFmtId="184" fontId="14" fillId="0" borderId="0" xfId="1" applyNumberFormat="1" applyFont="1" applyFill="1" applyBorder="1"/>
    <xf numFmtId="179" fontId="14" fillId="0" borderId="32" xfId="1" applyNumberFormat="1" applyFont="1" applyFill="1" applyBorder="1" applyAlignment="1">
      <alignment horizontal="center" vertical="center" shrinkToFit="1"/>
    </xf>
    <xf numFmtId="179" fontId="14" fillId="0" borderId="33" xfId="1" applyNumberFormat="1" applyFont="1" applyFill="1" applyBorder="1" applyAlignment="1">
      <alignment horizontal="center" vertical="center" shrinkToFit="1"/>
    </xf>
    <xf numFmtId="183" fontId="14" fillId="0" borderId="41" xfId="2" applyNumberFormat="1" applyFont="1" applyFill="1" applyBorder="1" applyAlignment="1">
      <alignment horizontal="right" vertical="center"/>
    </xf>
    <xf numFmtId="56" fontId="16" fillId="0" borderId="0" xfId="1" applyNumberFormat="1" applyFont="1" applyFill="1" applyAlignment="1">
      <alignment vertical="center"/>
    </xf>
    <xf numFmtId="0" fontId="18" fillId="0" borderId="32" xfId="1" applyFont="1" applyFill="1" applyBorder="1" applyAlignment="1">
      <alignment vertical="center" wrapText="1"/>
    </xf>
    <xf numFmtId="0" fontId="18" fillId="0" borderId="33" xfId="1" applyFont="1" applyFill="1" applyBorder="1" applyAlignment="1">
      <alignment vertical="center" wrapText="1"/>
    </xf>
    <xf numFmtId="186" fontId="14" fillId="0" borderId="45" xfId="1" applyNumberFormat="1" applyFont="1" applyFill="1" applyBorder="1" applyAlignment="1">
      <alignment horizontal="right" vertical="center" shrinkToFit="1"/>
    </xf>
    <xf numFmtId="186" fontId="14" fillId="0" borderId="110" xfId="1" applyNumberFormat="1" applyFont="1" applyFill="1" applyBorder="1" applyAlignment="1">
      <alignment horizontal="right" vertical="center" shrinkToFit="1"/>
    </xf>
    <xf numFmtId="0" fontId="14" fillId="0" borderId="42" xfId="1" applyFont="1" applyFill="1" applyBorder="1" applyAlignment="1">
      <alignment horizontal="left" vertical="center"/>
    </xf>
    <xf numFmtId="186" fontId="14" fillId="0" borderId="52" xfId="1" applyNumberFormat="1" applyFont="1" applyFill="1" applyBorder="1" applyAlignment="1">
      <alignment horizontal="right" vertical="center" shrinkToFit="1"/>
    </xf>
    <xf numFmtId="0" fontId="14" fillId="0" borderId="22" xfId="1" applyFont="1" applyFill="1" applyBorder="1" applyAlignment="1">
      <alignment horizontal="left" vertical="center"/>
    </xf>
    <xf numFmtId="186" fontId="14" fillId="0" borderId="32" xfId="1" applyNumberFormat="1" applyFont="1" applyFill="1" applyBorder="1" applyAlignment="1">
      <alignment horizontal="right" vertical="center" shrinkToFit="1"/>
    </xf>
    <xf numFmtId="186" fontId="14" fillId="0" borderId="33" xfId="1" applyNumberFormat="1" applyFont="1" applyFill="1" applyBorder="1" applyAlignment="1">
      <alignment horizontal="right" vertical="center" shrinkToFit="1"/>
    </xf>
    <xf numFmtId="0" fontId="14" fillId="0" borderId="41" xfId="1" applyFont="1" applyFill="1" applyBorder="1" applyAlignment="1">
      <alignment horizontal="right" vertical="center" wrapText="1"/>
    </xf>
    <xf numFmtId="182" fontId="14" fillId="0" borderId="47" xfId="1" applyNumberFormat="1" applyFont="1" applyFill="1" applyBorder="1" applyAlignment="1">
      <alignment horizontal="right" vertical="center"/>
    </xf>
    <xf numFmtId="182" fontId="14" fillId="0" borderId="23" xfId="2" applyNumberFormat="1" applyFont="1" applyFill="1" applyBorder="1" applyAlignment="1">
      <alignment horizontal="right" vertical="center"/>
    </xf>
    <xf numFmtId="0" fontId="14" fillId="0" borderId="0" xfId="1" applyFont="1" applyFill="1" applyAlignment="1">
      <alignment horizontal="left" indent="2"/>
    </xf>
    <xf numFmtId="56" fontId="16" fillId="0" borderId="0" xfId="1" applyNumberFormat="1" applyFont="1" applyFill="1" applyBorder="1" applyAlignment="1">
      <alignment vertical="center"/>
    </xf>
    <xf numFmtId="182" fontId="14" fillId="0" borderId="0" xfId="2" applyNumberFormat="1" applyFont="1" applyFill="1" applyBorder="1" applyAlignment="1">
      <alignment horizontal="right"/>
    </xf>
    <xf numFmtId="182" fontId="14" fillId="0" borderId="0" xfId="2" applyNumberFormat="1" applyFont="1" applyFill="1" applyBorder="1" applyAlignment="1">
      <alignment horizontal="right" vertical="center"/>
    </xf>
    <xf numFmtId="185" fontId="20" fillId="0" borderId="0" xfId="1" applyNumberFormat="1" applyFont="1" applyFill="1" applyBorder="1" applyAlignment="1">
      <alignment horizontal="right" vertical="center"/>
    </xf>
    <xf numFmtId="0" fontId="14" fillId="0" borderId="18" xfId="1" applyFont="1" applyFill="1" applyBorder="1" applyAlignment="1"/>
    <xf numFmtId="0" fontId="14" fillId="0" borderId="18" xfId="1" applyFont="1" applyFill="1" applyBorder="1"/>
    <xf numFmtId="183" fontId="14" fillId="0" borderId="18" xfId="2" applyNumberFormat="1" applyFont="1" applyFill="1" applyBorder="1" applyAlignment="1">
      <alignment horizontal="right" vertical="center"/>
    </xf>
    <xf numFmtId="200" fontId="14" fillId="0" borderId="47" xfId="1" applyNumberFormat="1" applyFont="1" applyFill="1" applyBorder="1" applyAlignment="1">
      <alignment horizontal="right" vertical="center"/>
    </xf>
    <xf numFmtId="38" fontId="14" fillId="0" borderId="0" xfId="10" applyFont="1" applyFill="1" applyBorder="1" applyAlignment="1">
      <alignment horizontal="center" vertical="center"/>
    </xf>
    <xf numFmtId="38" fontId="14" fillId="0" borderId="32" xfId="10" applyFont="1" applyFill="1" applyBorder="1" applyAlignment="1">
      <alignment horizontal="center" vertical="center"/>
    </xf>
    <xf numFmtId="38" fontId="14" fillId="0" borderId="0" xfId="2" applyNumberFormat="1" applyFont="1" applyFill="1" applyBorder="1" applyAlignment="1">
      <alignment vertical="center" shrinkToFit="1"/>
    </xf>
    <xf numFmtId="183" fontId="14" fillId="0" borderId="0" xfId="10" applyNumberFormat="1" applyFont="1" applyFill="1" applyBorder="1" applyAlignment="1">
      <alignment horizontal="center" vertical="center"/>
    </xf>
    <xf numFmtId="183" fontId="14" fillId="0" borderId="32" xfId="10" applyNumberFormat="1" applyFont="1" applyFill="1" applyBorder="1" applyAlignment="1">
      <alignment horizontal="center" vertical="center"/>
    </xf>
    <xf numFmtId="38" fontId="14" fillId="0" borderId="0" xfId="10" applyFont="1" applyFill="1" applyAlignment="1">
      <alignment horizontal="center" vertical="center"/>
    </xf>
    <xf numFmtId="38" fontId="14" fillId="0" borderId="32" xfId="10" applyFont="1" applyFill="1" applyBorder="1" applyAlignment="1">
      <alignment horizontal="center" vertical="center" wrapText="1"/>
    </xf>
    <xf numFmtId="38" fontId="14" fillId="0" borderId="0" xfId="2" applyNumberFormat="1" applyFont="1" applyFill="1" applyBorder="1" applyAlignment="1">
      <alignment vertical="center"/>
    </xf>
    <xf numFmtId="38" fontId="14" fillId="0" borderId="19" xfId="2" applyNumberFormat="1" applyFont="1" applyFill="1" applyBorder="1" applyAlignment="1">
      <alignment horizontal="right" vertical="center"/>
    </xf>
    <xf numFmtId="177" fontId="14" fillId="0" borderId="0" xfId="2" applyNumberFormat="1" applyFont="1" applyFill="1" applyBorder="1" applyAlignment="1">
      <alignment horizontal="right" vertical="center" shrinkToFit="1"/>
    </xf>
    <xf numFmtId="0" fontId="20" fillId="0" borderId="0" xfId="1" applyFont="1" applyFill="1" applyBorder="1" applyAlignment="1">
      <alignment horizontal="center" vertical="center"/>
    </xf>
    <xf numFmtId="0" fontId="18" fillId="0" borderId="18" xfId="1" applyFont="1" applyFill="1" applyBorder="1" applyAlignment="1">
      <alignment horizontal="right" vertical="center"/>
    </xf>
    <xf numFmtId="0" fontId="18" fillId="0" borderId="41" xfId="1" applyFont="1" applyFill="1" applyBorder="1" applyAlignment="1">
      <alignment horizontal="right" vertical="center"/>
    </xf>
    <xf numFmtId="0" fontId="20" fillId="0" borderId="0" xfId="1" applyFont="1" applyFill="1" applyBorder="1" applyAlignment="1">
      <alignment horizontal="right" vertical="center"/>
    </xf>
    <xf numFmtId="177" fontId="14" fillId="0" borderId="18" xfId="2" applyNumberFormat="1" applyFont="1" applyFill="1" applyBorder="1" applyAlignment="1">
      <alignment horizontal="right" vertical="center" shrinkToFit="1"/>
    </xf>
    <xf numFmtId="187" fontId="14" fillId="0" borderId="0" xfId="2" applyNumberFormat="1" applyFont="1" applyFill="1" applyBorder="1" applyAlignment="1">
      <alignment horizontal="right" vertical="center"/>
    </xf>
    <xf numFmtId="38" fontId="14" fillId="0" borderId="18" xfId="2" applyNumberFormat="1" applyFont="1" applyFill="1" applyBorder="1" applyAlignment="1">
      <alignment vertical="center" shrinkToFit="1"/>
    </xf>
    <xf numFmtId="38" fontId="14" fillId="0" borderId="0" xfId="1" applyNumberFormat="1" applyFont="1" applyFill="1" applyBorder="1"/>
    <xf numFmtId="38" fontId="14" fillId="0" borderId="0" xfId="2" applyFont="1" applyFill="1" applyBorder="1" applyAlignment="1">
      <alignment horizontal="right" vertical="center" wrapText="1"/>
    </xf>
    <xf numFmtId="38" fontId="14" fillId="0" borderId="0" xfId="2" applyNumberFormat="1" applyFont="1" applyFill="1" applyBorder="1" applyAlignment="1">
      <alignment horizontal="right" vertical="center" indent="1" shrinkToFit="1"/>
    </xf>
    <xf numFmtId="38" fontId="14" fillId="0" borderId="47" xfId="2" applyNumberFormat="1" applyFont="1" applyFill="1" applyBorder="1" applyAlignment="1">
      <alignment horizontal="right" vertical="center" indent="1" shrinkToFit="1"/>
    </xf>
    <xf numFmtId="38" fontId="14" fillId="0" borderId="18" xfId="2" applyNumberFormat="1" applyFont="1" applyFill="1" applyBorder="1" applyAlignment="1">
      <alignment horizontal="right" vertical="center" indent="1" shrinkToFit="1"/>
    </xf>
    <xf numFmtId="38" fontId="14" fillId="0" borderId="19" xfId="2" applyNumberFormat="1" applyFont="1" applyFill="1" applyBorder="1" applyAlignment="1">
      <alignment horizontal="right" vertical="center" indent="1" shrinkToFit="1"/>
    </xf>
    <xf numFmtId="188" fontId="14" fillId="0" borderId="0" xfId="1" applyNumberFormat="1" applyFont="1" applyFill="1" applyBorder="1" applyAlignment="1">
      <alignment horizontal="center" vertical="top" wrapText="1"/>
    </xf>
    <xf numFmtId="0" fontId="16" fillId="0" borderId="0" xfId="1" applyFont="1" applyFill="1" applyBorder="1" applyAlignment="1">
      <alignment horizontal="left"/>
    </xf>
    <xf numFmtId="38" fontId="20" fillId="0" borderId="0" xfId="2" applyFont="1" applyFill="1" applyBorder="1" applyAlignment="1">
      <alignment vertical="top" wrapText="1"/>
    </xf>
    <xf numFmtId="38" fontId="21" fillId="0" borderId="0" xfId="2" applyFont="1" applyFill="1" applyBorder="1" applyAlignment="1">
      <alignment vertical="top" wrapText="1"/>
    </xf>
    <xf numFmtId="38" fontId="20" fillId="0" borderId="0" xfId="2" applyFont="1" applyFill="1" applyBorder="1" applyAlignment="1">
      <alignment horizontal="center" vertical="center" wrapText="1"/>
    </xf>
    <xf numFmtId="38" fontId="20" fillId="0" borderId="0" xfId="2" applyFont="1" applyFill="1" applyBorder="1" applyAlignment="1">
      <alignment horizontal="left" vertical="top" wrapText="1"/>
    </xf>
    <xf numFmtId="38" fontId="14" fillId="0" borderId="0" xfId="2" applyFont="1" applyFill="1" applyBorder="1" applyAlignment="1">
      <alignment horizontal="center" vertical="top" wrapText="1"/>
    </xf>
    <xf numFmtId="38" fontId="14" fillId="0" borderId="0" xfId="2" applyFont="1" applyFill="1" applyBorder="1" applyAlignment="1">
      <alignment vertical="top" wrapText="1"/>
    </xf>
    <xf numFmtId="0" fontId="20" fillId="0" borderId="0" xfId="1" applyFont="1" applyFill="1" applyBorder="1" applyAlignment="1">
      <alignment horizontal="left"/>
    </xf>
    <xf numFmtId="38" fontId="14" fillId="0" borderId="0" xfId="2" applyFont="1" applyFill="1" applyAlignment="1">
      <alignment horizontal="center" vertical="top" wrapText="1"/>
    </xf>
    <xf numFmtId="0" fontId="14" fillId="0" borderId="42" xfId="1" applyFont="1" applyFill="1" applyBorder="1" applyAlignment="1">
      <alignment horizontal="center" vertical="top" wrapText="1"/>
    </xf>
    <xf numFmtId="0" fontId="20" fillId="0" borderId="42" xfId="1" applyFont="1" applyFill="1" applyBorder="1" applyAlignment="1">
      <alignment horizontal="right" vertical="center" wrapText="1"/>
    </xf>
    <xf numFmtId="0" fontId="20" fillId="0" borderId="52" xfId="1" applyFont="1" applyFill="1" applyBorder="1" applyAlignment="1">
      <alignment horizontal="right" vertical="center" wrapText="1"/>
    </xf>
    <xf numFmtId="0" fontId="20" fillId="0" borderId="41" xfId="1" applyFont="1" applyFill="1" applyBorder="1" applyAlignment="1">
      <alignment horizontal="right" vertical="center" wrapText="1"/>
    </xf>
    <xf numFmtId="3" fontId="14" fillId="0" borderId="0" xfId="1" applyNumberFormat="1" applyFont="1" applyFill="1" applyBorder="1" applyAlignment="1">
      <alignment horizontal="left" vertical="center" wrapText="1"/>
    </xf>
    <xf numFmtId="3" fontId="20" fillId="0" borderId="0" xfId="1" applyNumberFormat="1" applyFont="1" applyFill="1" applyBorder="1" applyAlignment="1">
      <alignment horizontal="center" vertical="center" wrapText="1"/>
    </xf>
    <xf numFmtId="0" fontId="14" fillId="0" borderId="18" xfId="1" applyFont="1" applyFill="1" applyBorder="1" applyAlignment="1">
      <alignment horizontal="center" vertical="top" wrapText="1"/>
    </xf>
    <xf numFmtId="0" fontId="20" fillId="0" borderId="0" xfId="1" applyFont="1" applyFill="1" applyBorder="1" applyAlignment="1">
      <alignment horizontal="right" vertical="center" wrapText="1"/>
    </xf>
    <xf numFmtId="0" fontId="20" fillId="0" borderId="47" xfId="1" applyFont="1" applyFill="1" applyBorder="1" applyAlignment="1">
      <alignment horizontal="right" vertical="center" wrapText="1"/>
    </xf>
    <xf numFmtId="38" fontId="14" fillId="0" borderId="0" xfId="1" applyNumberFormat="1" applyFont="1" applyFill="1" applyBorder="1" applyAlignment="1">
      <alignment horizontal="right" vertical="center" wrapText="1"/>
    </xf>
    <xf numFmtId="38" fontId="14" fillId="0" borderId="19" xfId="1" applyNumberFormat="1" applyFont="1" applyFill="1" applyBorder="1" applyAlignment="1">
      <alignment horizontal="right" vertical="center" wrapText="1"/>
    </xf>
    <xf numFmtId="38" fontId="14" fillId="0" borderId="19" xfId="1" applyNumberFormat="1" applyFont="1" applyFill="1" applyBorder="1" applyAlignment="1">
      <alignment horizontal="right" vertical="center" wrapText="1" indent="1"/>
    </xf>
    <xf numFmtId="38" fontId="14" fillId="0" borderId="47" xfId="1" applyNumberFormat="1" applyFont="1" applyFill="1" applyBorder="1" applyAlignment="1">
      <alignment horizontal="right" vertical="center" wrapText="1" indent="1"/>
    </xf>
    <xf numFmtId="38" fontId="14" fillId="0" borderId="47" xfId="1" applyNumberFormat="1" applyFont="1" applyFill="1" applyBorder="1" applyAlignment="1">
      <alignment horizontal="right" vertical="center" wrapText="1"/>
    </xf>
    <xf numFmtId="38" fontId="14" fillId="0" borderId="0" xfId="1" applyNumberFormat="1" applyFont="1" applyFill="1" applyBorder="1" applyAlignment="1">
      <alignment horizontal="right" vertical="center" wrapText="1" indent="1"/>
    </xf>
    <xf numFmtId="0" fontId="20" fillId="0" borderId="33" xfId="1" applyFont="1" applyFill="1" applyBorder="1" applyAlignment="1">
      <alignment horizontal="center" vertical="center" wrapText="1" shrinkToFit="1"/>
    </xf>
    <xf numFmtId="0" fontId="20" fillId="0" borderId="0" xfId="1" applyFont="1" applyFill="1" applyAlignment="1">
      <alignment horizontal="right" vertical="center"/>
    </xf>
    <xf numFmtId="0" fontId="20" fillId="0" borderId="0" xfId="1" applyFont="1" applyFill="1" applyBorder="1" applyAlignment="1">
      <alignment vertical="center" shrinkToFit="1"/>
    </xf>
    <xf numFmtId="0" fontId="20" fillId="0" borderId="0" xfId="1" applyFont="1" applyFill="1" applyAlignment="1">
      <alignment horizontal="right"/>
    </xf>
    <xf numFmtId="0" fontId="20" fillId="0" borderId="0" xfId="1" applyFont="1" applyFill="1" applyBorder="1" applyAlignment="1">
      <alignment horizontal="center" vertical="center" shrinkToFit="1"/>
    </xf>
    <xf numFmtId="0" fontId="14" fillId="0" borderId="1" xfId="1" applyFont="1" applyFill="1" applyBorder="1" applyAlignment="1">
      <alignment horizontal="left" vertical="center" wrapText="1"/>
    </xf>
    <xf numFmtId="0" fontId="20" fillId="0" borderId="24" xfId="1" applyFont="1" applyFill="1" applyBorder="1" applyAlignment="1">
      <alignment vertical="center"/>
    </xf>
    <xf numFmtId="0" fontId="14" fillId="0" borderId="18" xfId="3" applyFont="1" applyFill="1" applyBorder="1" applyAlignment="1">
      <alignment horizontal="center" vertical="center"/>
    </xf>
    <xf numFmtId="183" fontId="14" fillId="0" borderId="47" xfId="4" applyNumberFormat="1" applyFont="1" applyFill="1" applyBorder="1" applyAlignment="1">
      <alignment horizontal="right" vertical="center"/>
    </xf>
    <xf numFmtId="183" fontId="14" fillId="0" borderId="19" xfId="4" applyNumberFormat="1" applyFont="1" applyFill="1" applyBorder="1" applyAlignment="1">
      <alignment horizontal="right" vertical="center"/>
    </xf>
    <xf numFmtId="183" fontId="14" fillId="0" borderId="18" xfId="4" applyNumberFormat="1" applyFont="1" applyFill="1" applyBorder="1" applyAlignment="1">
      <alignment horizontal="right" vertical="center"/>
    </xf>
    <xf numFmtId="38" fontId="14" fillId="0" borderId="47" xfId="3" applyNumberFormat="1" applyFont="1" applyFill="1" applyBorder="1" applyAlignment="1">
      <alignment horizontal="right" vertical="center" indent="1"/>
    </xf>
    <xf numFmtId="38" fontId="14" fillId="0" borderId="47" xfId="4" applyNumberFormat="1" applyFont="1" applyFill="1" applyBorder="1" applyAlignment="1">
      <alignment horizontal="right" vertical="center" indent="1"/>
    </xf>
    <xf numFmtId="38" fontId="14" fillId="0" borderId="46" xfId="3" applyNumberFormat="1" applyFont="1" applyFill="1" applyBorder="1" applyAlignment="1">
      <alignment horizontal="right" vertical="center" indent="1"/>
    </xf>
    <xf numFmtId="38" fontId="14" fillId="0" borderId="46" xfId="4" applyNumberFormat="1" applyFont="1" applyFill="1" applyBorder="1" applyAlignment="1">
      <alignment horizontal="right" vertical="center" indent="1"/>
    </xf>
    <xf numFmtId="49" fontId="24" fillId="0" borderId="0" xfId="5" applyNumberFormat="1" applyFont="1" applyFill="1" applyAlignment="1">
      <alignment horizontal="left" vertical="center"/>
    </xf>
    <xf numFmtId="0" fontId="21" fillId="0" borderId="0" xfId="5" applyFont="1" applyFill="1">
      <alignment vertical="center"/>
    </xf>
    <xf numFmtId="0" fontId="21" fillId="0" borderId="0" xfId="5" applyFont="1" applyFill="1" applyAlignment="1">
      <alignment horizontal="right"/>
    </xf>
    <xf numFmtId="0" fontId="21" fillId="0" borderId="23" xfId="5" applyFont="1" applyFill="1" applyBorder="1">
      <alignment vertical="center"/>
    </xf>
    <xf numFmtId="0" fontId="26" fillId="0" borderId="46" xfId="5" applyFont="1" applyFill="1" applyBorder="1" applyAlignment="1">
      <alignment horizontal="center" vertical="center" wrapText="1"/>
    </xf>
    <xf numFmtId="0" fontId="21" fillId="0" borderId="0" xfId="5" applyFont="1" applyFill="1" applyBorder="1" applyAlignment="1">
      <alignment vertical="center"/>
    </xf>
    <xf numFmtId="0" fontId="21" fillId="0" borderId="47" xfId="5" applyFont="1" applyFill="1" applyBorder="1" applyAlignment="1">
      <alignment horizontal="right" vertical="center"/>
    </xf>
    <xf numFmtId="0" fontId="21" fillId="0" borderId="47" xfId="5" applyFont="1" applyFill="1" applyBorder="1" applyAlignment="1">
      <alignment horizontal="right" vertical="center" wrapText="1"/>
    </xf>
    <xf numFmtId="0" fontId="21" fillId="0" borderId="0" xfId="5" applyFont="1" applyFill="1" applyBorder="1" applyAlignment="1">
      <alignment horizontal="center" vertical="center"/>
    </xf>
    <xf numFmtId="201" fontId="21" fillId="0" borderId="47" xfId="6" applyNumberFormat="1" applyFont="1" applyFill="1" applyBorder="1" applyAlignment="1">
      <alignment horizontal="right" vertical="center"/>
    </xf>
    <xf numFmtId="49" fontId="21" fillId="0" borderId="47" xfId="5" applyNumberFormat="1" applyFont="1" applyFill="1" applyBorder="1" applyAlignment="1">
      <alignment horizontal="right" vertical="center"/>
    </xf>
    <xf numFmtId="201" fontId="21" fillId="0" borderId="47" xfId="5" applyNumberFormat="1" applyFont="1" applyFill="1" applyBorder="1" applyAlignment="1">
      <alignment horizontal="right" vertical="center"/>
    </xf>
    <xf numFmtId="176" fontId="21" fillId="0" borderId="47" xfId="5" applyNumberFormat="1" applyFont="1" applyFill="1" applyBorder="1" applyAlignment="1">
      <alignment horizontal="right" vertical="center"/>
    </xf>
    <xf numFmtId="0" fontId="21" fillId="0" borderId="18" xfId="5" applyFont="1" applyFill="1" applyBorder="1" applyAlignment="1">
      <alignment horizontal="center" vertical="center"/>
    </xf>
    <xf numFmtId="0" fontId="21" fillId="0" borderId="24" xfId="5" applyFont="1" applyFill="1" applyBorder="1">
      <alignment vertical="center"/>
    </xf>
    <xf numFmtId="0" fontId="20" fillId="0" borderId="33" xfId="1" applyFont="1" applyFill="1" applyBorder="1" applyAlignment="1">
      <alignment horizontal="center" vertical="center"/>
    </xf>
    <xf numFmtId="0" fontId="20" fillId="0" borderId="33" xfId="1" applyFont="1" applyFill="1" applyBorder="1" applyAlignment="1">
      <alignment horizontal="center" vertical="center" shrinkToFit="1"/>
    </xf>
    <xf numFmtId="0" fontId="20" fillId="0" borderId="33" xfId="1" applyFont="1" applyFill="1" applyBorder="1" applyAlignment="1">
      <alignment horizontal="center" vertical="center" wrapText="1"/>
    </xf>
    <xf numFmtId="183" fontId="20" fillId="0" borderId="19" xfId="1" applyNumberFormat="1" applyFont="1" applyFill="1" applyBorder="1" applyAlignment="1">
      <alignment horizontal="right" vertical="center" wrapText="1"/>
    </xf>
    <xf numFmtId="37" fontId="14" fillId="0" borderId="19" xfId="1" applyNumberFormat="1" applyFont="1" applyFill="1" applyBorder="1" applyAlignment="1">
      <alignment horizontal="right" vertical="center"/>
    </xf>
    <xf numFmtId="37" fontId="14" fillId="0" borderId="47" xfId="1" applyNumberFormat="1" applyFont="1" applyFill="1" applyBorder="1" applyAlignment="1">
      <alignment horizontal="right" vertical="center"/>
    </xf>
    <xf numFmtId="37" fontId="14" fillId="0" borderId="47" xfId="1" applyNumberFormat="1" applyFont="1" applyFill="1" applyBorder="1" applyAlignment="1">
      <alignment horizontal="right" vertical="center" wrapText="1"/>
    </xf>
    <xf numFmtId="37" fontId="14" fillId="0" borderId="68" xfId="1" applyNumberFormat="1" applyFont="1" applyFill="1" applyBorder="1" applyAlignment="1">
      <alignment horizontal="right" vertical="center"/>
    </xf>
    <xf numFmtId="37" fontId="14" fillId="0" borderId="19" xfId="1" applyNumberFormat="1" applyFont="1" applyFill="1" applyBorder="1" applyAlignment="1">
      <alignment vertical="center"/>
    </xf>
    <xf numFmtId="37" fontId="14" fillId="0" borderId="47" xfId="1" applyNumberFormat="1" applyFont="1" applyFill="1" applyBorder="1" applyAlignment="1">
      <alignment vertical="center"/>
    </xf>
    <xf numFmtId="180" fontId="14" fillId="0" borderId="47" xfId="1" applyNumberFormat="1" applyFont="1" applyFill="1" applyBorder="1" applyAlignment="1">
      <alignment horizontal="right" vertical="center"/>
    </xf>
    <xf numFmtId="180" fontId="14" fillId="0" borderId="0" xfId="1" applyNumberFormat="1" applyFont="1" applyFill="1" applyBorder="1" applyAlignment="1">
      <alignment horizontal="left" vertical="center" wrapText="1"/>
    </xf>
    <xf numFmtId="182" fontId="14" fillId="0" borderId="0" xfId="1" applyNumberFormat="1" applyFont="1" applyFill="1" applyBorder="1" applyAlignment="1">
      <alignment vertical="center"/>
    </xf>
    <xf numFmtId="0" fontId="14" fillId="0" borderId="18" xfId="1" applyFont="1" applyFill="1" applyBorder="1" applyAlignment="1">
      <alignment horizontal="left" vertical="center" shrinkToFit="1"/>
    </xf>
    <xf numFmtId="0" fontId="14" fillId="0" borderId="20" xfId="1" applyFont="1" applyFill="1" applyBorder="1" applyAlignment="1">
      <alignment horizontal="left" vertical="center" shrinkToFit="1"/>
    </xf>
    <xf numFmtId="0" fontId="14" fillId="0" borderId="22" xfId="1" applyFont="1" applyFill="1" applyBorder="1" applyAlignment="1">
      <alignment horizontal="left" vertical="center" shrinkToFit="1"/>
    </xf>
    <xf numFmtId="0" fontId="29" fillId="0" borderId="0" xfId="1" applyFont="1" applyFill="1" applyBorder="1" applyAlignment="1">
      <alignment horizontal="left" vertical="top" wrapText="1"/>
    </xf>
    <xf numFmtId="0" fontId="29" fillId="0" borderId="0" xfId="1" applyFont="1" applyFill="1" applyBorder="1"/>
    <xf numFmtId="0" fontId="29" fillId="0" borderId="0" xfId="1" applyFont="1" applyFill="1"/>
    <xf numFmtId="0" fontId="29" fillId="0" borderId="0" xfId="1" applyFont="1" applyFill="1" applyBorder="1" applyAlignment="1">
      <alignment horizontal="center" vertical="top" wrapText="1"/>
    </xf>
    <xf numFmtId="38" fontId="14" fillId="0" borderId="23" xfId="2" applyFont="1" applyFill="1" applyBorder="1" applyAlignment="1">
      <alignment horizontal="center" vertical="center" shrinkToFit="1"/>
    </xf>
    <xf numFmtId="38" fontId="14" fillId="0" borderId="18" xfId="2" applyFont="1" applyFill="1" applyBorder="1" applyAlignment="1">
      <alignment horizontal="right" vertical="center"/>
    </xf>
    <xf numFmtId="186" fontId="14" fillId="0" borderId="56" xfId="1" applyNumberFormat="1" applyFont="1" applyFill="1" applyBorder="1" applyAlignment="1">
      <alignment horizontal="right" vertical="center" shrinkToFit="1"/>
    </xf>
    <xf numFmtId="179" fontId="14" fillId="0" borderId="47" xfId="1" applyNumberFormat="1" applyFont="1" applyFill="1" applyBorder="1" applyAlignment="1">
      <alignment horizontal="right" vertical="center"/>
    </xf>
    <xf numFmtId="180" fontId="14" fillId="0" borderId="19" xfId="1" quotePrefix="1" applyNumberFormat="1" applyFont="1" applyFill="1" applyBorder="1" applyAlignment="1">
      <alignment horizontal="right" vertical="center"/>
    </xf>
    <xf numFmtId="188" fontId="14" fillId="0" borderId="0" xfId="1" applyNumberFormat="1" applyFont="1" applyFill="1"/>
    <xf numFmtId="0" fontId="14" fillId="0" borderId="74" xfId="1" applyFont="1" applyFill="1" applyBorder="1" applyAlignment="1">
      <alignment horizontal="right" vertical="center"/>
    </xf>
    <xf numFmtId="49" fontId="16" fillId="0" borderId="0" xfId="1" applyNumberFormat="1" applyFont="1" applyFill="1" applyBorder="1" applyAlignment="1">
      <alignment horizontal="left" vertical="center"/>
    </xf>
    <xf numFmtId="49" fontId="14" fillId="0" borderId="0" xfId="1" applyNumberFormat="1" applyFont="1" applyFill="1" applyBorder="1" applyAlignment="1">
      <alignment vertical="top"/>
    </xf>
    <xf numFmtId="0" fontId="14" fillId="0" borderId="75" xfId="1" applyFont="1" applyFill="1" applyBorder="1" applyAlignment="1">
      <alignment horizontal="center" vertical="center"/>
    </xf>
    <xf numFmtId="0" fontId="22" fillId="0" borderId="0" xfId="1" applyFont="1" applyFill="1" applyBorder="1"/>
    <xf numFmtId="0" fontId="14" fillId="0" borderId="76" xfId="1" applyFont="1" applyFill="1" applyBorder="1" applyAlignment="1">
      <alignment horizontal="right" vertical="center"/>
    </xf>
    <xf numFmtId="38" fontId="14" fillId="0" borderId="19" xfId="7" applyFont="1" applyFill="1" applyBorder="1" applyAlignment="1">
      <alignment horizontal="center" vertical="center"/>
    </xf>
    <xf numFmtId="38" fontId="14" fillId="0" borderId="18" xfId="7" applyFont="1" applyFill="1" applyBorder="1" applyAlignment="1">
      <alignment vertical="center"/>
    </xf>
    <xf numFmtId="180" fontId="14" fillId="0" borderId="19" xfId="1" applyNumberFormat="1" applyFont="1" applyFill="1" applyBorder="1" applyAlignment="1">
      <alignment horizontal="center" vertical="center"/>
    </xf>
    <xf numFmtId="38" fontId="14" fillId="0" borderId="0" xfId="2" applyFont="1" applyFill="1" applyBorder="1" applyAlignment="1">
      <alignment horizontal="left" vertical="center"/>
    </xf>
    <xf numFmtId="0" fontId="18" fillId="0" borderId="52" xfId="1" applyFont="1" applyFill="1" applyBorder="1" applyAlignment="1">
      <alignment horizontal="right" vertical="center" shrinkToFit="1"/>
    </xf>
    <xf numFmtId="0" fontId="18" fillId="0" borderId="41" xfId="1" applyFont="1" applyFill="1" applyBorder="1" applyAlignment="1">
      <alignment horizontal="right" vertical="center" shrinkToFit="1"/>
    </xf>
    <xf numFmtId="0" fontId="18" fillId="0" borderId="28" xfId="1" applyFont="1" applyFill="1" applyBorder="1" applyAlignment="1">
      <alignment horizontal="right" vertical="center" shrinkToFit="1"/>
    </xf>
    <xf numFmtId="183" fontId="14" fillId="0" borderId="0" xfId="1" applyNumberFormat="1" applyFont="1" applyFill="1" applyBorder="1" applyAlignment="1">
      <alignment horizontal="right" vertical="center"/>
    </xf>
    <xf numFmtId="183" fontId="14" fillId="0" borderId="0" xfId="1" applyNumberFormat="1" applyFont="1" applyFill="1" applyAlignment="1">
      <alignment horizontal="right" vertical="center"/>
    </xf>
    <xf numFmtId="0" fontId="18" fillId="0" borderId="0" xfId="1" applyFont="1" applyFill="1" applyBorder="1" applyAlignment="1">
      <alignment horizontal="center" vertical="center"/>
    </xf>
    <xf numFmtId="49" fontId="14" fillId="0" borderId="18" xfId="1" applyNumberFormat="1" applyFont="1" applyFill="1" applyBorder="1" applyAlignment="1">
      <alignment vertical="center"/>
    </xf>
    <xf numFmtId="0" fontId="14" fillId="0" borderId="18" xfId="1" applyNumberFormat="1" applyFont="1" applyFill="1" applyBorder="1" applyAlignment="1">
      <alignment horizontal="center" vertical="center"/>
    </xf>
    <xf numFmtId="38" fontId="14" fillId="0" borderId="18" xfId="1" applyNumberFormat="1" applyFont="1" applyFill="1" applyBorder="1" applyAlignment="1">
      <alignment vertical="center"/>
    </xf>
    <xf numFmtId="0" fontId="20" fillId="0" borderId="52" xfId="1" applyFont="1" applyFill="1" applyBorder="1" applyAlignment="1">
      <alignment horizontal="center" vertical="center" textRotation="255"/>
    </xf>
    <xf numFmtId="0" fontId="20" fillId="0" borderId="52" xfId="1" applyFont="1" applyFill="1" applyBorder="1" applyAlignment="1">
      <alignment horizontal="center" vertical="center" textRotation="255" wrapText="1"/>
    </xf>
    <xf numFmtId="0" fontId="20" fillId="0" borderId="41" xfId="1" applyFont="1" applyFill="1" applyBorder="1" applyAlignment="1">
      <alignment horizontal="center" vertical="center" textRotation="255" wrapText="1"/>
    </xf>
    <xf numFmtId="0" fontId="20" fillId="0" borderId="23" xfId="1" applyFont="1" applyFill="1" applyBorder="1" applyAlignment="1">
      <alignment horizontal="center" vertical="center" textRotation="255"/>
    </xf>
    <xf numFmtId="0" fontId="20" fillId="0" borderId="23" xfId="1" applyFont="1" applyFill="1" applyBorder="1" applyAlignment="1">
      <alignment horizontal="center" vertical="center" textRotation="255" wrapText="1"/>
    </xf>
    <xf numFmtId="0" fontId="20" fillId="0" borderId="22" xfId="1" applyFont="1" applyFill="1" applyBorder="1" applyAlignment="1">
      <alignment horizontal="center" vertical="center" textRotation="255" wrapText="1"/>
    </xf>
    <xf numFmtId="0" fontId="20" fillId="0" borderId="23" xfId="1" applyFont="1" applyFill="1" applyBorder="1" applyAlignment="1">
      <alignment vertical="center"/>
    </xf>
    <xf numFmtId="0" fontId="20" fillId="0" borderId="46" xfId="1" applyFont="1" applyFill="1" applyBorder="1" applyAlignment="1">
      <alignment horizontal="center" vertical="center" textRotation="255"/>
    </xf>
    <xf numFmtId="0" fontId="20" fillId="0" borderId="0" xfId="1" applyFont="1" applyFill="1" applyBorder="1" applyAlignment="1">
      <alignment horizontal="center" vertical="top" textRotation="255"/>
    </xf>
    <xf numFmtId="0" fontId="20" fillId="0" borderId="19" xfId="1" applyFont="1" applyFill="1" applyBorder="1" applyAlignment="1">
      <alignment horizontal="right" vertical="center"/>
    </xf>
    <xf numFmtId="0" fontId="20" fillId="0" borderId="19" xfId="1" applyFont="1" applyFill="1" applyBorder="1" applyAlignment="1">
      <alignment horizontal="right" vertical="center" textRotation="255"/>
    </xf>
    <xf numFmtId="0" fontId="20" fillId="0" borderId="47" xfId="1" applyFont="1" applyFill="1" applyBorder="1" applyAlignment="1">
      <alignment horizontal="right" vertical="center" textRotation="255"/>
    </xf>
    <xf numFmtId="183" fontId="20" fillId="0" borderId="19" xfId="2" applyNumberFormat="1" applyFont="1" applyFill="1" applyBorder="1" applyAlignment="1">
      <alignment horizontal="right" vertical="center" shrinkToFit="1"/>
    </xf>
    <xf numFmtId="187" fontId="20" fillId="0" borderId="19" xfId="1" applyNumberFormat="1" applyFont="1" applyFill="1" applyBorder="1" applyAlignment="1">
      <alignment horizontal="right" vertical="center" shrinkToFit="1"/>
    </xf>
    <xf numFmtId="187" fontId="20" fillId="0" borderId="47" xfId="1" applyNumberFormat="1" applyFont="1" applyFill="1" applyBorder="1" applyAlignment="1">
      <alignment horizontal="right" vertical="center" shrinkToFit="1"/>
    </xf>
    <xf numFmtId="191" fontId="14" fillId="0" borderId="47" xfId="1" applyNumberFormat="1" applyFont="1" applyFill="1" applyBorder="1" applyAlignment="1">
      <alignment vertical="center"/>
    </xf>
    <xf numFmtId="186" fontId="14" fillId="0" borderId="0" xfId="1" applyNumberFormat="1" applyFont="1" applyFill="1"/>
    <xf numFmtId="38" fontId="14" fillId="0" borderId="47" xfId="2" applyFont="1" applyFill="1" applyBorder="1" applyAlignment="1">
      <alignment horizontal="right" vertical="center" indent="1"/>
    </xf>
    <xf numFmtId="38" fontId="20" fillId="0" borderId="52" xfId="2" applyFont="1" applyFill="1" applyBorder="1" applyAlignment="1">
      <alignment horizontal="right" vertical="center" wrapText="1"/>
    </xf>
    <xf numFmtId="38" fontId="14" fillId="0" borderId="19" xfId="2" applyFont="1" applyFill="1" applyBorder="1" applyAlignment="1">
      <alignment horizontal="right" vertical="center" wrapText="1"/>
    </xf>
    <xf numFmtId="38" fontId="21" fillId="0" borderId="0" xfId="2" applyFont="1" applyFill="1" applyBorder="1" applyAlignment="1">
      <alignment vertical="center"/>
    </xf>
    <xf numFmtId="0" fontId="16" fillId="0" borderId="1" xfId="1" applyFont="1" applyFill="1" applyBorder="1" applyAlignment="1">
      <alignment horizontal="center" vertical="center"/>
    </xf>
    <xf numFmtId="0" fontId="16" fillId="0" borderId="18" xfId="1" applyFont="1" applyFill="1" applyBorder="1" applyAlignment="1">
      <alignment vertical="center"/>
    </xf>
    <xf numFmtId="0" fontId="14" fillId="0" borderId="20" xfId="1" applyFont="1" applyFill="1" applyBorder="1" applyAlignment="1">
      <alignment horizontal="left" vertical="center"/>
    </xf>
    <xf numFmtId="183" fontId="14" fillId="0" borderId="110" xfId="2" applyNumberFormat="1" applyFont="1" applyFill="1" applyBorder="1" applyAlignment="1">
      <alignment vertical="center"/>
    </xf>
    <xf numFmtId="0" fontId="16" fillId="0" borderId="43" xfId="1" applyFont="1" applyFill="1" applyBorder="1" applyAlignment="1">
      <alignment horizontal="center" vertical="center" wrapText="1"/>
    </xf>
    <xf numFmtId="0" fontId="16" fillId="0" borderId="0" xfId="1" applyFont="1" applyFill="1" applyBorder="1" applyAlignment="1">
      <alignment horizontal="center" vertical="center" wrapText="1"/>
    </xf>
    <xf numFmtId="0" fontId="20" fillId="0" borderId="47" xfId="1" applyFont="1" applyFill="1" applyBorder="1" applyAlignment="1">
      <alignment horizontal="left" vertical="center" indent="1" shrinkToFit="1"/>
    </xf>
    <xf numFmtId="0" fontId="14" fillId="0" borderId="0" xfId="1" applyFont="1" applyFill="1" applyAlignment="1">
      <alignment horizontal="left" vertical="center" indent="1" shrinkToFit="1"/>
    </xf>
    <xf numFmtId="0" fontId="14" fillId="0" borderId="19" xfId="1" applyFont="1" applyFill="1" applyBorder="1" applyAlignment="1">
      <alignment vertical="center" wrapText="1"/>
    </xf>
    <xf numFmtId="0" fontId="20" fillId="0" borderId="0" xfId="1" applyFont="1" applyFill="1" applyAlignment="1">
      <alignment horizontal="left" vertical="center" indent="1" shrinkToFit="1"/>
    </xf>
    <xf numFmtId="0" fontId="14" fillId="0" borderId="0" xfId="1" applyFont="1" applyFill="1" applyAlignment="1">
      <alignment horizontal="left" vertical="center" indent="1"/>
    </xf>
    <xf numFmtId="0" fontId="21" fillId="0" borderId="0" xfId="27" applyFont="1" applyFill="1" applyAlignment="1">
      <alignment horizontal="left" vertical="center" indent="1"/>
    </xf>
    <xf numFmtId="0" fontId="14" fillId="0" borderId="18" xfId="1" applyFont="1" applyFill="1" applyBorder="1" applyAlignment="1">
      <alignment horizontal="center" vertical="center"/>
    </xf>
    <xf numFmtId="0" fontId="14" fillId="0" borderId="18" xfId="1" applyFont="1" applyFill="1" applyBorder="1" applyAlignment="1">
      <alignment horizontal="center" vertical="center" shrinkToFit="1"/>
    </xf>
    <xf numFmtId="186" fontId="16" fillId="0" borderId="0" xfId="1" applyNumberFormat="1" applyFont="1" applyFill="1" applyBorder="1" applyAlignment="1">
      <alignment horizontal="right" vertical="center"/>
    </xf>
    <xf numFmtId="0" fontId="14" fillId="0" borderId="32" xfId="1" applyFont="1" applyFill="1" applyBorder="1" applyAlignment="1">
      <alignment horizontal="center" vertical="center"/>
    </xf>
    <xf numFmtId="0" fontId="14" fillId="0" borderId="33" xfId="1" applyFont="1" applyFill="1" applyBorder="1" applyAlignment="1">
      <alignment horizontal="center" vertical="center"/>
    </xf>
    <xf numFmtId="0" fontId="14" fillId="0" borderId="41" xfId="1" applyFont="1" applyFill="1" applyBorder="1" applyAlignment="1">
      <alignment horizontal="center" vertical="center"/>
    </xf>
    <xf numFmtId="38" fontId="14" fillId="0" borderId="19" xfId="2" applyFont="1" applyFill="1" applyBorder="1" applyAlignment="1">
      <alignment horizontal="right" vertical="center" shrinkToFit="1"/>
    </xf>
    <xf numFmtId="38" fontId="14" fillId="0" borderId="47" xfId="2" applyFont="1" applyFill="1" applyBorder="1" applyAlignment="1">
      <alignment horizontal="right" vertical="center" shrinkToFit="1"/>
    </xf>
    <xf numFmtId="0" fontId="18" fillId="0" borderId="41" xfId="1" applyFont="1" applyFill="1" applyBorder="1" applyAlignment="1">
      <alignment horizontal="center" vertical="center" wrapText="1"/>
    </xf>
    <xf numFmtId="0" fontId="14" fillId="0" borderId="18"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32" xfId="1" applyFont="1" applyFill="1" applyBorder="1" applyAlignment="1">
      <alignment horizontal="center" vertical="center" shrinkToFit="1"/>
    </xf>
    <xf numFmtId="0" fontId="14" fillId="0" borderId="18" xfId="25" applyFont="1" applyFill="1" applyBorder="1" applyAlignment="1">
      <alignment horizontal="center" vertical="center"/>
    </xf>
    <xf numFmtId="0" fontId="14" fillId="0" borderId="18" xfId="1" applyFont="1" applyFill="1" applyBorder="1" applyAlignment="1">
      <alignment horizontal="center" vertical="center" shrinkToFit="1"/>
    </xf>
    <xf numFmtId="0" fontId="16" fillId="0" borderId="0" xfId="1" applyFont="1" applyBorder="1" applyAlignment="1">
      <alignment horizontal="left" vertical="center"/>
    </xf>
    <xf numFmtId="0" fontId="14" fillId="0" borderId="0" xfId="1" applyFont="1" applyBorder="1" applyAlignment="1">
      <alignment horizontal="left" vertical="top" wrapText="1"/>
    </xf>
    <xf numFmtId="0" fontId="14" fillId="0" borderId="0" xfId="1" applyFont="1" applyFill="1" applyBorder="1" applyAlignment="1">
      <alignment vertical="center"/>
    </xf>
    <xf numFmtId="49" fontId="16" fillId="0" borderId="0" xfId="1" applyNumberFormat="1" applyFont="1" applyFill="1" applyBorder="1" applyAlignment="1">
      <alignment vertical="center"/>
    </xf>
    <xf numFmtId="0" fontId="14" fillId="0" borderId="24" xfId="1" applyFont="1" applyFill="1" applyBorder="1" applyAlignment="1">
      <alignment horizontal="right"/>
    </xf>
    <xf numFmtId="38" fontId="14" fillId="0" borderId="33" xfId="2"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18" xfId="1" applyFont="1" applyFill="1" applyBorder="1" applyAlignment="1">
      <alignment horizontal="center" vertical="center" wrapText="1"/>
    </xf>
    <xf numFmtId="0" fontId="14" fillId="0" borderId="0" xfId="1" applyFont="1" applyFill="1" applyAlignment="1">
      <alignment vertical="center"/>
    </xf>
    <xf numFmtId="0" fontId="14" fillId="0" borderId="0" xfId="1" applyFont="1" applyFill="1" applyBorder="1" applyAlignment="1">
      <alignment horizontal="center" vertical="center"/>
    </xf>
    <xf numFmtId="0" fontId="14" fillId="0" borderId="18" xfId="1" applyFont="1" applyFill="1" applyBorder="1" applyAlignment="1">
      <alignment horizontal="center" vertical="center"/>
    </xf>
    <xf numFmtId="0" fontId="14" fillId="0" borderId="22" xfId="1" applyFont="1" applyBorder="1" applyAlignment="1">
      <alignment vertical="center"/>
    </xf>
    <xf numFmtId="0" fontId="14" fillId="0" borderId="18" xfId="1" applyFont="1" applyBorder="1" applyAlignment="1">
      <alignment horizontal="center" vertical="center"/>
    </xf>
    <xf numFmtId="0" fontId="14" fillId="0" borderId="22" xfId="1" applyFont="1" applyBorder="1" applyAlignment="1">
      <alignment horizontal="center" vertical="center"/>
    </xf>
    <xf numFmtId="0" fontId="14" fillId="0" borderId="46" xfId="1" applyFont="1" applyBorder="1" applyAlignment="1">
      <alignment horizontal="center" vertical="center" wrapText="1"/>
    </xf>
    <xf numFmtId="0" fontId="14" fillId="0" borderId="23" xfId="1" applyFont="1" applyBorder="1" applyAlignment="1">
      <alignment horizontal="center" vertical="center"/>
    </xf>
    <xf numFmtId="0" fontId="14" fillId="0" borderId="33" xfId="1" applyFont="1" applyBorder="1" applyAlignment="1">
      <alignment horizontal="center" vertical="center"/>
    </xf>
    <xf numFmtId="0" fontId="14" fillId="0" borderId="43" xfId="1" applyFont="1" applyBorder="1" applyAlignment="1">
      <alignment horizontal="center"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0" fontId="14" fillId="0" borderId="0" xfId="1" applyFont="1" applyBorder="1" applyAlignment="1">
      <alignment horizontal="left" vertical="center"/>
    </xf>
    <xf numFmtId="0" fontId="14" fillId="0" borderId="32" xfId="1" applyFont="1" applyBorder="1" applyAlignment="1">
      <alignment horizontal="center" vertical="center" shrinkToFit="1"/>
    </xf>
    <xf numFmtId="0" fontId="14" fillId="0" borderId="0" xfId="1" applyFont="1" applyFill="1" applyBorder="1" applyAlignment="1">
      <alignment horizontal="right"/>
    </xf>
    <xf numFmtId="0" fontId="14" fillId="0" borderId="0" xfId="1" applyFont="1" applyFill="1" applyBorder="1" applyAlignment="1">
      <alignment horizontal="right" vertical="center"/>
    </xf>
    <xf numFmtId="38" fontId="14" fillId="0" borderId="24" xfId="2" applyFont="1" applyFill="1" applyBorder="1" applyAlignment="1">
      <alignment horizontal="center" vertical="center" wrapText="1"/>
    </xf>
    <xf numFmtId="0" fontId="14" fillId="0" borderId="24" xfId="1" applyFont="1" applyBorder="1" applyAlignment="1">
      <alignment horizontal="center" vertical="center"/>
    </xf>
    <xf numFmtId="0" fontId="14" fillId="0" borderId="48" xfId="1" applyFont="1" applyBorder="1" applyAlignment="1">
      <alignment horizontal="center" vertical="center"/>
    </xf>
    <xf numFmtId="0" fontId="14" fillId="0" borderId="18" xfId="1" applyFont="1" applyBorder="1" applyAlignment="1">
      <alignment horizontal="left" vertical="center"/>
    </xf>
    <xf numFmtId="38" fontId="14" fillId="0" borderId="47" xfId="2" applyFont="1" applyFill="1" applyBorder="1" applyAlignment="1">
      <alignment vertical="center"/>
    </xf>
    <xf numFmtId="0" fontId="14" fillId="3" borderId="0" xfId="1" applyFont="1" applyFill="1" applyAlignment="1">
      <alignment vertical="center"/>
    </xf>
    <xf numFmtId="0" fontId="14" fillId="0" borderId="0" xfId="1" applyFont="1" applyFill="1" applyAlignment="1">
      <alignment vertical="center" wrapText="1"/>
    </xf>
    <xf numFmtId="0" fontId="14" fillId="0" borderId="18" xfId="1" applyNumberFormat="1" applyFont="1" applyFill="1" applyBorder="1" applyAlignment="1">
      <alignment horizontal="center" vertical="center" shrinkToFit="1"/>
    </xf>
    <xf numFmtId="0" fontId="18" fillId="0" borderId="0" xfId="25" applyFont="1" applyFill="1" applyBorder="1" applyAlignment="1">
      <alignment horizontal="center" vertical="center"/>
    </xf>
    <xf numFmtId="0" fontId="18" fillId="0" borderId="18" xfId="25" applyFont="1" applyFill="1" applyBorder="1" applyAlignment="1">
      <alignment horizontal="center" vertical="center"/>
    </xf>
    <xf numFmtId="0" fontId="14" fillId="0" borderId="0" xfId="1" applyFont="1" applyFill="1" applyAlignment="1">
      <alignment horizontal="left" vertical="center"/>
    </xf>
    <xf numFmtId="0" fontId="14" fillId="0" borderId="18" xfId="1" applyFont="1" applyFill="1" applyBorder="1" applyAlignment="1">
      <alignment horizontal="center" vertical="center"/>
    </xf>
    <xf numFmtId="0" fontId="14" fillId="0" borderId="18" xfId="1" applyFont="1" applyFill="1" applyBorder="1" applyAlignment="1">
      <alignment horizontal="center" vertical="center" shrinkToFit="1"/>
    </xf>
    <xf numFmtId="0" fontId="14" fillId="0" borderId="0" xfId="1" applyFont="1" applyFill="1" applyBorder="1" applyAlignment="1">
      <alignment horizontal="center" vertical="center" shrinkToFit="1"/>
    </xf>
    <xf numFmtId="0" fontId="14" fillId="0" borderId="0" xfId="1" applyFont="1" applyAlignment="1">
      <alignment horizontal="left" vertical="top" wrapText="1"/>
    </xf>
    <xf numFmtId="0" fontId="14" fillId="0" borderId="32" xfId="1" applyFont="1" applyBorder="1" applyAlignment="1">
      <alignment horizontal="center" vertical="center" wrapText="1"/>
    </xf>
    <xf numFmtId="0" fontId="14" fillId="0" borderId="42" xfId="1" applyFont="1" applyBorder="1" applyAlignment="1">
      <alignment horizontal="center" vertical="top" wrapText="1"/>
    </xf>
    <xf numFmtId="0" fontId="14" fillId="0" borderId="52" xfId="1" applyFont="1" applyBorder="1" applyAlignment="1">
      <alignment horizontal="right" vertical="center" wrapText="1"/>
    </xf>
    <xf numFmtId="0" fontId="14" fillId="0" borderId="41" xfId="1" applyFont="1" applyBorder="1" applyAlignment="1">
      <alignment horizontal="right" vertical="center" wrapText="1"/>
    </xf>
    <xf numFmtId="0" fontId="14" fillId="0" borderId="18" xfId="1" applyFont="1" applyBorder="1" applyAlignment="1">
      <alignment horizontal="center" vertical="center" wrapText="1"/>
    </xf>
    <xf numFmtId="183" fontId="14" fillId="0" borderId="19" xfId="2" applyNumberFormat="1" applyFont="1" applyBorder="1" applyAlignment="1">
      <alignment vertical="center" shrinkToFit="1"/>
    </xf>
    <xf numFmtId="183" fontId="14" fillId="0" borderId="47" xfId="2" applyNumberFormat="1" applyFont="1" applyBorder="1" applyAlignment="1">
      <alignment vertical="center" shrinkToFit="1"/>
    </xf>
    <xf numFmtId="38" fontId="14" fillId="0" borderId="0" xfId="39" applyFont="1" applyAlignment="1"/>
    <xf numFmtId="40" fontId="14" fillId="0" borderId="0" xfId="39" applyNumberFormat="1" applyFont="1" applyAlignment="1"/>
    <xf numFmtId="0" fontId="14" fillId="0" borderId="0" xfId="1" applyFont="1" applyBorder="1" applyAlignment="1">
      <alignment horizontal="center" vertical="top" wrapText="1"/>
    </xf>
    <xf numFmtId="38" fontId="14" fillId="0" borderId="0" xfId="39" applyFont="1" applyBorder="1" applyAlignment="1"/>
    <xf numFmtId="40" fontId="14" fillId="0" borderId="0" xfId="39" applyNumberFormat="1" applyFont="1" applyBorder="1" applyAlignment="1"/>
    <xf numFmtId="0" fontId="14" fillId="0" borderId="18" xfId="1" applyFont="1" applyBorder="1" applyAlignment="1">
      <alignment horizontal="left" vertical="top" wrapText="1"/>
    </xf>
    <xf numFmtId="183" fontId="14" fillId="0" borderId="0" xfId="2" applyNumberFormat="1" applyFont="1" applyBorder="1" applyAlignment="1">
      <alignment vertical="center" shrinkToFit="1"/>
    </xf>
    <xf numFmtId="183" fontId="20" fillId="0" borderId="19" xfId="1" applyNumberFormat="1" applyFont="1" applyBorder="1" applyAlignment="1">
      <alignment horizontal="right" vertical="center" wrapText="1"/>
    </xf>
    <xf numFmtId="183" fontId="14" fillId="0" borderId="47" xfId="1" applyNumberFormat="1" applyFont="1" applyBorder="1" applyAlignment="1">
      <alignment horizontal="right" vertical="center"/>
    </xf>
    <xf numFmtId="38" fontId="14" fillId="0" borderId="0" xfId="39" applyFont="1" applyFill="1" applyAlignment="1">
      <alignment horizontal="center" shrinkToFit="1"/>
    </xf>
    <xf numFmtId="40" fontId="14" fillId="0" borderId="0" xfId="39" applyNumberFormat="1" applyFont="1" applyFill="1" applyBorder="1" applyAlignment="1">
      <alignment horizontal="center" shrinkToFit="1"/>
    </xf>
    <xf numFmtId="38" fontId="14" fillId="0" borderId="0" xfId="39" applyFont="1" applyFill="1" applyBorder="1" applyAlignment="1">
      <alignment horizontal="center" shrinkToFit="1"/>
    </xf>
    <xf numFmtId="38" fontId="14" fillId="0" borderId="0" xfId="39" applyFont="1" applyAlignment="1">
      <alignment vertical="center"/>
    </xf>
    <xf numFmtId="40" fontId="14" fillId="0" borderId="0" xfId="39" applyNumberFormat="1" applyFont="1" applyFill="1" applyBorder="1" applyAlignment="1">
      <alignment vertical="center"/>
    </xf>
    <xf numFmtId="38" fontId="14" fillId="0" borderId="0" xfId="39" applyFont="1" applyBorder="1" applyAlignment="1">
      <alignment vertical="center"/>
    </xf>
    <xf numFmtId="38" fontId="14" fillId="0" borderId="0" xfId="39" applyFont="1" applyFill="1" applyAlignment="1">
      <alignment vertical="center" shrinkToFit="1"/>
    </xf>
    <xf numFmtId="38" fontId="14" fillId="0" borderId="0" xfId="39" applyFont="1" applyFill="1" applyBorder="1" applyAlignment="1">
      <alignment vertical="center" shrinkToFit="1"/>
    </xf>
    <xf numFmtId="40" fontId="14" fillId="0" borderId="0" xfId="39" applyNumberFormat="1" applyFont="1" applyFill="1" applyAlignment="1"/>
    <xf numFmtId="38" fontId="14" fillId="0" borderId="0" xfId="39" applyFont="1" applyFill="1" applyAlignment="1">
      <alignment vertical="center"/>
    </xf>
    <xf numFmtId="38" fontId="14" fillId="0" borderId="0" xfId="39" applyFont="1" applyFill="1" applyBorder="1" applyAlignment="1">
      <alignment vertical="center"/>
    </xf>
    <xf numFmtId="40" fontId="14" fillId="0" borderId="0" xfId="39" applyNumberFormat="1" applyFont="1" applyBorder="1" applyAlignment="1">
      <alignment vertical="center"/>
    </xf>
    <xf numFmtId="38" fontId="14" fillId="0" borderId="0" xfId="39" applyFont="1" applyAlignment="1">
      <alignment horizontal="left" vertical="center"/>
    </xf>
    <xf numFmtId="40" fontId="14" fillId="0" borderId="0" xfId="39" applyNumberFormat="1" applyFont="1" applyAlignment="1">
      <alignment horizontal="left" vertical="center"/>
    </xf>
    <xf numFmtId="40" fontId="14" fillId="0" borderId="0" xfId="39" applyNumberFormat="1" applyFont="1" applyAlignment="1">
      <alignment vertical="center"/>
    </xf>
    <xf numFmtId="38" fontId="14" fillId="0" borderId="0" xfId="39" applyFont="1" applyAlignment="1">
      <alignment vertical="center" shrinkToFit="1"/>
    </xf>
    <xf numFmtId="40" fontId="14" fillId="0" borderId="0" xfId="39" applyNumberFormat="1" applyFont="1" applyAlignment="1">
      <alignment vertical="center" shrinkToFit="1"/>
    </xf>
    <xf numFmtId="0" fontId="14" fillId="0" borderId="18" xfId="1" applyFont="1" applyBorder="1" applyAlignment="1"/>
    <xf numFmtId="0" fontId="14" fillId="0" borderId="52" xfId="1" applyFont="1" applyBorder="1"/>
    <xf numFmtId="0" fontId="14" fillId="0" borderId="18" xfId="1" applyFont="1" applyBorder="1" applyAlignment="1">
      <alignment horizontal="right" vertical="center"/>
    </xf>
    <xf numFmtId="0" fontId="14" fillId="0" borderId="19" xfId="1" applyFont="1" applyBorder="1"/>
    <xf numFmtId="0" fontId="14" fillId="0" borderId="41" xfId="1" applyFont="1" applyBorder="1"/>
    <xf numFmtId="183" fontId="14" fillId="0" borderId="0" xfId="2" applyNumberFormat="1" applyFont="1" applyBorder="1" applyAlignment="1">
      <alignment horizontal="right" vertical="center" shrinkToFit="1"/>
    </xf>
    <xf numFmtId="0" fontId="14" fillId="0" borderId="18" xfId="1" applyFont="1" applyBorder="1"/>
    <xf numFmtId="0" fontId="14" fillId="0" borderId="0" xfId="1" applyFont="1" applyBorder="1" applyAlignment="1">
      <alignment horizontal="right" vertical="center"/>
    </xf>
    <xf numFmtId="183" fontId="14" fillId="0" borderId="18" xfId="2" applyNumberFormat="1" applyFont="1" applyBorder="1" applyAlignment="1">
      <alignment horizontal="right" vertical="center"/>
    </xf>
    <xf numFmtId="183" fontId="14" fillId="0" borderId="0" xfId="2" applyNumberFormat="1" applyFont="1" applyBorder="1" applyAlignment="1">
      <alignment horizontal="right" vertical="center"/>
    </xf>
    <xf numFmtId="38" fontId="14" fillId="0" borderId="0" xfId="2" applyFont="1" applyBorder="1" applyAlignment="1">
      <alignment horizontal="right" vertical="center"/>
    </xf>
    <xf numFmtId="0" fontId="14" fillId="0" borderId="41" xfId="1" applyFont="1" applyBorder="1" applyAlignment="1">
      <alignment horizontal="right" vertical="center"/>
    </xf>
    <xf numFmtId="200" fontId="14" fillId="0" borderId="18" xfId="2" applyNumberFormat="1" applyFont="1" applyBorder="1" applyAlignment="1">
      <alignment horizontal="right" vertical="center"/>
    </xf>
    <xf numFmtId="200" fontId="14" fillId="0" borderId="19" xfId="2" applyNumberFormat="1" applyFont="1" applyBorder="1" applyAlignment="1">
      <alignment horizontal="right" vertical="center"/>
    </xf>
    <xf numFmtId="200" fontId="14" fillId="0" borderId="19" xfId="1" applyNumberFormat="1" applyFont="1" applyBorder="1" applyAlignment="1">
      <alignment horizontal="right" vertical="center"/>
    </xf>
    <xf numFmtId="200" fontId="14" fillId="0" borderId="0" xfId="1" applyNumberFormat="1" applyFont="1" applyBorder="1" applyAlignment="1">
      <alignment horizontal="right" vertical="center"/>
    </xf>
    <xf numFmtId="200" fontId="14" fillId="0" borderId="47" xfId="1" applyNumberFormat="1" applyFont="1" applyBorder="1" applyAlignment="1">
      <alignment horizontal="right" vertical="center"/>
    </xf>
    <xf numFmtId="200" fontId="14" fillId="0" borderId="47" xfId="2" applyNumberFormat="1" applyFont="1" applyBorder="1" applyAlignment="1">
      <alignment horizontal="right" vertical="center"/>
    </xf>
    <xf numFmtId="0" fontId="14" fillId="0" borderId="24"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18" xfId="1" applyFont="1" applyBorder="1" applyAlignment="1">
      <alignment horizontal="left" vertical="center" wrapText="1"/>
    </xf>
    <xf numFmtId="0" fontId="14" fillId="0" borderId="42" xfId="1" applyFont="1" applyBorder="1" applyAlignment="1">
      <alignment horizontal="right" vertical="center" wrapText="1"/>
    </xf>
    <xf numFmtId="0" fontId="14" fillId="0" borderId="1" xfId="1" applyFont="1" applyBorder="1" applyAlignment="1">
      <alignment horizontal="left" vertical="center" wrapText="1"/>
    </xf>
    <xf numFmtId="0" fontId="14" fillId="0" borderId="43" xfId="1" applyFont="1" applyBorder="1" applyAlignment="1">
      <alignment horizontal="center" vertical="center" wrapText="1"/>
    </xf>
    <xf numFmtId="0" fontId="14" fillId="0" borderId="0" xfId="1" applyFont="1" applyBorder="1" applyAlignment="1">
      <alignment horizontal="left" vertical="center" wrapText="1"/>
    </xf>
    <xf numFmtId="186" fontId="14" fillId="0" borderId="18" xfId="1" applyNumberFormat="1" applyFont="1" applyBorder="1" applyAlignment="1">
      <alignment horizontal="right" vertical="center"/>
    </xf>
    <xf numFmtId="186" fontId="14" fillId="0" borderId="19" xfId="1" applyNumberFormat="1" applyFont="1" applyBorder="1" applyAlignment="1">
      <alignment horizontal="right" vertical="center"/>
    </xf>
    <xf numFmtId="186" fontId="14" fillId="0" borderId="47" xfId="1" applyNumberFormat="1" applyFont="1" applyBorder="1" applyAlignment="1">
      <alignment horizontal="right" vertical="center"/>
    </xf>
    <xf numFmtId="186" fontId="14" fillId="0" borderId="0" xfId="1" applyNumberFormat="1" applyFont="1" applyBorder="1" applyAlignment="1">
      <alignment horizontal="right" vertical="center"/>
    </xf>
    <xf numFmtId="49" fontId="16" fillId="0" borderId="0" xfId="1" applyNumberFormat="1" applyFont="1" applyBorder="1" applyAlignment="1">
      <alignment vertical="center"/>
    </xf>
    <xf numFmtId="38" fontId="14" fillId="0" borderId="41" xfId="2" applyFont="1" applyBorder="1" applyAlignment="1">
      <alignment horizontal="right" vertical="center"/>
    </xf>
    <xf numFmtId="0" fontId="14" fillId="0" borderId="18" xfId="3" applyFont="1" applyBorder="1" applyAlignment="1">
      <alignment horizontal="center" vertical="center"/>
    </xf>
    <xf numFmtId="183" fontId="14" fillId="0" borderId="47" xfId="4" applyNumberFormat="1" applyFont="1" applyBorder="1" applyAlignment="1">
      <alignment horizontal="right" vertical="center"/>
    </xf>
    <xf numFmtId="183" fontId="14" fillId="0" borderId="19" xfId="4" applyNumberFormat="1" applyFont="1" applyBorder="1" applyAlignment="1">
      <alignment horizontal="right" vertical="center"/>
    </xf>
    <xf numFmtId="183" fontId="14" fillId="0" borderId="18" xfId="4" applyNumberFormat="1" applyFont="1" applyBorder="1" applyAlignment="1">
      <alignment horizontal="right" vertical="center"/>
    </xf>
    <xf numFmtId="0" fontId="20" fillId="0" borderId="33" xfId="3" applyFont="1" applyBorder="1" applyAlignment="1">
      <alignment horizontal="center" vertical="center" wrapText="1"/>
    </xf>
    <xf numFmtId="38" fontId="14" fillId="0" borderId="110" xfId="3" applyNumberFormat="1" applyFont="1" applyBorder="1" applyAlignment="1">
      <alignment horizontal="right" vertical="center" indent="1"/>
    </xf>
    <xf numFmtId="38" fontId="14" fillId="0" borderId="110" xfId="4" applyNumberFormat="1" applyFont="1" applyBorder="1" applyAlignment="1">
      <alignment horizontal="right" vertical="center" indent="1"/>
    </xf>
    <xf numFmtId="0" fontId="14" fillId="0" borderId="0" xfId="1" applyFont="1" applyBorder="1" applyAlignment="1">
      <alignment horizontal="distributed" vertical="center" indent="1"/>
    </xf>
    <xf numFmtId="0" fontId="14" fillId="0" borderId="24" xfId="1" applyFont="1" applyBorder="1" applyAlignment="1">
      <alignment horizontal="distributed" vertical="center" indent="1"/>
    </xf>
    <xf numFmtId="0" fontId="55" fillId="0" borderId="0" xfId="40" applyFont="1">
      <alignment vertical="center"/>
    </xf>
    <xf numFmtId="0" fontId="57" fillId="0" borderId="0" xfId="40" applyFont="1">
      <alignment vertical="center"/>
    </xf>
    <xf numFmtId="0" fontId="57" fillId="0" borderId="0" xfId="40" applyFont="1" applyAlignment="1">
      <alignment horizontal="left" vertical="center"/>
    </xf>
    <xf numFmtId="189" fontId="57" fillId="0" borderId="32" xfId="40" applyNumberFormat="1" applyFont="1" applyBorder="1" applyAlignment="1">
      <alignment horizontal="center" vertical="center" shrinkToFit="1"/>
    </xf>
    <xf numFmtId="189" fontId="57" fillId="0" borderId="33" xfId="40" applyNumberFormat="1" applyFont="1" applyBorder="1" applyAlignment="1">
      <alignment horizontal="center" vertical="center" shrinkToFit="1"/>
    </xf>
    <xf numFmtId="0" fontId="57" fillId="0" borderId="0" xfId="40" applyFont="1" applyAlignment="1">
      <alignment horizontal="left" vertical="center" shrinkToFit="1"/>
    </xf>
    <xf numFmtId="0" fontId="57" fillId="0" borderId="0" xfId="40" applyFont="1" applyAlignment="1">
      <alignment vertical="center" shrinkToFit="1"/>
    </xf>
    <xf numFmtId="0" fontId="57" fillId="0" borderId="0" xfId="40" applyFont="1" applyBorder="1" applyAlignment="1">
      <alignment vertical="center"/>
    </xf>
    <xf numFmtId="0" fontId="57" fillId="0" borderId="52" xfId="40" applyFont="1" applyBorder="1" applyAlignment="1">
      <alignment horizontal="right" vertical="center"/>
    </xf>
    <xf numFmtId="0" fontId="57" fillId="0" borderId="0" xfId="40" applyFont="1" applyBorder="1" applyAlignment="1">
      <alignment horizontal="right" vertical="center"/>
    </xf>
    <xf numFmtId="0" fontId="57" fillId="0" borderId="0" xfId="40" applyFont="1" applyBorder="1" applyAlignment="1">
      <alignment horizontal="center" vertical="center"/>
    </xf>
    <xf numFmtId="190" fontId="57" fillId="0" borderId="19" xfId="40" applyNumberFormat="1" applyFont="1" applyBorder="1">
      <alignment vertical="center"/>
    </xf>
    <xf numFmtId="190" fontId="57" fillId="0" borderId="0" xfId="40" applyNumberFormat="1" applyFont="1" applyBorder="1">
      <alignment vertical="center"/>
    </xf>
    <xf numFmtId="0" fontId="57" fillId="0" borderId="61" xfId="40" applyFont="1" applyBorder="1" applyAlignment="1">
      <alignment horizontal="center" vertical="center"/>
    </xf>
    <xf numFmtId="190" fontId="57" fillId="0" borderId="50" xfId="40" applyNumberFormat="1" applyFont="1" applyBorder="1">
      <alignment vertical="center"/>
    </xf>
    <xf numFmtId="190" fontId="57" fillId="0" borderId="49" xfId="40" applyNumberFormat="1" applyFont="1" applyBorder="1">
      <alignment vertical="center"/>
    </xf>
    <xf numFmtId="0" fontId="57" fillId="0" borderId="119" xfId="40" applyFont="1" applyBorder="1" applyAlignment="1">
      <alignment horizontal="center" vertical="center"/>
    </xf>
    <xf numFmtId="0" fontId="57" fillId="0" borderId="22" xfId="40" applyFont="1" applyBorder="1" applyAlignment="1">
      <alignment horizontal="center" vertical="center"/>
    </xf>
    <xf numFmtId="190" fontId="57" fillId="0" borderId="52" xfId="40" applyNumberFormat="1" applyFont="1" applyBorder="1">
      <alignment vertical="center"/>
    </xf>
    <xf numFmtId="190" fontId="57" fillId="0" borderId="28" xfId="40" applyNumberFormat="1" applyFont="1" applyBorder="1">
      <alignment vertical="center"/>
    </xf>
    <xf numFmtId="0" fontId="57" fillId="0" borderId="28" xfId="40" applyFont="1" applyBorder="1" applyAlignment="1">
      <alignment horizontal="center" vertical="center"/>
    </xf>
    <xf numFmtId="0" fontId="57" fillId="0" borderId="49" xfId="40" applyFont="1" applyBorder="1" applyAlignment="1">
      <alignment horizontal="center" vertical="center"/>
    </xf>
    <xf numFmtId="190" fontId="57" fillId="0" borderId="19" xfId="40" applyNumberFormat="1" applyFont="1" applyBorder="1" applyAlignment="1">
      <alignment horizontal="right" vertical="center"/>
    </xf>
    <xf numFmtId="49" fontId="57" fillId="0" borderId="119" xfId="40" applyNumberFormat="1" applyFont="1" applyBorder="1" applyAlignment="1">
      <alignment horizontal="right" vertical="center"/>
    </xf>
    <xf numFmtId="0" fontId="60" fillId="0" borderId="28" xfId="40" applyFont="1" applyBorder="1" applyAlignment="1">
      <alignment horizontal="center" vertical="center"/>
    </xf>
    <xf numFmtId="190" fontId="57" fillId="0" borderId="0" xfId="40" applyNumberFormat="1" applyFont="1" applyBorder="1" applyAlignment="1">
      <alignment horizontal="right" vertical="center"/>
    </xf>
    <xf numFmtId="0" fontId="61" fillId="0" borderId="0" xfId="40" applyFont="1" applyBorder="1" applyAlignment="1">
      <alignment horizontal="center" vertical="center"/>
    </xf>
    <xf numFmtId="190" fontId="57" fillId="0" borderId="61" xfId="40" applyNumberFormat="1" applyFont="1" applyBorder="1">
      <alignment vertical="center"/>
    </xf>
    <xf numFmtId="190" fontId="57" fillId="0" borderId="41" xfId="40" applyNumberFormat="1" applyFont="1" applyBorder="1" applyAlignment="1">
      <alignment horizontal="right" vertical="center"/>
    </xf>
    <xf numFmtId="190" fontId="57" fillId="0" borderId="52" xfId="40" applyNumberFormat="1" applyFont="1" applyFill="1" applyBorder="1" applyAlignment="1">
      <alignment horizontal="right" vertical="center"/>
    </xf>
    <xf numFmtId="0" fontId="57" fillId="0" borderId="0" xfId="40" applyFont="1" applyBorder="1" applyAlignment="1">
      <alignment horizontal="center" vertical="center" shrinkToFit="1"/>
    </xf>
    <xf numFmtId="0" fontId="62" fillId="0" borderId="0" xfId="40" applyFont="1" applyBorder="1" applyAlignment="1">
      <alignment horizontal="center" vertical="center"/>
    </xf>
    <xf numFmtId="190" fontId="57" fillId="0" borderId="33" xfId="40" applyNumberFormat="1" applyFont="1" applyBorder="1">
      <alignment vertical="center"/>
    </xf>
    <xf numFmtId="190" fontId="57" fillId="0" borderId="32" xfId="40" applyNumberFormat="1" applyFont="1" applyBorder="1">
      <alignment vertical="center"/>
    </xf>
    <xf numFmtId="190" fontId="57" fillId="0" borderId="43" xfId="40" applyNumberFormat="1" applyFont="1" applyBorder="1">
      <alignment vertical="center"/>
    </xf>
    <xf numFmtId="190" fontId="57" fillId="0" borderId="47" xfId="40" applyNumberFormat="1" applyFont="1" applyBorder="1">
      <alignment vertical="center"/>
    </xf>
    <xf numFmtId="190" fontId="57" fillId="0" borderId="23" xfId="40" applyNumberFormat="1" applyFont="1" applyBorder="1">
      <alignment vertical="center"/>
    </xf>
    <xf numFmtId="190" fontId="57" fillId="0" borderId="46" xfId="40" applyNumberFormat="1" applyFont="1" applyBorder="1">
      <alignment vertical="center"/>
    </xf>
    <xf numFmtId="0" fontId="57" fillId="0" borderId="0" xfId="40" applyFont="1" applyBorder="1" applyAlignment="1">
      <alignment horizontal="left" vertical="center"/>
    </xf>
    <xf numFmtId="190" fontId="57" fillId="0" borderId="0" xfId="40" applyNumberFormat="1" applyFont="1">
      <alignment vertical="center"/>
    </xf>
    <xf numFmtId="0" fontId="27" fillId="0" borderId="0" xfId="1" applyFont="1" applyBorder="1" applyAlignment="1">
      <alignment horizontal="left" vertical="top" wrapText="1"/>
    </xf>
    <xf numFmtId="0" fontId="14" fillId="0" borderId="42" xfId="1" applyFont="1" applyBorder="1" applyAlignment="1">
      <alignment horizontal="left" vertical="center" wrapText="1"/>
    </xf>
    <xf numFmtId="186" fontId="14" fillId="0" borderId="47" xfId="2" applyNumberFormat="1" applyFont="1" applyBorder="1" applyAlignment="1">
      <alignment vertical="center"/>
    </xf>
    <xf numFmtId="186" fontId="14" fillId="0" borderId="0" xfId="1" applyNumberFormat="1" applyFont="1"/>
    <xf numFmtId="186" fontId="14" fillId="0" borderId="0" xfId="1" applyNumberFormat="1" applyFont="1" applyBorder="1" applyAlignment="1">
      <alignment vertical="center"/>
    </xf>
    <xf numFmtId="186" fontId="14" fillId="0" borderId="0" xfId="2" applyNumberFormat="1" applyFont="1" applyBorder="1" applyAlignment="1">
      <alignment vertical="center"/>
    </xf>
    <xf numFmtId="37" fontId="14" fillId="0" borderId="0" xfId="2" applyNumberFormat="1" applyFont="1" applyBorder="1" applyAlignment="1">
      <alignment horizontal="right" vertical="center" indent="1"/>
    </xf>
    <xf numFmtId="0" fontId="14" fillId="0" borderId="28" xfId="1" applyFont="1" applyBorder="1" applyAlignment="1">
      <alignment horizontal="right" vertical="center"/>
    </xf>
    <xf numFmtId="38" fontId="14" fillId="0" borderId="47" xfId="2" applyFont="1" applyBorder="1" applyAlignment="1">
      <alignment horizontal="right" vertical="center" indent="1"/>
    </xf>
    <xf numFmtId="38" fontId="14" fillId="0" borderId="0" xfId="2" applyFont="1" applyBorder="1" applyAlignment="1">
      <alignment horizontal="right" vertical="center" indent="1"/>
    </xf>
    <xf numFmtId="38" fontId="21" fillId="0" borderId="0" xfId="2" applyFont="1" applyAlignment="1">
      <alignment vertical="center"/>
    </xf>
    <xf numFmtId="0" fontId="20" fillId="0" borderId="0" xfId="1" applyFont="1" applyBorder="1" applyAlignment="1">
      <alignment horizontal="left" vertical="center"/>
    </xf>
    <xf numFmtId="183" fontId="21" fillId="0" borderId="19" xfId="2" applyNumberFormat="1" applyFont="1" applyFill="1" applyBorder="1" applyAlignment="1">
      <alignment horizontal="right" vertical="center"/>
    </xf>
    <xf numFmtId="183" fontId="21" fillId="0" borderId="117" xfId="2" applyNumberFormat="1" applyFont="1" applyFill="1" applyBorder="1" applyAlignment="1">
      <alignment horizontal="right" vertical="center"/>
    </xf>
    <xf numFmtId="183" fontId="21" fillId="0" borderId="58" xfId="2" applyNumberFormat="1" applyFont="1" applyFill="1" applyBorder="1" applyAlignment="1">
      <alignment horizontal="right" vertical="center"/>
    </xf>
    <xf numFmtId="183" fontId="21" fillId="0" borderId="23" xfId="2" applyNumberFormat="1" applyFont="1" applyFill="1" applyBorder="1" applyAlignment="1">
      <alignment horizontal="right" vertical="center"/>
    </xf>
    <xf numFmtId="38" fontId="60" fillId="0" borderId="33" xfId="2" applyFont="1" applyBorder="1" applyAlignment="1">
      <alignment horizontal="center" vertical="center"/>
    </xf>
    <xf numFmtId="38" fontId="57" fillId="0" borderId="47" xfId="2" applyFont="1" applyBorder="1" applyAlignment="1">
      <alignment horizontal="right" vertical="center" wrapText="1"/>
    </xf>
    <xf numFmtId="186" fontId="57" fillId="0" borderId="19" xfId="2" applyNumberFormat="1" applyFont="1" applyFill="1" applyBorder="1" applyAlignment="1">
      <alignment vertical="center"/>
    </xf>
    <xf numFmtId="186" fontId="57" fillId="0" borderId="0" xfId="2" applyNumberFormat="1" applyFont="1" applyFill="1" applyBorder="1" applyAlignment="1">
      <alignment vertical="center"/>
    </xf>
    <xf numFmtId="186" fontId="57" fillId="0" borderId="58" xfId="2" applyNumberFormat="1" applyFont="1" applyBorder="1" applyAlignment="1">
      <alignment horizontal="right" vertical="center"/>
    </xf>
    <xf numFmtId="186" fontId="57" fillId="0" borderId="12" xfId="2" applyNumberFormat="1" applyFont="1" applyBorder="1" applyAlignment="1">
      <alignment vertical="center"/>
    </xf>
    <xf numFmtId="186" fontId="57" fillId="0" borderId="117" xfId="2" applyNumberFormat="1" applyFont="1" applyBorder="1" applyAlignment="1">
      <alignment vertical="center"/>
    </xf>
    <xf numFmtId="186" fontId="57" fillId="0" borderId="9" xfId="2" applyNumberFormat="1" applyFont="1" applyBorder="1" applyAlignment="1">
      <alignment vertical="center"/>
    </xf>
    <xf numFmtId="186" fontId="57" fillId="0" borderId="23" xfId="2" applyNumberFormat="1" applyFont="1" applyBorder="1" applyAlignment="1">
      <alignment vertical="center"/>
    </xf>
    <xf numFmtId="186" fontId="57" fillId="0" borderId="24" xfId="2" applyNumberFormat="1" applyFont="1" applyBorder="1" applyAlignment="1">
      <alignment vertical="center"/>
    </xf>
    <xf numFmtId="0" fontId="67" fillId="3" borderId="0" xfId="12" applyFont="1" applyFill="1"/>
    <xf numFmtId="0" fontId="67" fillId="0" borderId="0" xfId="12" applyFont="1"/>
    <xf numFmtId="0" fontId="25" fillId="0" borderId="0" xfId="12" applyFont="1" applyFill="1"/>
    <xf numFmtId="0" fontId="20" fillId="0" borderId="0" xfId="12" applyFont="1" applyFill="1" applyAlignment="1">
      <alignment vertical="center"/>
    </xf>
    <xf numFmtId="0" fontId="67" fillId="0" borderId="0" xfId="1" applyFont="1"/>
    <xf numFmtId="0" fontId="55" fillId="0" borderId="0" xfId="42" applyFont="1" applyFill="1" applyBorder="1" applyAlignment="1">
      <alignment vertical="center"/>
    </xf>
    <xf numFmtId="0" fontId="55" fillId="0" borderId="0" xfId="42" applyFont="1" applyFill="1" applyBorder="1" applyAlignment="1">
      <alignment vertical="top"/>
    </xf>
    <xf numFmtId="0" fontId="57" fillId="0" borderId="0" xfId="42" applyFont="1" applyFill="1"/>
    <xf numFmtId="0" fontId="57" fillId="0" borderId="0" xfId="42" applyFont="1" applyFill="1" applyBorder="1"/>
    <xf numFmtId="0" fontId="57" fillId="0" borderId="32" xfId="42" applyFont="1" applyFill="1" applyBorder="1" applyAlignment="1">
      <alignment horizontal="center" vertical="center"/>
    </xf>
    <xf numFmtId="0" fontId="57" fillId="0" borderId="33" xfId="42" applyFont="1" applyFill="1" applyBorder="1" applyAlignment="1">
      <alignment horizontal="center" vertical="center"/>
    </xf>
    <xf numFmtId="0" fontId="57" fillId="0" borderId="0" xfId="42" applyFont="1" applyFill="1" applyBorder="1" applyAlignment="1">
      <alignment horizontal="center"/>
    </xf>
    <xf numFmtId="0" fontId="60" fillId="0" borderId="18" xfId="42" applyFont="1" applyFill="1" applyBorder="1"/>
    <xf numFmtId="0" fontId="63" fillId="0" borderId="19" xfId="42" applyFont="1" applyFill="1" applyBorder="1" applyAlignment="1">
      <alignment horizontal="right" vertical="center"/>
    </xf>
    <xf numFmtId="0" fontId="63" fillId="0" borderId="47" xfId="42" applyFont="1" applyFill="1" applyBorder="1" applyAlignment="1">
      <alignment horizontal="right" vertical="center"/>
    </xf>
    <xf numFmtId="0" fontId="60" fillId="0" borderId="0" xfId="42" applyFont="1" applyFill="1" applyBorder="1" applyAlignment="1">
      <alignment horizontal="right"/>
    </xf>
    <xf numFmtId="0" fontId="57" fillId="0" borderId="18" xfId="42" applyFont="1" applyFill="1" applyBorder="1" applyAlignment="1">
      <alignment horizontal="center" vertical="center"/>
    </xf>
    <xf numFmtId="183" fontId="57" fillId="0" borderId="19" xfId="43" applyNumberFormat="1" applyFont="1" applyFill="1" applyBorder="1" applyAlignment="1">
      <alignment horizontal="right" vertical="center" shrinkToFit="1"/>
    </xf>
    <xf numFmtId="183" fontId="57" fillId="0" borderId="47" xfId="43" applyNumberFormat="1" applyFont="1" applyFill="1" applyBorder="1" applyAlignment="1">
      <alignment horizontal="right" vertical="center" shrinkToFit="1"/>
    </xf>
    <xf numFmtId="38" fontId="57" fillId="0" borderId="0" xfId="42" applyNumberFormat="1" applyFont="1" applyFill="1" applyBorder="1" applyAlignment="1">
      <alignment horizontal="center"/>
    </xf>
    <xf numFmtId="183" fontId="57" fillId="0" borderId="0" xfId="43" applyNumberFormat="1" applyFont="1" applyFill="1" applyBorder="1" applyAlignment="1">
      <alignment horizontal="right" vertical="center" shrinkToFit="1"/>
    </xf>
    <xf numFmtId="0" fontId="57" fillId="0" borderId="0" xfId="42" applyFont="1" applyFill="1" applyBorder="1" applyAlignment="1">
      <alignment horizontal="center" vertical="center"/>
    </xf>
    <xf numFmtId="0" fontId="57" fillId="0" borderId="43" xfId="42" applyFont="1" applyFill="1" applyBorder="1" applyAlignment="1">
      <alignment horizontal="center" vertical="center"/>
    </xf>
    <xf numFmtId="38" fontId="57" fillId="0" borderId="43" xfId="43" applyFont="1" applyFill="1" applyBorder="1" applyAlignment="1">
      <alignment horizontal="right" vertical="center"/>
    </xf>
    <xf numFmtId="0" fontId="57" fillId="0" borderId="23" xfId="42" applyFont="1" applyFill="1" applyBorder="1" applyAlignment="1">
      <alignment horizontal="center" vertical="center"/>
    </xf>
    <xf numFmtId="38" fontId="57" fillId="0" borderId="0" xfId="42" applyNumberFormat="1" applyFont="1" applyFill="1"/>
    <xf numFmtId="0" fontId="57" fillId="0" borderId="18" xfId="42" applyFont="1" applyFill="1" applyBorder="1" applyAlignment="1">
      <alignment vertical="center"/>
    </xf>
    <xf numFmtId="183" fontId="57" fillId="0" borderId="18" xfId="43" applyNumberFormat="1" applyFont="1" applyFill="1" applyBorder="1" applyAlignment="1">
      <alignment vertical="center" shrinkToFit="1"/>
    </xf>
    <xf numFmtId="183" fontId="57" fillId="0" borderId="19" xfId="43" applyNumberFormat="1" applyFont="1" applyFill="1" applyBorder="1" applyAlignment="1">
      <alignment vertical="center" shrinkToFit="1"/>
    </xf>
    <xf numFmtId="183" fontId="57" fillId="0" borderId="47" xfId="43" applyNumberFormat="1" applyFont="1" applyFill="1" applyBorder="1" applyAlignment="1">
      <alignment vertical="center" shrinkToFit="1"/>
    </xf>
    <xf numFmtId="183" fontId="57" fillId="0" borderId="0" xfId="43" applyNumberFormat="1" applyFont="1" applyFill="1" applyBorder="1" applyAlignment="1">
      <alignment vertical="center" shrinkToFit="1"/>
    </xf>
    <xf numFmtId="0" fontId="57" fillId="0" borderId="0" xfId="42" applyFont="1" applyFill="1" applyAlignment="1"/>
    <xf numFmtId="0" fontId="57" fillId="0" borderId="0" xfId="42" applyFont="1" applyFill="1" applyAlignment="1">
      <alignment horizontal="center"/>
    </xf>
    <xf numFmtId="0" fontId="63" fillId="0" borderId="0" xfId="42" applyFont="1" applyFill="1" applyAlignment="1">
      <alignment horizontal="right"/>
    </xf>
    <xf numFmtId="0" fontId="57" fillId="0" borderId="0" xfId="42" applyFont="1" applyFill="1" applyAlignment="1">
      <alignment horizontal="center" vertical="center"/>
    </xf>
    <xf numFmtId="0" fontId="57" fillId="0" borderId="0" xfId="42" applyFont="1" applyFill="1" applyAlignment="1">
      <alignment horizontal="right"/>
    </xf>
    <xf numFmtId="0" fontId="57" fillId="0" borderId="52" xfId="42" applyFont="1" applyFill="1" applyBorder="1" applyAlignment="1">
      <alignment horizontal="center" vertical="center"/>
    </xf>
    <xf numFmtId="0" fontId="57" fillId="0" borderId="47" xfId="42" applyFont="1" applyFill="1" applyBorder="1" applyAlignment="1">
      <alignment horizontal="right" vertical="center"/>
    </xf>
    <xf numFmtId="0" fontId="57" fillId="0" borderId="52" xfId="42" applyFont="1" applyFill="1" applyBorder="1" applyAlignment="1">
      <alignment horizontal="right" vertical="center"/>
    </xf>
    <xf numFmtId="0" fontId="57" fillId="0" borderId="41" xfId="42" applyFont="1" applyFill="1" applyBorder="1" applyAlignment="1">
      <alignment horizontal="right" vertical="center"/>
    </xf>
    <xf numFmtId="0" fontId="57" fillId="0" borderId="19" xfId="42" applyFont="1" applyFill="1" applyBorder="1" applyAlignment="1">
      <alignment horizontal="center" vertical="center"/>
    </xf>
    <xf numFmtId="183" fontId="57" fillId="0" borderId="19" xfId="43" applyNumberFormat="1" applyFont="1" applyFill="1" applyBorder="1" applyAlignment="1">
      <alignment vertical="center"/>
    </xf>
    <xf numFmtId="183" fontId="57" fillId="0" borderId="47" xfId="43" applyNumberFormat="1" applyFont="1" applyFill="1" applyBorder="1" applyAlignment="1">
      <alignment vertical="center"/>
    </xf>
    <xf numFmtId="183" fontId="57" fillId="0" borderId="0" xfId="42" applyNumberFormat="1" applyFont="1" applyFill="1"/>
    <xf numFmtId="0" fontId="57" fillId="0" borderId="24" xfId="42" applyFont="1" applyFill="1" applyBorder="1" applyAlignment="1">
      <alignment vertical="center"/>
    </xf>
    <xf numFmtId="0" fontId="57" fillId="0" borderId="0" xfId="42" applyFont="1" applyFill="1" applyBorder="1" applyAlignment="1">
      <alignment horizontal="right"/>
    </xf>
    <xf numFmtId="0" fontId="57" fillId="0" borderId="19" xfId="42" applyFont="1" applyFill="1" applyBorder="1" applyAlignment="1">
      <alignment horizontal="right" vertical="center"/>
    </xf>
    <xf numFmtId="183" fontId="57" fillId="0" borderId="0" xfId="44" applyNumberFormat="1" applyFont="1" applyFill="1" applyBorder="1" applyAlignment="1">
      <alignment horizontal="right" vertical="center" shrinkToFit="1"/>
    </xf>
    <xf numFmtId="183" fontId="57" fillId="0" borderId="47" xfId="44" applyNumberFormat="1" applyFont="1" applyFill="1" applyBorder="1" applyAlignment="1">
      <alignment horizontal="right" vertical="center" shrinkToFit="1"/>
    </xf>
    <xf numFmtId="183" fontId="54" fillId="0" borderId="0" xfId="45" applyNumberFormat="1" applyFont="1" applyFill="1" applyBorder="1">
      <alignment vertical="center"/>
    </xf>
    <xf numFmtId="183" fontId="54" fillId="0" borderId="47" xfId="45" applyNumberFormat="1" applyFont="1" applyFill="1" applyBorder="1">
      <alignment vertical="center"/>
    </xf>
    <xf numFmtId="183" fontId="54" fillId="0" borderId="19" xfId="45" applyNumberFormat="1" applyFont="1" applyFill="1" applyBorder="1">
      <alignment vertical="center"/>
    </xf>
    <xf numFmtId="183" fontId="57" fillId="0" borderId="19" xfId="44" applyNumberFormat="1" applyFont="1" applyFill="1" applyBorder="1" applyAlignment="1">
      <alignment horizontal="right" vertical="center" shrinkToFit="1"/>
    </xf>
    <xf numFmtId="0" fontId="57" fillId="0" borderId="0" xfId="42" applyFont="1" applyFill="1" applyBorder="1" applyAlignment="1">
      <alignment vertical="center"/>
    </xf>
    <xf numFmtId="0" fontId="57" fillId="0" borderId="28" xfId="42" applyFont="1" applyFill="1" applyBorder="1" applyAlignment="1">
      <alignment horizontal="right" vertical="center"/>
    </xf>
    <xf numFmtId="0" fontId="57" fillId="0" borderId="0" xfId="42" applyFont="1" applyFill="1" applyBorder="1" applyAlignment="1">
      <alignment horizontal="center" vertical="center" textRotation="255"/>
    </xf>
    <xf numFmtId="38" fontId="57" fillId="0" borderId="0" xfId="43" applyFont="1" applyFill="1" applyBorder="1" applyAlignment="1">
      <alignment vertical="center"/>
    </xf>
    <xf numFmtId="0" fontId="57" fillId="0" borderId="42" xfId="42" applyFont="1" applyFill="1" applyBorder="1" applyAlignment="1">
      <alignment horizontal="right" vertical="center"/>
    </xf>
    <xf numFmtId="0" fontId="68" fillId="0" borderId="0" xfId="42" applyFont="1" applyAlignment="1">
      <alignment vertical="center"/>
    </xf>
    <xf numFmtId="0" fontId="57" fillId="0" borderId="0" xfId="42" applyFont="1"/>
    <xf numFmtId="49" fontId="55" fillId="0" borderId="0" xfId="42" applyNumberFormat="1" applyFont="1" applyBorder="1" applyAlignment="1">
      <alignment vertical="center"/>
    </xf>
    <xf numFmtId="0" fontId="57" fillId="0" borderId="1" xfId="42" applyFont="1" applyBorder="1" applyAlignment="1">
      <alignment vertical="center"/>
    </xf>
    <xf numFmtId="0" fontId="57" fillId="0" borderId="32" xfId="42" applyFont="1" applyBorder="1" applyAlignment="1">
      <alignment horizontal="center" vertical="center"/>
    </xf>
    <xf numFmtId="0" fontId="57" fillId="0" borderId="33" xfId="42" applyFont="1" applyBorder="1" applyAlignment="1">
      <alignment horizontal="center" vertical="center"/>
    </xf>
    <xf numFmtId="0" fontId="57" fillId="0" borderId="18" xfId="42" applyFont="1" applyBorder="1" applyAlignment="1">
      <alignment vertical="center"/>
    </xf>
    <xf numFmtId="0" fontId="57" fillId="0" borderId="19" xfId="42" applyFont="1" applyBorder="1" applyAlignment="1">
      <alignment horizontal="center" vertical="center"/>
    </xf>
    <xf numFmtId="180" fontId="57" fillId="0" borderId="52" xfId="42" applyNumberFormat="1" applyFont="1" applyBorder="1" applyAlignment="1">
      <alignment horizontal="right" vertical="center"/>
    </xf>
    <xf numFmtId="180" fontId="57" fillId="0" borderId="41" xfId="42" applyNumberFormat="1" applyFont="1" applyBorder="1" applyAlignment="1">
      <alignment horizontal="right" vertical="center"/>
    </xf>
    <xf numFmtId="0" fontId="57" fillId="0" borderId="18" xfId="42" applyFont="1" applyBorder="1" applyAlignment="1">
      <alignment horizontal="center" vertical="center"/>
    </xf>
    <xf numFmtId="183" fontId="57" fillId="0" borderId="19" xfId="44" applyNumberFormat="1" applyFont="1" applyBorder="1" applyAlignment="1">
      <alignment horizontal="right" vertical="center" indent="1"/>
    </xf>
    <xf numFmtId="183" fontId="57" fillId="0" borderId="47" xfId="44" applyNumberFormat="1" applyFont="1" applyBorder="1" applyAlignment="1">
      <alignment horizontal="right" vertical="center" indent="1"/>
    </xf>
    <xf numFmtId="0" fontId="57" fillId="0" borderId="118" xfId="42" applyFont="1" applyBorder="1" applyAlignment="1">
      <alignment horizontal="center" vertical="center"/>
    </xf>
    <xf numFmtId="0" fontId="57" fillId="0" borderId="117" xfId="42" applyFont="1" applyBorder="1" applyAlignment="1">
      <alignment horizontal="center" vertical="center"/>
    </xf>
    <xf numFmtId="183" fontId="57" fillId="0" borderId="117" xfId="44" applyNumberFormat="1" applyFont="1" applyBorder="1" applyAlignment="1">
      <alignment horizontal="right" vertical="center" indent="1"/>
    </xf>
    <xf numFmtId="183" fontId="57" fillId="0" borderId="119" xfId="44" applyNumberFormat="1" applyFont="1" applyBorder="1" applyAlignment="1">
      <alignment horizontal="right" vertical="center" indent="1"/>
    </xf>
    <xf numFmtId="0" fontId="57" fillId="0" borderId="57" xfId="42" applyFont="1" applyBorder="1" applyAlignment="1">
      <alignment horizontal="center" vertical="center"/>
    </xf>
    <xf numFmtId="0" fontId="57" fillId="0" borderId="58" xfId="42" applyFont="1" applyBorder="1" applyAlignment="1">
      <alignment horizontal="center" vertical="center"/>
    </xf>
    <xf numFmtId="183" fontId="57" fillId="0" borderId="58" xfId="44" applyNumberFormat="1" applyFont="1" applyBorder="1" applyAlignment="1">
      <alignment horizontal="right" vertical="center" indent="1"/>
    </xf>
    <xf numFmtId="183" fontId="57" fillId="0" borderId="59" xfId="44" applyNumberFormat="1" applyFont="1" applyBorder="1" applyAlignment="1">
      <alignment horizontal="right" vertical="center" indent="1"/>
    </xf>
    <xf numFmtId="183" fontId="57" fillId="0" borderId="0" xfId="44" applyNumberFormat="1" applyFont="1" applyBorder="1" applyAlignment="1">
      <alignment horizontal="right" vertical="center" indent="1"/>
    </xf>
    <xf numFmtId="0" fontId="57" fillId="0" borderId="0" xfId="42" applyFont="1" applyBorder="1"/>
    <xf numFmtId="183" fontId="57" fillId="0" borderId="9" xfId="44" applyNumberFormat="1" applyFont="1" applyBorder="1" applyAlignment="1">
      <alignment horizontal="right" vertical="center" indent="1"/>
    </xf>
    <xf numFmtId="183" fontId="57" fillId="0" borderId="12" xfId="44" applyNumberFormat="1" applyFont="1" applyBorder="1" applyAlignment="1">
      <alignment horizontal="right" vertical="center" indent="1"/>
    </xf>
    <xf numFmtId="38" fontId="57" fillId="0" borderId="0" xfId="44" applyFont="1" applyBorder="1" applyAlignment="1">
      <alignment horizontal="center"/>
    </xf>
    <xf numFmtId="0" fontId="57" fillId="0" borderId="0" xfId="42" applyFont="1" applyAlignment="1">
      <alignment vertical="center"/>
    </xf>
    <xf numFmtId="57" fontId="57" fillId="0" borderId="0" xfId="42" quotePrefix="1" applyNumberFormat="1" applyFont="1" applyFill="1" applyBorder="1" applyAlignment="1">
      <alignment horizontal="center" vertical="center"/>
    </xf>
    <xf numFmtId="57" fontId="57" fillId="0" borderId="24" xfId="42" quotePrefix="1" applyNumberFormat="1" applyFont="1" applyFill="1" applyBorder="1" applyAlignment="1">
      <alignment horizontal="center" vertical="center"/>
    </xf>
    <xf numFmtId="0" fontId="57" fillId="0" borderId="23" xfId="42" applyFont="1" applyFill="1" applyBorder="1" applyAlignment="1">
      <alignment horizontal="center" vertical="center" shrinkToFit="1"/>
    </xf>
    <xf numFmtId="38" fontId="57" fillId="0" borderId="22" xfId="44" applyNumberFormat="1" applyFont="1" applyFill="1" applyBorder="1" applyAlignment="1">
      <alignment vertical="center"/>
    </xf>
    <xf numFmtId="38" fontId="57" fillId="0" borderId="46" xfId="44" applyNumberFormat="1" applyFont="1" applyFill="1" applyBorder="1" applyAlignment="1">
      <alignment vertical="center"/>
    </xf>
    <xf numFmtId="38" fontId="57" fillId="0" borderId="23" xfId="44" applyNumberFormat="1" applyFont="1" applyFill="1" applyBorder="1" applyAlignment="1">
      <alignment vertical="center"/>
    </xf>
    <xf numFmtId="40" fontId="57" fillId="0" borderId="24" xfId="42" applyNumberFormat="1" applyFont="1" applyFill="1" applyBorder="1" applyAlignment="1">
      <alignment horizontal="right" vertical="center"/>
    </xf>
    <xf numFmtId="0" fontId="66" fillId="0" borderId="0" xfId="42"/>
    <xf numFmtId="0" fontId="60" fillId="0" borderId="0" xfId="42" applyFont="1" applyBorder="1" applyAlignment="1">
      <alignment vertical="center"/>
    </xf>
    <xf numFmtId="0" fontId="21" fillId="0" borderId="19" xfId="1" applyFont="1" applyFill="1" applyBorder="1" applyAlignment="1">
      <alignment horizontal="left" vertical="center"/>
    </xf>
    <xf numFmtId="0" fontId="64" fillId="0" borderId="0" xfId="1" applyFont="1"/>
    <xf numFmtId="0" fontId="16" fillId="0" borderId="0" xfId="1" applyFont="1" applyAlignment="1">
      <alignment horizontal="left" vertical="center"/>
    </xf>
    <xf numFmtId="0" fontId="14" fillId="0" borderId="0" xfId="1" applyFont="1" applyAlignment="1">
      <alignment horizontal="right" vertical="center"/>
    </xf>
    <xf numFmtId="0" fontId="14" fillId="0" borderId="43" xfId="1" applyFont="1" applyBorder="1" applyAlignment="1">
      <alignment horizontal="left" vertical="center" wrapText="1"/>
    </xf>
    <xf numFmtId="38" fontId="14" fillId="0" borderId="33" xfId="2" applyFont="1" applyBorder="1" applyAlignment="1">
      <alignment horizontal="center" vertical="center" wrapText="1"/>
    </xf>
    <xf numFmtId="182" fontId="14" fillId="0" borderId="48" xfId="1" applyNumberFormat="1" applyFont="1" applyBorder="1" applyAlignment="1">
      <alignment horizontal="center" vertical="center" shrinkToFit="1"/>
    </xf>
    <xf numFmtId="183" fontId="14" fillId="0" borderId="110" xfId="2" applyNumberFormat="1" applyFont="1" applyBorder="1" applyAlignment="1">
      <alignment vertical="center"/>
    </xf>
    <xf numFmtId="0" fontId="14" fillId="0" borderId="0" xfId="1" applyFont="1" applyBorder="1" applyAlignment="1">
      <alignment horizontal="left" vertical="center" shrinkToFit="1"/>
    </xf>
    <xf numFmtId="0" fontId="14" fillId="0" borderId="9" xfId="1" applyFont="1" applyBorder="1" applyAlignment="1">
      <alignment horizontal="left" vertical="center" shrinkToFit="1"/>
    </xf>
    <xf numFmtId="183" fontId="14" fillId="0" borderId="119" xfId="2" applyNumberFormat="1" applyFont="1" applyBorder="1" applyAlignment="1">
      <alignment horizontal="right" vertical="center" shrinkToFit="1"/>
    </xf>
    <xf numFmtId="183" fontId="14" fillId="0" borderId="117" xfId="2" applyNumberFormat="1" applyFont="1" applyFill="1" applyBorder="1" applyAlignment="1">
      <alignment vertical="center" shrinkToFit="1"/>
    </xf>
    <xf numFmtId="183" fontId="14" fillId="0" borderId="119" xfId="2" applyNumberFormat="1" applyFont="1" applyFill="1" applyBorder="1" applyAlignment="1">
      <alignment horizontal="right" vertical="center" shrinkToFit="1"/>
    </xf>
    <xf numFmtId="183" fontId="14" fillId="0" borderId="117" xfId="2" applyNumberFormat="1" applyFont="1" applyFill="1" applyBorder="1" applyAlignment="1">
      <alignment horizontal="right" vertical="center" shrinkToFit="1"/>
    </xf>
    <xf numFmtId="0" fontId="14" fillId="0" borderId="18" xfId="1" applyFont="1" applyBorder="1" applyAlignment="1">
      <alignment horizontal="left" vertical="center" shrinkToFit="1"/>
    </xf>
    <xf numFmtId="0" fontId="14" fillId="0" borderId="24" xfId="1" applyFont="1" applyBorder="1" applyAlignment="1">
      <alignment horizontal="left" vertical="center" shrinkToFit="1"/>
    </xf>
    <xf numFmtId="38" fontId="14" fillId="0" borderId="0" xfId="2" applyFont="1" applyAlignment="1">
      <alignment horizontal="right" vertical="center"/>
    </xf>
    <xf numFmtId="0" fontId="14" fillId="0" borderId="43" xfId="1" applyFont="1" applyBorder="1" applyAlignment="1">
      <alignment horizontal="left" vertical="top" wrapText="1"/>
    </xf>
    <xf numFmtId="182" fontId="14" fillId="0" borderId="44" xfId="1" applyNumberFormat="1" applyFont="1" applyBorder="1" applyAlignment="1">
      <alignment horizontal="center" vertical="center"/>
    </xf>
    <xf numFmtId="183" fontId="14" fillId="0" borderId="110" xfId="2" applyNumberFormat="1" applyFont="1" applyBorder="1" applyAlignment="1">
      <alignment horizontal="right" vertical="center"/>
    </xf>
    <xf numFmtId="0" fontId="14" fillId="0" borderId="9" xfId="1" applyFont="1" applyBorder="1" applyAlignment="1">
      <alignment vertical="center"/>
    </xf>
    <xf numFmtId="0" fontId="20" fillId="3" borderId="23" xfId="1" applyFont="1" applyFill="1" applyBorder="1" applyAlignment="1">
      <alignment horizontal="center" vertical="center" wrapText="1"/>
    </xf>
    <xf numFmtId="0" fontId="20" fillId="3" borderId="33" xfId="1" applyFont="1" applyFill="1" applyBorder="1" applyAlignment="1">
      <alignment horizontal="center" vertical="center" wrapText="1"/>
    </xf>
    <xf numFmtId="0" fontId="20" fillId="3" borderId="32" xfId="1" applyFont="1" applyFill="1" applyBorder="1" applyAlignment="1">
      <alignment horizontal="center" vertical="center" shrinkToFit="1"/>
    </xf>
    <xf numFmtId="0" fontId="20" fillId="3" borderId="43" xfId="1" applyFont="1" applyFill="1" applyBorder="1" applyAlignment="1">
      <alignment horizontal="center" vertical="center" shrinkToFit="1"/>
    </xf>
    <xf numFmtId="0" fontId="20" fillId="3" borderId="52" xfId="1" applyFont="1" applyFill="1" applyBorder="1" applyAlignment="1">
      <alignment horizontal="right" vertical="center" wrapText="1"/>
    </xf>
    <xf numFmtId="0" fontId="20" fillId="3" borderId="47" xfId="1" applyFont="1" applyFill="1" applyBorder="1" applyAlignment="1">
      <alignment horizontal="right" vertical="center" wrapText="1"/>
    </xf>
    <xf numFmtId="0" fontId="20" fillId="3" borderId="19" xfId="1" applyFont="1" applyFill="1" applyBorder="1" applyAlignment="1">
      <alignment horizontal="right" vertical="center" wrapText="1"/>
    </xf>
    <xf numFmtId="0" fontId="20" fillId="3" borderId="103" xfId="1" applyFont="1" applyFill="1" applyBorder="1" applyAlignment="1">
      <alignment horizontal="right" vertical="center" wrapText="1"/>
    </xf>
    <xf numFmtId="0" fontId="20" fillId="3" borderId="0" xfId="1" applyFont="1" applyFill="1" applyBorder="1" applyAlignment="1">
      <alignment horizontal="right" vertical="center" wrapText="1"/>
    </xf>
    <xf numFmtId="183" fontId="20" fillId="3" borderId="19" xfId="2" applyNumberFormat="1" applyFont="1" applyFill="1" applyBorder="1" applyAlignment="1">
      <alignment horizontal="right" vertical="center" shrinkToFit="1"/>
    </xf>
    <xf numFmtId="183" fontId="20" fillId="3" borderId="47" xfId="2" applyNumberFormat="1" applyFont="1" applyFill="1" applyBorder="1" applyAlignment="1">
      <alignment horizontal="right" vertical="center" shrinkToFit="1"/>
    </xf>
    <xf numFmtId="183" fontId="20" fillId="3" borderId="19" xfId="1" applyNumberFormat="1" applyFont="1" applyFill="1" applyBorder="1" applyAlignment="1">
      <alignment horizontal="right" vertical="center" shrinkToFit="1"/>
    </xf>
    <xf numFmtId="183" fontId="20" fillId="3" borderId="0" xfId="1" applyNumberFormat="1" applyFont="1" applyFill="1" applyBorder="1" applyAlignment="1">
      <alignment horizontal="right" vertical="center" shrinkToFit="1"/>
    </xf>
    <xf numFmtId="183" fontId="20" fillId="3" borderId="18" xfId="2" applyNumberFormat="1" applyFont="1" applyFill="1" applyBorder="1" applyAlignment="1">
      <alignment horizontal="right" vertical="center" shrinkToFit="1"/>
    </xf>
    <xf numFmtId="183" fontId="20" fillId="3" borderId="23" xfId="2" applyNumberFormat="1" applyFont="1" applyFill="1" applyBorder="1" applyAlignment="1">
      <alignment horizontal="right" vertical="center" shrinkToFit="1"/>
    </xf>
    <xf numFmtId="183" fontId="20" fillId="3" borderId="46" xfId="2" applyNumberFormat="1" applyFont="1" applyFill="1" applyBorder="1" applyAlignment="1">
      <alignment horizontal="right" vertical="center" shrinkToFit="1"/>
    </xf>
    <xf numFmtId="183" fontId="20" fillId="3" borderId="23" xfId="1" applyNumberFormat="1" applyFont="1" applyFill="1" applyBorder="1" applyAlignment="1">
      <alignment horizontal="right" vertical="center" shrinkToFit="1"/>
    </xf>
    <xf numFmtId="183" fontId="20" fillId="3" borderId="22" xfId="1" applyNumberFormat="1" applyFont="1" applyFill="1" applyBorder="1" applyAlignment="1">
      <alignment horizontal="right" vertical="center" shrinkToFit="1"/>
    </xf>
    <xf numFmtId="183" fontId="20" fillId="3" borderId="24" xfId="1" applyNumberFormat="1" applyFont="1" applyFill="1" applyBorder="1" applyAlignment="1">
      <alignment horizontal="right" vertical="center" shrinkToFit="1"/>
    </xf>
    <xf numFmtId="0" fontId="14" fillId="0" borderId="0" xfId="1" applyFont="1" applyFill="1" applyBorder="1" applyAlignment="1">
      <alignment vertical="center"/>
    </xf>
    <xf numFmtId="0" fontId="14" fillId="0" borderId="18" xfId="1" applyFont="1" applyFill="1" applyBorder="1" applyAlignment="1">
      <alignment horizontal="center" vertical="center" wrapText="1"/>
    </xf>
    <xf numFmtId="0" fontId="14" fillId="0" borderId="0" xfId="1" applyFont="1" applyFill="1" applyAlignment="1">
      <alignment vertical="center"/>
    </xf>
    <xf numFmtId="0" fontId="14" fillId="0" borderId="0" xfId="1" applyFont="1" applyFill="1" applyBorder="1" applyAlignment="1">
      <alignment horizontal="center" vertical="center"/>
    </xf>
    <xf numFmtId="0" fontId="14" fillId="0" borderId="18" xfId="1" applyFont="1" applyFill="1" applyBorder="1" applyAlignment="1">
      <alignment horizontal="center" vertical="center"/>
    </xf>
    <xf numFmtId="0" fontId="14" fillId="0" borderId="18" xfId="1" applyFont="1" applyFill="1" applyBorder="1" applyAlignment="1">
      <alignment horizontal="center" vertical="center" shrinkToFit="1"/>
    </xf>
    <xf numFmtId="38" fontId="14" fillId="0" borderId="0" xfId="39" applyFont="1" applyBorder="1" applyAlignment="1">
      <alignment horizontal="right" vertical="center"/>
    </xf>
    <xf numFmtId="0" fontId="20" fillId="0" borderId="0" xfId="1" applyFont="1" applyBorder="1" applyAlignment="1">
      <alignment horizontal="left" vertical="top" wrapText="1"/>
    </xf>
    <xf numFmtId="0" fontId="20" fillId="0" borderId="18" xfId="1" applyFont="1" applyBorder="1" applyAlignment="1">
      <alignment horizontal="left" vertical="center" wrapText="1"/>
    </xf>
    <xf numFmtId="0" fontId="20" fillId="0" borderId="0" xfId="1" applyFont="1" applyBorder="1" applyAlignment="1">
      <alignment horizontal="right" vertical="top" wrapText="1"/>
    </xf>
    <xf numFmtId="3" fontId="20" fillId="0" borderId="0" xfId="1" applyNumberFormat="1" applyFont="1" applyBorder="1" applyAlignment="1">
      <alignment horizontal="left" vertical="top" wrapText="1"/>
    </xf>
    <xf numFmtId="180" fontId="14" fillId="0" borderId="0" xfId="1" applyNumberFormat="1" applyFont="1"/>
    <xf numFmtId="183" fontId="20" fillId="0" borderId="0" xfId="2" applyNumberFormat="1" applyFont="1" applyBorder="1" applyAlignment="1">
      <alignment horizontal="left" vertical="top" wrapText="1"/>
    </xf>
    <xf numFmtId="0" fontId="20" fillId="0" borderId="18" xfId="1" applyFont="1" applyBorder="1" applyAlignment="1">
      <alignment horizontal="left" vertical="center" shrinkToFit="1"/>
    </xf>
    <xf numFmtId="0" fontId="20" fillId="0" borderId="22" xfId="1" applyFont="1" applyBorder="1" applyAlignment="1">
      <alignment horizontal="left" vertical="center" wrapText="1"/>
    </xf>
    <xf numFmtId="199" fontId="14" fillId="0" borderId="45" xfId="0" applyNumberFormat="1" applyFont="1" applyFill="1" applyBorder="1" applyAlignment="1">
      <alignment vertical="center"/>
    </xf>
    <xf numFmtId="186" fontId="14" fillId="0" borderId="19" xfId="10" applyNumberFormat="1" applyFont="1" applyFill="1" applyBorder="1" applyAlignment="1">
      <alignment horizontal="center" vertical="center" shrinkToFit="1"/>
    </xf>
    <xf numFmtId="0" fontId="14" fillId="0" borderId="18"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23" xfId="1" applyFont="1" applyFill="1" applyBorder="1" applyAlignment="1">
      <alignment horizontal="center" vertical="center" shrinkToFit="1"/>
    </xf>
    <xf numFmtId="0" fontId="14" fillId="0" borderId="18" xfId="1" applyFont="1" applyFill="1" applyBorder="1" applyAlignment="1">
      <alignment horizontal="center" vertical="center" wrapText="1"/>
    </xf>
    <xf numFmtId="0" fontId="14" fillId="0" borderId="18" xfId="1" applyFont="1" applyFill="1" applyBorder="1" applyAlignment="1">
      <alignment horizontal="center" vertical="center"/>
    </xf>
    <xf numFmtId="0" fontId="14" fillId="0" borderId="18" xfId="1" applyFont="1" applyFill="1" applyBorder="1" applyAlignment="1">
      <alignment horizontal="center" vertical="center"/>
    </xf>
    <xf numFmtId="38" fontId="14" fillId="0" borderId="52" xfId="2" applyFont="1" applyFill="1" applyBorder="1" applyAlignment="1">
      <alignment horizontal="right" vertical="center"/>
    </xf>
    <xf numFmtId="0" fontId="14" fillId="0" borderId="18" xfId="1" applyFont="1" applyFill="1" applyBorder="1" applyAlignment="1">
      <alignment horizontal="center" vertical="center"/>
    </xf>
    <xf numFmtId="0" fontId="14" fillId="0" borderId="18" xfId="1" applyFont="1" applyFill="1" applyBorder="1" applyAlignment="1">
      <alignment horizontal="center" vertical="center" shrinkToFit="1"/>
    </xf>
    <xf numFmtId="0" fontId="27" fillId="0" borderId="0" xfId="1" applyFont="1" applyFill="1" applyBorder="1" applyAlignment="1">
      <alignment horizontal="left" vertical="top"/>
    </xf>
    <xf numFmtId="0" fontId="14" fillId="0" borderId="0" xfId="1" applyFont="1" applyFill="1" applyBorder="1" applyAlignment="1">
      <alignment vertical="center"/>
    </xf>
    <xf numFmtId="38" fontId="14" fillId="0" borderId="47" xfId="2" applyFont="1" applyFill="1" applyBorder="1" applyAlignment="1">
      <alignment horizontal="right" vertical="center" shrinkToFit="1"/>
    </xf>
    <xf numFmtId="0" fontId="18" fillId="0" borderId="41" xfId="1" applyFont="1" applyFill="1" applyBorder="1" applyAlignment="1">
      <alignment horizontal="center" vertical="center" wrapText="1"/>
    </xf>
    <xf numFmtId="0" fontId="14" fillId="0" borderId="18" xfId="1" applyFont="1" applyFill="1" applyBorder="1" applyAlignment="1">
      <alignment horizontal="center" vertical="center" shrinkToFit="1"/>
    </xf>
    <xf numFmtId="38" fontId="14" fillId="0" borderId="120" xfId="2" applyFont="1" applyBorder="1" applyAlignment="1">
      <alignment vertical="center"/>
    </xf>
    <xf numFmtId="183" fontId="14" fillId="0" borderId="117" xfId="2" applyNumberFormat="1" applyFont="1" applyBorder="1" applyAlignment="1">
      <alignment horizontal="right" vertical="center" shrinkToFit="1"/>
    </xf>
    <xf numFmtId="38" fontId="14" fillId="0" borderId="121" xfId="2" applyFont="1" applyFill="1" applyBorder="1" applyAlignment="1">
      <alignment horizontal="right" vertical="center"/>
    </xf>
    <xf numFmtId="38" fontId="14" fillId="0" borderId="119" xfId="1" applyNumberFormat="1" applyFont="1" applyFill="1" applyBorder="1" applyAlignment="1">
      <alignment horizontal="right" vertical="center" shrinkToFit="1"/>
    </xf>
    <xf numFmtId="38" fontId="14" fillId="0" borderId="119" xfId="2" applyNumberFormat="1" applyFont="1" applyFill="1" applyBorder="1" applyAlignment="1">
      <alignment horizontal="right" vertical="center" shrinkToFit="1"/>
    </xf>
    <xf numFmtId="0" fontId="14" fillId="0" borderId="32" xfId="1" applyFont="1" applyBorder="1" applyAlignment="1">
      <alignment horizontal="center" vertical="center" wrapText="1" shrinkToFit="1"/>
    </xf>
    <xf numFmtId="0" fontId="14" fillId="0" borderId="0" xfId="1" applyFont="1" applyFill="1" applyBorder="1" applyAlignment="1">
      <alignment horizontal="left" vertical="center"/>
    </xf>
    <xf numFmtId="0" fontId="14" fillId="0" borderId="0" xfId="1" applyFont="1" applyFill="1" applyBorder="1" applyAlignment="1">
      <alignment vertical="center"/>
    </xf>
    <xf numFmtId="0" fontId="14" fillId="0" borderId="28" xfId="1" applyFont="1" applyFill="1" applyBorder="1" applyAlignment="1">
      <alignment horizontal="center" vertical="center" shrinkToFit="1"/>
    </xf>
    <xf numFmtId="0" fontId="14" fillId="0" borderId="1" xfId="1" applyFont="1" applyFill="1" applyBorder="1" applyAlignment="1">
      <alignment horizontal="center" vertical="center"/>
    </xf>
    <xf numFmtId="38" fontId="14" fillId="0" borderId="32" xfId="2" applyFont="1" applyFill="1" applyBorder="1" applyAlignment="1">
      <alignment horizontal="center" vertical="center"/>
    </xf>
    <xf numFmtId="0" fontId="14" fillId="0" borderId="32" xfId="1" applyFont="1" applyFill="1" applyBorder="1" applyAlignment="1">
      <alignment horizontal="center" vertical="center"/>
    </xf>
    <xf numFmtId="0" fontId="14" fillId="0" borderId="32" xfId="1"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22" xfId="1" applyFont="1" applyFill="1" applyBorder="1" applyAlignment="1">
      <alignment horizontal="center" vertical="center" wrapText="1"/>
    </xf>
    <xf numFmtId="38" fontId="14" fillId="0" borderId="33" xfId="2" applyFont="1" applyFill="1" applyBorder="1" applyAlignment="1">
      <alignment horizontal="center" vertical="center" wrapText="1"/>
    </xf>
    <xf numFmtId="38" fontId="14" fillId="0" borderId="32" xfId="2" applyFont="1" applyFill="1" applyBorder="1" applyAlignment="1">
      <alignment horizontal="center" vertical="center" shrinkToFit="1"/>
    </xf>
    <xf numFmtId="38" fontId="14" fillId="0" borderId="41" xfId="2" applyFont="1" applyFill="1" applyBorder="1" applyAlignment="1">
      <alignment horizontal="right" vertical="center"/>
    </xf>
    <xf numFmtId="38" fontId="14" fillId="0" borderId="19" xfId="2" applyFont="1" applyFill="1" applyBorder="1" applyAlignment="1">
      <alignment horizontal="center" vertical="center"/>
    </xf>
    <xf numFmtId="38" fontId="14" fillId="0" borderId="23" xfId="2" applyFont="1" applyFill="1" applyBorder="1" applyAlignment="1">
      <alignment horizontal="center" vertical="center"/>
    </xf>
    <xf numFmtId="0" fontId="14" fillId="0" borderId="28" xfId="1" applyFont="1" applyFill="1" applyBorder="1" applyAlignment="1">
      <alignment horizontal="left" vertical="center"/>
    </xf>
    <xf numFmtId="0" fontId="14" fillId="0" borderId="52"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52"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center" vertical="center" wrapText="1"/>
    </xf>
    <xf numFmtId="0" fontId="20" fillId="0" borderId="0" xfId="1" applyFont="1" applyFill="1" applyBorder="1" applyAlignment="1">
      <alignment horizontal="left" vertical="center"/>
    </xf>
    <xf numFmtId="0" fontId="14" fillId="0" borderId="41" xfId="1" applyFont="1" applyFill="1" applyBorder="1" applyAlignment="1">
      <alignment horizontal="center" vertical="center"/>
    </xf>
    <xf numFmtId="0" fontId="14" fillId="0" borderId="24" xfId="1" applyFont="1" applyFill="1" applyBorder="1" applyAlignment="1">
      <alignment horizontal="center" vertical="center"/>
    </xf>
    <xf numFmtId="0" fontId="14" fillId="0" borderId="24" xfId="1" applyFont="1" applyFill="1" applyBorder="1" applyAlignment="1">
      <alignment horizontal="center" vertical="center" wrapText="1"/>
    </xf>
    <xf numFmtId="38" fontId="14" fillId="0" borderId="46" xfId="2" applyFont="1" applyFill="1" applyBorder="1" applyAlignment="1">
      <alignment horizontal="center" vertical="center" wrapText="1"/>
    </xf>
    <xf numFmtId="0" fontId="14" fillId="0" borderId="18" xfId="1" applyFont="1" applyFill="1" applyBorder="1" applyAlignment="1">
      <alignment horizontal="center" vertical="center" wrapText="1"/>
    </xf>
    <xf numFmtId="38" fontId="14" fillId="0" borderId="23" xfId="2" applyFont="1" applyFill="1" applyBorder="1" applyAlignment="1">
      <alignment horizontal="center" vertical="center" wrapText="1"/>
    </xf>
    <xf numFmtId="0" fontId="14" fillId="0" borderId="24" xfId="1" applyFont="1" applyFill="1" applyBorder="1" applyAlignment="1">
      <alignment horizontal="left" vertical="center" shrinkToFit="1"/>
    </xf>
    <xf numFmtId="0" fontId="14" fillId="0" borderId="0" xfId="1" applyFont="1" applyFill="1" applyBorder="1" applyAlignment="1">
      <alignment horizontal="left" vertical="center" wrapText="1"/>
    </xf>
    <xf numFmtId="0" fontId="14" fillId="0" borderId="0" xfId="1" applyFont="1" applyFill="1" applyBorder="1" applyAlignment="1">
      <alignment horizontal="left" vertical="center" shrinkToFit="1"/>
    </xf>
    <xf numFmtId="0" fontId="14" fillId="0" borderId="9" xfId="1" applyFont="1" applyFill="1" applyBorder="1" applyAlignment="1">
      <alignment horizontal="left" vertical="center" shrinkToFit="1"/>
    </xf>
    <xf numFmtId="0" fontId="14" fillId="0" borderId="23" xfId="1" applyFont="1" applyFill="1" applyBorder="1" applyAlignment="1">
      <alignment horizontal="left" vertical="center" shrinkToFit="1"/>
    </xf>
    <xf numFmtId="0" fontId="14" fillId="0" borderId="0" xfId="1" applyFont="1" applyFill="1" applyAlignment="1">
      <alignment vertical="center"/>
    </xf>
    <xf numFmtId="0" fontId="14" fillId="0" borderId="19" xfId="1" applyFont="1" applyFill="1" applyBorder="1" applyAlignment="1">
      <alignment horizontal="center" vertical="center" wrapText="1"/>
    </xf>
    <xf numFmtId="0" fontId="14" fillId="0" borderId="24" xfId="1" applyFont="1" applyFill="1" applyBorder="1" applyAlignment="1">
      <alignment horizontal="center" vertical="center" shrinkToFit="1"/>
    </xf>
    <xf numFmtId="38" fontId="14" fillId="0" borderId="58" xfId="2" applyFont="1" applyFill="1" applyBorder="1" applyAlignment="1">
      <alignment horizontal="right" vertical="center" shrinkToFit="1"/>
    </xf>
    <xf numFmtId="38" fontId="14" fillId="0" borderId="19" xfId="2" applyFont="1" applyFill="1" applyBorder="1" applyAlignment="1">
      <alignment horizontal="right" vertical="center" shrinkToFit="1"/>
    </xf>
    <xf numFmtId="38" fontId="14" fillId="0" borderId="59" xfId="2" applyFont="1" applyFill="1" applyBorder="1" applyAlignment="1">
      <alignment horizontal="right" vertical="center" shrinkToFit="1"/>
    </xf>
    <xf numFmtId="38" fontId="14" fillId="0" borderId="47" xfId="2" applyFont="1" applyFill="1" applyBorder="1" applyAlignment="1">
      <alignment horizontal="right" vertical="center" shrinkToFit="1"/>
    </xf>
    <xf numFmtId="0" fontId="14" fillId="0" borderId="22" xfId="1" applyFont="1" applyFill="1" applyBorder="1" applyAlignment="1">
      <alignment horizontal="center" vertical="center" shrinkToFit="1"/>
    </xf>
    <xf numFmtId="0" fontId="14" fillId="0" borderId="23"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18" xfId="1" applyFont="1" applyFill="1" applyBorder="1" applyAlignment="1">
      <alignment horizontal="center" vertical="center"/>
    </xf>
    <xf numFmtId="0" fontId="18" fillId="0" borderId="41" xfId="1" applyFont="1" applyFill="1" applyBorder="1" applyAlignment="1">
      <alignment horizontal="center" vertical="center" wrapText="1"/>
    </xf>
    <xf numFmtId="0" fontId="18" fillId="0" borderId="52" xfId="1" applyFont="1" applyFill="1" applyBorder="1" applyAlignment="1">
      <alignment horizontal="center" vertical="center" wrapText="1"/>
    </xf>
    <xf numFmtId="0" fontId="20" fillId="0" borderId="23" xfId="1" applyFont="1" applyFill="1" applyBorder="1" applyAlignment="1">
      <alignment horizontal="center" vertical="center" wrapText="1"/>
    </xf>
    <xf numFmtId="0" fontId="14" fillId="0" borderId="52" xfId="1" applyFont="1" applyFill="1" applyBorder="1" applyAlignment="1">
      <alignment horizontal="left" vertical="center"/>
    </xf>
    <xf numFmtId="0" fontId="14" fillId="0" borderId="19" xfId="1" applyFont="1" applyFill="1" applyBorder="1" applyAlignment="1">
      <alignment horizontal="left" vertical="center"/>
    </xf>
    <xf numFmtId="0" fontId="14" fillId="0" borderId="32" xfId="1" applyFont="1" applyFill="1" applyBorder="1" applyAlignment="1">
      <alignment horizontal="center" vertical="center" shrinkToFit="1"/>
    </xf>
    <xf numFmtId="38" fontId="14" fillId="0" borderId="32" xfId="2" applyFont="1" applyFill="1" applyBorder="1" applyAlignment="1">
      <alignment horizontal="center" vertical="center" wrapText="1"/>
    </xf>
    <xf numFmtId="0" fontId="20" fillId="0" borderId="24" xfId="1" applyFont="1" applyFill="1" applyBorder="1" applyAlignment="1">
      <alignment horizontal="center" vertical="center"/>
    </xf>
    <xf numFmtId="0" fontId="14" fillId="0" borderId="32" xfId="1" applyFont="1" applyFill="1" applyBorder="1" applyAlignment="1">
      <alignment horizontal="center" vertical="center" wrapText="1" shrinkToFit="1"/>
    </xf>
    <xf numFmtId="0" fontId="20" fillId="0" borderId="32" xfId="1" applyFont="1" applyFill="1" applyBorder="1" applyAlignment="1">
      <alignment horizontal="center" vertical="center" shrinkToFit="1"/>
    </xf>
    <xf numFmtId="49" fontId="14" fillId="0" borderId="24" xfId="1" applyNumberFormat="1" applyFont="1" applyFill="1" applyBorder="1" applyAlignment="1">
      <alignment horizontal="center" vertical="center" justifyLastLine="1"/>
    </xf>
    <xf numFmtId="49" fontId="14" fillId="0" borderId="46" xfId="1" applyNumberFormat="1" applyFont="1" applyFill="1" applyBorder="1" applyAlignment="1">
      <alignment horizontal="center" vertical="center"/>
    </xf>
    <xf numFmtId="0" fontId="14" fillId="0" borderId="22" xfId="25" applyFont="1" applyFill="1" applyBorder="1" applyAlignment="1">
      <alignment horizontal="center" vertical="center"/>
    </xf>
    <xf numFmtId="0" fontId="14" fillId="0" borderId="43" xfId="1" applyFont="1" applyFill="1" applyBorder="1" applyAlignment="1">
      <alignment horizontal="left" vertical="center"/>
    </xf>
    <xf numFmtId="0" fontId="14" fillId="0" borderId="1" xfId="1" applyFont="1" applyFill="1" applyBorder="1" applyAlignment="1">
      <alignment horizontal="left" vertical="center"/>
    </xf>
    <xf numFmtId="0" fontId="14" fillId="0" borderId="23" xfId="1" applyFont="1" applyFill="1" applyBorder="1" applyAlignment="1">
      <alignment horizontal="left" vertical="center"/>
    </xf>
    <xf numFmtId="0" fontId="14" fillId="0" borderId="24" xfId="1" applyFont="1" applyFill="1" applyBorder="1" applyAlignment="1">
      <alignment horizontal="left" vertical="center"/>
    </xf>
    <xf numFmtId="0" fontId="14" fillId="0" borderId="22" xfId="1" applyFont="1" applyFill="1" applyBorder="1" applyAlignment="1">
      <alignment horizontal="left" vertical="center"/>
    </xf>
    <xf numFmtId="0" fontId="14" fillId="0" borderId="18" xfId="1" applyFont="1" applyFill="1" applyBorder="1" applyAlignment="1">
      <alignment horizontal="center" vertical="center" shrinkToFit="1"/>
    </xf>
    <xf numFmtId="0" fontId="14" fillId="0" borderId="19" xfId="1" applyFont="1" applyFill="1" applyBorder="1" applyAlignment="1">
      <alignment horizontal="center" vertical="center"/>
    </xf>
    <xf numFmtId="0" fontId="20" fillId="0" borderId="46" xfId="1" applyFont="1" applyFill="1" applyBorder="1" applyAlignment="1">
      <alignment horizontal="center" vertical="center" wrapText="1"/>
    </xf>
    <xf numFmtId="0" fontId="14" fillId="0" borderId="0" xfId="1" applyFont="1" applyFill="1" applyBorder="1" applyAlignment="1">
      <alignment horizontal="center" vertical="center" shrinkToFit="1"/>
    </xf>
    <xf numFmtId="0" fontId="14" fillId="0" borderId="47" xfId="1" applyFont="1" applyFill="1" applyBorder="1" applyAlignment="1">
      <alignment horizontal="right" vertical="center"/>
    </xf>
    <xf numFmtId="0" fontId="14" fillId="0" borderId="0" xfId="1" applyFont="1" applyFill="1" applyBorder="1" applyAlignment="1">
      <alignment horizontal="right"/>
    </xf>
    <xf numFmtId="0" fontId="57" fillId="0" borderId="0" xfId="42" applyFont="1" applyFill="1" applyAlignment="1">
      <alignment vertical="center"/>
    </xf>
    <xf numFmtId="0" fontId="57" fillId="0" borderId="0" xfId="42" applyFont="1" applyFill="1" applyBorder="1" applyAlignment="1">
      <alignment vertical="center"/>
    </xf>
    <xf numFmtId="0" fontId="57" fillId="0" borderId="0" xfId="42" applyFont="1" applyFill="1" applyBorder="1" applyAlignment="1">
      <alignment horizontal="center" vertical="center"/>
    </xf>
    <xf numFmtId="0" fontId="57" fillId="0" borderId="24" xfId="42" applyFont="1" applyFill="1" applyBorder="1" applyAlignment="1">
      <alignment horizontal="center" vertical="center"/>
    </xf>
    <xf numFmtId="0" fontId="57" fillId="0" borderId="1" xfId="42" applyFont="1" applyFill="1" applyBorder="1" applyAlignment="1">
      <alignment horizontal="center" vertical="center"/>
    </xf>
    <xf numFmtId="49" fontId="25" fillId="0" borderId="0" xfId="0" applyNumberFormat="1" applyFont="1" applyFill="1" applyBorder="1" applyAlignment="1">
      <alignment horizontal="left" vertical="center"/>
    </xf>
    <xf numFmtId="0" fontId="14" fillId="0" borderId="118" xfId="1" applyFont="1" applyFill="1" applyBorder="1" applyAlignment="1">
      <alignment vertical="center"/>
    </xf>
    <xf numFmtId="49" fontId="25" fillId="0" borderId="12" xfId="0" applyNumberFormat="1" applyFont="1" applyFill="1" applyBorder="1" applyAlignment="1">
      <alignment horizontal="left" vertical="center"/>
    </xf>
    <xf numFmtId="0" fontId="14" fillId="0" borderId="125" xfId="1" applyFont="1" applyFill="1" applyBorder="1" applyAlignment="1">
      <alignment vertical="center"/>
    </xf>
    <xf numFmtId="0" fontId="14" fillId="0" borderId="125" xfId="1" applyFont="1" applyFill="1" applyBorder="1" applyAlignment="1">
      <alignment horizontal="left" vertical="center"/>
    </xf>
    <xf numFmtId="0" fontId="14" fillId="0" borderId="125" xfId="1" applyFont="1" applyFill="1" applyBorder="1" applyAlignment="1">
      <alignment vertical="center" shrinkToFit="1"/>
    </xf>
    <xf numFmtId="0" fontId="21" fillId="0" borderId="18" xfId="1" applyFont="1" applyBorder="1" applyAlignment="1">
      <alignment horizontal="left" vertical="center" indent="1"/>
    </xf>
    <xf numFmtId="0" fontId="25" fillId="0" borderId="0" xfId="1" applyFont="1"/>
    <xf numFmtId="0" fontId="20" fillId="0" borderId="121" xfId="1" applyFont="1" applyFill="1" applyBorder="1" applyAlignment="1">
      <alignment horizontal="center" vertical="center" wrapText="1"/>
    </xf>
    <xf numFmtId="38" fontId="20" fillId="0" borderId="120" xfId="2" applyFont="1" applyFill="1" applyBorder="1" applyAlignment="1">
      <alignment horizontal="center" vertical="center" shrinkToFit="1"/>
    </xf>
    <xf numFmtId="38" fontId="18" fillId="0" borderId="120" xfId="2" applyFont="1" applyFill="1" applyBorder="1" applyAlignment="1">
      <alignment horizontal="center" vertical="center" shrinkToFit="1"/>
    </xf>
    <xf numFmtId="38" fontId="18" fillId="0" borderId="121" xfId="2" applyFont="1" applyFill="1" applyBorder="1" applyAlignment="1">
      <alignment horizontal="center" vertical="center" shrinkToFit="1"/>
    </xf>
    <xf numFmtId="0" fontId="14" fillId="0" borderId="114" xfId="1" applyFont="1" applyFill="1" applyBorder="1" applyAlignment="1">
      <alignment horizontal="center" vertical="center"/>
    </xf>
    <xf numFmtId="176" fontId="14" fillId="0" borderId="50" xfId="2" applyNumberFormat="1" applyFont="1" applyFill="1" applyBorder="1" applyAlignment="1">
      <alignment vertical="center"/>
    </xf>
    <xf numFmtId="176" fontId="14" fillId="0" borderId="50" xfId="9" applyNumberFormat="1" applyFont="1" applyFill="1" applyBorder="1" applyAlignment="1">
      <alignment horizontal="right" vertical="center"/>
    </xf>
    <xf numFmtId="176" fontId="14" fillId="0" borderId="49" xfId="9" applyNumberFormat="1" applyFont="1" applyFill="1" applyBorder="1" applyAlignment="1">
      <alignment horizontal="right" vertical="center"/>
    </xf>
    <xf numFmtId="0" fontId="14" fillId="0" borderId="35" xfId="1" applyFont="1" applyFill="1" applyBorder="1" applyAlignment="1">
      <alignment horizontal="center" vertical="center" shrinkToFit="1"/>
    </xf>
    <xf numFmtId="181" fontId="14" fillId="0" borderId="36" xfId="2" applyNumberFormat="1" applyFont="1" applyFill="1" applyBorder="1" applyAlignment="1">
      <alignment vertical="center" shrinkToFit="1"/>
    </xf>
    <xf numFmtId="180" fontId="14" fillId="0" borderId="36" xfId="1" applyNumberFormat="1" applyFont="1" applyFill="1" applyBorder="1" applyAlignment="1">
      <alignment vertical="center" shrinkToFit="1"/>
    </xf>
    <xf numFmtId="178" fontId="14" fillId="0" borderId="36" xfId="1" applyNumberFormat="1" applyFont="1" applyFill="1" applyBorder="1" applyAlignment="1">
      <alignment vertical="center" shrinkToFit="1"/>
    </xf>
    <xf numFmtId="0" fontId="14" fillId="0" borderId="37" xfId="1" applyFont="1" applyFill="1" applyBorder="1" applyAlignment="1">
      <alignment horizontal="center" vertical="center" shrinkToFit="1"/>
    </xf>
    <xf numFmtId="49" fontId="14" fillId="0" borderId="0" xfId="1" applyNumberFormat="1" applyFont="1" applyFill="1" applyBorder="1" applyAlignment="1">
      <alignment horizontal="center" vertical="center" shrinkToFit="1"/>
    </xf>
    <xf numFmtId="191" fontId="21" fillId="0" borderId="120" xfId="0" applyNumberFormat="1" applyFont="1" applyFill="1" applyBorder="1" applyAlignment="1">
      <alignment horizontal="right" vertical="center"/>
    </xf>
    <xf numFmtId="181" fontId="14" fillId="0" borderId="15" xfId="1" applyNumberFormat="1" applyFont="1" applyFill="1" applyBorder="1" applyAlignment="1">
      <alignment horizontal="right" vertical="center" shrinkToFit="1"/>
    </xf>
    <xf numFmtId="182" fontId="14" fillId="0" borderId="7" xfId="1" applyNumberFormat="1" applyFont="1" applyFill="1" applyBorder="1" applyAlignment="1">
      <alignment horizontal="right" vertical="center" shrinkToFit="1"/>
    </xf>
    <xf numFmtId="181" fontId="14" fillId="0" borderId="7" xfId="1" applyNumberFormat="1" applyFont="1" applyFill="1" applyBorder="1" applyAlignment="1">
      <alignment horizontal="right" vertical="center" shrinkToFit="1"/>
    </xf>
    <xf numFmtId="179" fontId="14" fillId="0" borderId="7" xfId="1" applyNumberFormat="1" applyFont="1" applyFill="1" applyBorder="1" applyAlignment="1">
      <alignment horizontal="right" vertical="center" shrinkToFit="1"/>
    </xf>
    <xf numFmtId="0" fontId="14" fillId="0" borderId="38" xfId="1" applyFont="1" applyFill="1" applyBorder="1" applyAlignment="1">
      <alignment horizontal="center" vertical="center" shrinkToFit="1"/>
    </xf>
    <xf numFmtId="178" fontId="14" fillId="0" borderId="39" xfId="1" applyNumberFormat="1" applyFont="1" applyFill="1" applyBorder="1" applyAlignment="1">
      <alignment horizontal="right" vertical="center" shrinkToFit="1"/>
    </xf>
    <xf numFmtId="179" fontId="14" fillId="0" borderId="39" xfId="1" applyNumberFormat="1" applyFont="1" applyFill="1" applyBorder="1" applyAlignment="1">
      <alignment horizontal="right" vertical="center" shrinkToFit="1"/>
    </xf>
    <xf numFmtId="181" fontId="14" fillId="0" borderId="39" xfId="1" applyNumberFormat="1" applyFont="1" applyFill="1" applyBorder="1" applyAlignment="1">
      <alignment horizontal="right" vertical="center" shrinkToFit="1"/>
    </xf>
    <xf numFmtId="182" fontId="14" fillId="0" borderId="39" xfId="1" applyNumberFormat="1" applyFont="1" applyFill="1" applyBorder="1" applyAlignment="1">
      <alignment horizontal="right" vertical="center" shrinkToFit="1"/>
    </xf>
    <xf numFmtId="0" fontId="14" fillId="0" borderId="40" xfId="1" applyFont="1" applyFill="1" applyBorder="1" applyAlignment="1">
      <alignment horizontal="center" vertical="center" shrinkToFit="1"/>
    </xf>
    <xf numFmtId="178" fontId="14" fillId="0" borderId="36" xfId="1" applyNumberFormat="1" applyFont="1" applyFill="1" applyBorder="1" applyAlignment="1">
      <alignment horizontal="right" vertical="center" shrinkToFit="1"/>
    </xf>
    <xf numFmtId="179" fontId="14" fillId="0" borderId="36" xfId="1" applyNumberFormat="1" applyFont="1" applyFill="1" applyBorder="1" applyAlignment="1">
      <alignment horizontal="right" vertical="center" shrinkToFit="1"/>
    </xf>
    <xf numFmtId="181" fontId="14" fillId="0" borderId="36" xfId="1" applyNumberFormat="1" applyFont="1" applyFill="1" applyBorder="1" applyAlignment="1">
      <alignment horizontal="right" vertical="center" shrinkToFit="1"/>
    </xf>
    <xf numFmtId="182" fontId="14" fillId="0" borderId="36" xfId="1" applyNumberFormat="1" applyFont="1" applyFill="1" applyBorder="1" applyAlignment="1">
      <alignment horizontal="right" vertical="center" shrinkToFit="1"/>
    </xf>
    <xf numFmtId="0" fontId="18" fillId="0" borderId="24" xfId="1" applyFont="1" applyFill="1" applyBorder="1" applyAlignment="1">
      <alignment horizontal="center" vertical="center" shrinkToFit="1"/>
    </xf>
    <xf numFmtId="186" fontId="18" fillId="0" borderId="23" xfId="2" applyNumberFormat="1" applyFont="1" applyFill="1" applyBorder="1" applyAlignment="1">
      <alignment vertical="center" shrinkToFit="1"/>
    </xf>
    <xf numFmtId="186" fontId="18" fillId="0" borderId="22" xfId="2" applyNumberFormat="1" applyFont="1" applyFill="1" applyBorder="1" applyAlignment="1">
      <alignment vertical="center" shrinkToFit="1"/>
    </xf>
    <xf numFmtId="192" fontId="18" fillId="0" borderId="23" xfId="1" applyNumberFormat="1" applyFont="1" applyFill="1" applyBorder="1" applyAlignment="1">
      <alignment horizontal="right" vertical="center" shrinkToFit="1"/>
    </xf>
    <xf numFmtId="192" fontId="18" fillId="0" borderId="23" xfId="1" applyNumberFormat="1" applyFont="1" applyFill="1" applyBorder="1" applyAlignment="1">
      <alignment vertical="center" shrinkToFit="1"/>
    </xf>
    <xf numFmtId="191" fontId="18" fillId="0" borderId="23" xfId="1" applyNumberFormat="1" applyFont="1" applyFill="1" applyBorder="1" applyAlignment="1">
      <alignment horizontal="right" vertical="center" shrinkToFit="1"/>
    </xf>
    <xf numFmtId="0" fontId="18" fillId="0" borderId="46" xfId="1" applyFont="1" applyFill="1" applyBorder="1" applyAlignment="1">
      <alignment horizontal="right" vertical="center" shrinkToFit="1"/>
    </xf>
    <xf numFmtId="190" fontId="14" fillId="0" borderId="23" xfId="1" applyNumberFormat="1" applyFont="1" applyFill="1" applyBorder="1" applyAlignment="1">
      <alignment horizontal="right" vertical="center" shrinkToFit="1"/>
    </xf>
    <xf numFmtId="190" fontId="14" fillId="0" borderId="23" xfId="2" applyNumberFormat="1" applyFont="1" applyFill="1" applyBorder="1" applyAlignment="1">
      <alignment horizontal="right" vertical="center" shrinkToFit="1"/>
    </xf>
    <xf numFmtId="190" fontId="14" fillId="0" borderId="24" xfId="2" applyNumberFormat="1" applyFont="1" applyFill="1" applyBorder="1" applyAlignment="1">
      <alignment horizontal="right" vertical="center" shrinkToFit="1"/>
    </xf>
    <xf numFmtId="0" fontId="16" fillId="0" borderId="22" xfId="1" applyFont="1" applyFill="1" applyBorder="1" applyAlignment="1">
      <alignment horizontal="center" vertical="center"/>
    </xf>
    <xf numFmtId="186" fontId="16" fillId="0" borderId="23" xfId="1" applyNumberFormat="1" applyFont="1" applyFill="1" applyBorder="1" applyAlignment="1">
      <alignment horizontal="right" vertical="center"/>
    </xf>
    <xf numFmtId="186" fontId="16" fillId="0" borderId="24" xfId="1" applyNumberFormat="1" applyFont="1" applyFill="1" applyBorder="1" applyAlignment="1">
      <alignment horizontal="right" vertical="center"/>
    </xf>
    <xf numFmtId="3" fontId="14" fillId="0" borderId="23" xfId="1" applyNumberFormat="1" applyFont="1" applyFill="1" applyBorder="1" applyAlignment="1">
      <alignment horizontal="right" vertical="center" wrapText="1"/>
    </xf>
    <xf numFmtId="188" fontId="14" fillId="0" borderId="23" xfId="1" applyNumberFormat="1" applyFont="1" applyFill="1" applyBorder="1" applyAlignment="1">
      <alignment horizontal="right" vertical="center" wrapText="1"/>
    </xf>
    <xf numFmtId="38" fontId="14" fillId="0" borderId="19" xfId="37" applyFont="1" applyFill="1" applyBorder="1" applyAlignment="1" applyProtection="1"/>
    <xf numFmtId="38" fontId="14" fillId="0" borderId="58" xfId="37" applyFont="1" applyFill="1" applyBorder="1" applyAlignment="1" applyProtection="1"/>
    <xf numFmtId="3" fontId="14" fillId="0" borderId="58" xfId="23" applyNumberFormat="1" applyFont="1" applyFill="1" applyBorder="1" applyAlignment="1">
      <alignment horizontal="right" vertical="center"/>
    </xf>
    <xf numFmtId="188" fontId="14" fillId="0" borderId="58" xfId="1" applyNumberFormat="1" applyFont="1" applyFill="1" applyBorder="1" applyAlignment="1">
      <alignment horizontal="right" vertical="center" wrapText="1"/>
    </xf>
    <xf numFmtId="3" fontId="14" fillId="0" borderId="19" xfId="23" applyNumberFormat="1" applyFont="1" applyFill="1" applyBorder="1" applyAlignment="1">
      <alignment horizontal="right" vertical="center"/>
    </xf>
    <xf numFmtId="3" fontId="14" fillId="0" borderId="47" xfId="23" applyNumberFormat="1" applyFont="1" applyFill="1" applyBorder="1" applyAlignment="1">
      <alignment horizontal="right" vertical="center"/>
    </xf>
    <xf numFmtId="188" fontId="14" fillId="0" borderId="21" xfId="1" applyNumberFormat="1" applyFont="1" applyFill="1" applyBorder="1" applyAlignment="1">
      <alignment horizontal="right" vertical="center" wrapText="1"/>
    </xf>
    <xf numFmtId="38" fontId="14" fillId="0" borderId="23" xfId="37" applyFont="1" applyFill="1" applyBorder="1" applyAlignment="1" applyProtection="1"/>
    <xf numFmtId="3" fontId="14" fillId="0" borderId="23" xfId="23" applyNumberFormat="1" applyFont="1" applyFill="1" applyBorder="1" applyAlignment="1">
      <alignment horizontal="right" vertical="center"/>
    </xf>
    <xf numFmtId="38" fontId="14" fillId="0" borderId="117" xfId="37" applyFont="1" applyFill="1" applyBorder="1" applyAlignment="1" applyProtection="1"/>
    <xf numFmtId="38" fontId="14" fillId="0" borderId="19" xfId="37" applyFont="1" applyFill="1" applyBorder="1" applyAlignment="1" applyProtection="1">
      <alignment horizontal="right"/>
    </xf>
    <xf numFmtId="49" fontId="22" fillId="0" borderId="23" xfId="1" applyNumberFormat="1" applyFont="1" applyFill="1" applyBorder="1" applyAlignment="1">
      <alignment horizontal="center" vertical="center" shrinkToFit="1"/>
    </xf>
    <xf numFmtId="49" fontId="22" fillId="0" borderId="32" xfId="1" applyNumberFormat="1" applyFont="1" applyFill="1" applyBorder="1" applyAlignment="1">
      <alignment horizontal="center" vertical="center" shrinkToFit="1"/>
    </xf>
    <xf numFmtId="49" fontId="22" fillId="0" borderId="33" xfId="1" applyNumberFormat="1" applyFont="1" applyFill="1" applyBorder="1" applyAlignment="1">
      <alignment horizontal="center" vertical="center" shrinkToFit="1"/>
    </xf>
    <xf numFmtId="187" fontId="14" fillId="0" borderId="19" xfId="37" applyNumberFormat="1" applyFont="1" applyFill="1" applyBorder="1" applyAlignment="1" applyProtection="1">
      <alignment horizontal="right" vertical="center" shrinkToFit="1"/>
    </xf>
    <xf numFmtId="187" fontId="14" fillId="0" borderId="58" xfId="37" applyNumberFormat="1" applyFont="1" applyFill="1" applyBorder="1" applyAlignment="1" applyProtection="1">
      <alignment horizontal="right" vertical="center" shrinkToFit="1"/>
    </xf>
    <xf numFmtId="179" fontId="14" fillId="0" borderId="58" xfId="23" applyNumberFormat="1" applyFont="1" applyFill="1" applyBorder="1" applyAlignment="1">
      <alignment horizontal="right" vertical="center" shrinkToFit="1"/>
    </xf>
    <xf numFmtId="179" fontId="20" fillId="0" borderId="58" xfId="23" applyNumberFormat="1" applyFont="1" applyFill="1" applyBorder="1" applyAlignment="1">
      <alignment horizontal="right" vertical="center"/>
    </xf>
    <xf numFmtId="179" fontId="14" fillId="0" borderId="59" xfId="23" applyNumberFormat="1" applyFont="1" applyFill="1" applyBorder="1" applyAlignment="1">
      <alignment horizontal="right" vertical="center" shrinkToFit="1"/>
    </xf>
    <xf numFmtId="179" fontId="14" fillId="0" borderId="19" xfId="23" applyNumberFormat="1" applyFont="1" applyFill="1" applyBorder="1" applyAlignment="1">
      <alignment horizontal="right" vertical="center" shrinkToFit="1"/>
    </xf>
    <xf numFmtId="179" fontId="20" fillId="0" borderId="19" xfId="23" applyNumberFormat="1" applyFont="1" applyFill="1" applyBorder="1" applyAlignment="1">
      <alignment horizontal="right" vertical="center"/>
    </xf>
    <xf numFmtId="179" fontId="14" fillId="0" borderId="47" xfId="23" applyNumberFormat="1" applyFont="1" applyFill="1" applyBorder="1" applyAlignment="1">
      <alignment horizontal="right" vertical="center" shrinkToFit="1"/>
    </xf>
    <xf numFmtId="179" fontId="20" fillId="0" borderId="47" xfId="23" applyNumberFormat="1" applyFont="1" applyFill="1" applyBorder="1" applyAlignment="1">
      <alignment horizontal="right" vertical="center"/>
    </xf>
    <xf numFmtId="187" fontId="14" fillId="0" borderId="23" xfId="37" applyNumberFormat="1" applyFont="1" applyFill="1" applyBorder="1" applyAlignment="1" applyProtection="1">
      <alignment horizontal="right" vertical="center" shrinkToFit="1"/>
    </xf>
    <xf numFmtId="179" fontId="14" fillId="0" borderId="46" xfId="23" applyNumberFormat="1" applyFont="1" applyFill="1" applyBorder="1" applyAlignment="1">
      <alignment horizontal="right" vertical="center" shrinkToFit="1"/>
    </xf>
    <xf numFmtId="179" fontId="20" fillId="0" borderId="46" xfId="23" applyNumberFormat="1" applyFont="1" applyFill="1" applyBorder="1" applyAlignment="1">
      <alignment horizontal="right" vertical="center"/>
    </xf>
    <xf numFmtId="187" fontId="14" fillId="0" borderId="115" xfId="37" applyNumberFormat="1" applyFont="1" applyFill="1" applyBorder="1" applyAlignment="1" applyProtection="1">
      <alignment horizontal="right" vertical="center" shrinkToFit="1"/>
    </xf>
    <xf numFmtId="197" fontId="14" fillId="0" borderId="0" xfId="1" applyNumberFormat="1" applyFont="1" applyFill="1" applyBorder="1" applyAlignment="1">
      <alignment horizontal="right" vertical="center" shrinkToFit="1"/>
    </xf>
    <xf numFmtId="187" fontId="14" fillId="0" borderId="116" xfId="37" applyNumberFormat="1" applyFont="1" applyFill="1" applyBorder="1" applyAlignment="1" applyProtection="1">
      <alignment horizontal="right" vertical="center" shrinkToFit="1"/>
    </xf>
    <xf numFmtId="197" fontId="14" fillId="0" borderId="12" xfId="1" applyNumberFormat="1" applyFont="1" applyFill="1" applyBorder="1" applyAlignment="1">
      <alignment horizontal="right" vertical="center" shrinkToFit="1"/>
    </xf>
    <xf numFmtId="178" fontId="14" fillId="0" borderId="116" xfId="37" applyNumberFormat="1" applyFont="1" applyFill="1" applyBorder="1" applyAlignment="1" applyProtection="1">
      <alignment horizontal="right" vertical="center" shrinkToFit="1"/>
    </xf>
    <xf numFmtId="178" fontId="14" fillId="0" borderId="58" xfId="37" applyNumberFormat="1" applyFont="1" applyFill="1" applyBorder="1" applyAlignment="1" applyProtection="1">
      <alignment horizontal="right" vertical="center" shrinkToFit="1"/>
    </xf>
    <xf numFmtId="187" fontId="14" fillId="0" borderId="54" xfId="37" applyNumberFormat="1" applyFont="1" applyFill="1" applyBorder="1" applyAlignment="1" applyProtection="1">
      <alignment horizontal="right" vertical="center" shrinkToFit="1"/>
    </xf>
    <xf numFmtId="202" fontId="14" fillId="0" borderId="23" xfId="1" applyNumberFormat="1" applyFont="1" applyFill="1" applyBorder="1" applyAlignment="1">
      <alignment horizontal="right" vertical="center" shrinkToFit="1"/>
    </xf>
    <xf numFmtId="202" fontId="14" fillId="0" borderId="46" xfId="1" applyNumberFormat="1" applyFont="1" applyFill="1" applyBorder="1" applyAlignment="1">
      <alignment horizontal="right" vertical="center" shrinkToFit="1"/>
    </xf>
    <xf numFmtId="38" fontId="14" fillId="0" borderId="19" xfId="37" applyFont="1" applyFill="1" applyBorder="1" applyAlignment="1" applyProtection="1">
      <alignment vertical="center"/>
    </xf>
    <xf numFmtId="204" fontId="14" fillId="0" borderId="19" xfId="37" applyNumberFormat="1" applyFont="1" applyFill="1" applyBorder="1" applyAlignment="1" applyProtection="1">
      <alignment vertical="center"/>
    </xf>
    <xf numFmtId="38" fontId="14" fillId="0" borderId="58" xfId="37" applyFont="1" applyFill="1" applyBorder="1" applyAlignment="1" applyProtection="1">
      <alignment vertical="center"/>
    </xf>
    <xf numFmtId="204" fontId="14" fillId="0" borderId="58" xfId="37" applyNumberFormat="1" applyFont="1" applyFill="1" applyBorder="1" applyAlignment="1" applyProtection="1">
      <alignment vertical="center"/>
    </xf>
    <xf numFmtId="38" fontId="14" fillId="0" borderId="23" xfId="37" applyFont="1" applyFill="1" applyBorder="1" applyAlignment="1" applyProtection="1">
      <alignment vertical="center"/>
    </xf>
    <xf numFmtId="204" fontId="14" fillId="0" borderId="23" xfId="37" applyNumberFormat="1" applyFont="1" applyFill="1" applyBorder="1" applyAlignment="1" applyProtection="1">
      <alignment vertical="center"/>
    </xf>
    <xf numFmtId="38" fontId="14" fillId="0" borderId="58" xfId="37" applyFont="1" applyFill="1" applyBorder="1" applyAlignment="1" applyProtection="1">
      <alignment horizontal="right" vertical="center"/>
    </xf>
    <xf numFmtId="40" fontId="14" fillId="0" borderId="58" xfId="37" applyNumberFormat="1" applyFont="1" applyFill="1" applyBorder="1" applyAlignment="1" applyProtection="1">
      <alignment horizontal="right" vertical="center"/>
    </xf>
    <xf numFmtId="0" fontId="14" fillId="0" borderId="0" xfId="1" applyNumberFormat="1" applyFont="1" applyFill="1" applyBorder="1" applyAlignment="1">
      <alignment horizontal="right"/>
    </xf>
    <xf numFmtId="205" fontId="25" fillId="0" borderId="19" xfId="4" applyNumberFormat="1" applyFont="1" applyFill="1" applyBorder="1" applyAlignment="1" applyProtection="1">
      <alignment horizontal="right" vertical="center" shrinkToFit="1"/>
    </xf>
    <xf numFmtId="205" fontId="21" fillId="0" borderId="19" xfId="4" applyNumberFormat="1" applyFont="1" applyFill="1" applyBorder="1" applyAlignment="1" applyProtection="1">
      <alignment horizontal="right" vertical="center" shrinkToFit="1"/>
    </xf>
    <xf numFmtId="205" fontId="25" fillId="0" borderId="58" xfId="4" applyNumberFormat="1" applyFont="1" applyFill="1" applyBorder="1" applyAlignment="1" applyProtection="1">
      <alignment horizontal="right" vertical="center" shrinkToFit="1"/>
    </xf>
    <xf numFmtId="205" fontId="21" fillId="0" borderId="58" xfId="4" applyNumberFormat="1" applyFont="1" applyFill="1" applyBorder="1" applyAlignment="1" applyProtection="1">
      <alignment horizontal="right" vertical="center"/>
    </xf>
    <xf numFmtId="205" fontId="21" fillId="0" borderId="58" xfId="4" applyNumberFormat="1" applyFont="1" applyFill="1" applyBorder="1" applyAlignment="1" applyProtection="1">
      <alignment horizontal="right" vertical="center" shrinkToFit="1"/>
    </xf>
    <xf numFmtId="205" fontId="21" fillId="0" borderId="117" xfId="4" applyNumberFormat="1" applyFont="1" applyFill="1" applyBorder="1" applyAlignment="1" applyProtection="1">
      <alignment horizontal="right" vertical="center" shrinkToFit="1"/>
    </xf>
    <xf numFmtId="205" fontId="21" fillId="0" borderId="57" xfId="4" applyNumberFormat="1" applyFont="1" applyFill="1" applyBorder="1" applyAlignment="1" applyProtection="1">
      <alignment horizontal="right" vertical="center" shrinkToFit="1"/>
    </xf>
    <xf numFmtId="205" fontId="21" fillId="0" borderId="23" xfId="4" applyNumberFormat="1" applyFont="1" applyFill="1" applyBorder="1" applyAlignment="1" applyProtection="1">
      <alignment horizontal="right" vertical="center" shrinkToFit="1"/>
    </xf>
    <xf numFmtId="38" fontId="14" fillId="0" borderId="19" xfId="2" applyFont="1" applyFill="1" applyBorder="1" applyAlignment="1">
      <alignment vertical="center"/>
    </xf>
    <xf numFmtId="38" fontId="14" fillId="0" borderId="23" xfId="2" applyFont="1" applyFill="1" applyBorder="1" applyAlignment="1">
      <alignment vertical="center"/>
    </xf>
    <xf numFmtId="38" fontId="14" fillId="0" borderId="46" xfId="2" applyFont="1" applyFill="1" applyBorder="1" applyAlignment="1">
      <alignment vertical="center"/>
    </xf>
    <xf numFmtId="178" fontId="25" fillId="0" borderId="19" xfId="0" applyNumberFormat="1" applyFont="1" applyFill="1" applyBorder="1" applyAlignment="1">
      <alignment horizontal="right" vertical="center" wrapText="1"/>
    </xf>
    <xf numFmtId="182" fontId="25" fillId="0" borderId="19" xfId="38" applyNumberFormat="1" applyFont="1" applyFill="1" applyBorder="1" applyAlignment="1">
      <alignment horizontal="right" vertical="center" wrapText="1"/>
    </xf>
    <xf numFmtId="178" fontId="25" fillId="0" borderId="19" xfId="38" applyNumberFormat="1" applyFont="1" applyFill="1" applyBorder="1" applyAlignment="1">
      <alignment horizontal="right" vertical="center" wrapText="1"/>
    </xf>
    <xf numFmtId="178" fontId="25" fillId="0" borderId="0" xfId="38" applyNumberFormat="1" applyFont="1" applyFill="1" applyAlignment="1">
      <alignment horizontal="right" vertical="center" wrapText="1"/>
    </xf>
    <xf numFmtId="178" fontId="25" fillId="0" borderId="23" xfId="0" applyNumberFormat="1" applyFont="1" applyFill="1" applyBorder="1" applyAlignment="1">
      <alignment horizontal="right" vertical="center" wrapText="1"/>
    </xf>
    <xf numFmtId="182" fontId="25" fillId="0" borderId="23" xfId="38" applyNumberFormat="1" applyFont="1" applyFill="1" applyBorder="1" applyAlignment="1">
      <alignment horizontal="right" vertical="center" wrapText="1"/>
    </xf>
    <xf numFmtId="178" fontId="25" fillId="0" borderId="23" xfId="38" applyNumberFormat="1" applyFont="1" applyFill="1" applyBorder="1" applyAlignment="1">
      <alignment horizontal="right" vertical="center" wrapText="1"/>
    </xf>
    <xf numFmtId="38" fontId="14" fillId="0" borderId="46" xfId="1" applyNumberFormat="1" applyFont="1" applyFill="1" applyBorder="1" applyAlignment="1">
      <alignment horizontal="right" vertical="center" wrapText="1"/>
    </xf>
    <xf numFmtId="38" fontId="14" fillId="0" borderId="23" xfId="1" applyNumberFormat="1" applyFont="1" applyFill="1" applyBorder="1" applyAlignment="1">
      <alignment horizontal="right" vertical="center" wrapText="1"/>
    </xf>
    <xf numFmtId="178" fontId="25" fillId="0" borderId="46" xfId="38" applyNumberFormat="1" applyFont="1" applyFill="1" applyBorder="1" applyAlignment="1">
      <alignment horizontal="right" vertical="center" wrapText="1"/>
    </xf>
    <xf numFmtId="185" fontId="14" fillId="0" borderId="0" xfId="6" applyNumberFormat="1" applyFont="1" applyFill="1" applyBorder="1" applyAlignment="1">
      <alignment horizontal="right" vertical="center"/>
    </xf>
    <xf numFmtId="37" fontId="14" fillId="0" borderId="23" xfId="2" applyNumberFormat="1" applyFont="1" applyFill="1" applyBorder="1" applyAlignment="1">
      <alignment horizontal="right" vertical="center"/>
    </xf>
    <xf numFmtId="41" fontId="21" fillId="0" borderId="19" xfId="2" applyNumberFormat="1" applyFont="1" applyFill="1" applyBorder="1" applyAlignment="1">
      <alignment horizontal="right" vertical="center" wrapText="1"/>
    </xf>
    <xf numFmtId="41" fontId="21" fillId="0" borderId="47" xfId="2" applyNumberFormat="1" applyFont="1" applyFill="1" applyBorder="1" applyAlignment="1">
      <alignment horizontal="right" vertical="center" wrapText="1"/>
    </xf>
    <xf numFmtId="41" fontId="14" fillId="0" borderId="23" xfId="2" applyNumberFormat="1" applyFont="1" applyFill="1" applyBorder="1" applyAlignment="1">
      <alignment horizontal="right" vertical="center" wrapText="1"/>
    </xf>
    <xf numFmtId="41" fontId="14" fillId="0" borderId="46" xfId="2" applyNumberFormat="1" applyFont="1" applyFill="1" applyBorder="1" applyAlignment="1">
      <alignment horizontal="right" vertical="center" wrapText="1"/>
    </xf>
    <xf numFmtId="38" fontId="14" fillId="0" borderId="22" xfId="1" applyNumberFormat="1" applyFont="1" applyFill="1" applyBorder="1" applyAlignment="1">
      <alignment horizontal="right" vertical="center"/>
    </xf>
    <xf numFmtId="206" fontId="14" fillId="0" borderId="23" xfId="0" applyNumberFormat="1" applyFont="1" applyFill="1" applyBorder="1" applyAlignment="1">
      <alignment horizontal="right" vertical="center" shrinkToFit="1"/>
    </xf>
    <xf numFmtId="38" fontId="14" fillId="0" borderId="46" xfId="2" applyNumberFormat="1" applyFont="1" applyFill="1" applyBorder="1" applyAlignment="1">
      <alignment horizontal="right" vertical="center"/>
    </xf>
    <xf numFmtId="182" fontId="14" fillId="0" borderId="110" xfId="1" applyNumberFormat="1" applyFont="1" applyFill="1" applyBorder="1" applyAlignment="1">
      <alignment horizontal="right" vertical="center"/>
    </xf>
    <xf numFmtId="182" fontId="14" fillId="0" borderId="46" xfId="1" applyNumberFormat="1" applyFont="1" applyFill="1" applyBorder="1" applyAlignment="1">
      <alignment horizontal="right" vertical="center"/>
    </xf>
    <xf numFmtId="41" fontId="14" fillId="0" borderId="19" xfId="0" applyNumberFormat="1" applyFont="1" applyFill="1" applyBorder="1" applyAlignment="1">
      <alignment vertical="center"/>
    </xf>
    <xf numFmtId="41" fontId="14" fillId="0" borderId="47" xfId="0" applyNumberFormat="1" applyFont="1" applyFill="1" applyBorder="1" applyAlignment="1">
      <alignment vertical="center"/>
    </xf>
    <xf numFmtId="183" fontId="14" fillId="0" borderId="21" xfId="2" applyNumberFormat="1" applyFont="1" applyFill="1" applyBorder="1" applyAlignment="1">
      <alignment horizontal="right" vertical="center" shrinkToFit="1"/>
    </xf>
    <xf numFmtId="183" fontId="14" fillId="0" borderId="56" xfId="2" applyNumberFormat="1" applyFont="1" applyFill="1" applyBorder="1" applyAlignment="1">
      <alignment horizontal="right" vertical="center" shrinkToFit="1"/>
    </xf>
    <xf numFmtId="3" fontId="51" fillId="0" borderId="19" xfId="0" applyNumberFormat="1" applyFont="1" applyFill="1" applyBorder="1" applyAlignment="1">
      <alignment vertical="center" shrinkToFit="1"/>
    </xf>
    <xf numFmtId="208" fontId="51" fillId="0" borderId="19" xfId="0" applyNumberFormat="1" applyFont="1" applyFill="1" applyBorder="1" applyAlignment="1">
      <alignment horizontal="right" vertical="center" shrinkToFit="1"/>
    </xf>
    <xf numFmtId="208" fontId="51" fillId="0" borderId="47" xfId="0" applyNumberFormat="1" applyFont="1" applyFill="1" applyBorder="1" applyAlignment="1">
      <alignment horizontal="right" vertical="center" shrinkToFit="1"/>
    </xf>
    <xf numFmtId="208" fontId="51" fillId="0" borderId="47" xfId="0" applyNumberFormat="1" applyFont="1" applyFill="1" applyBorder="1" applyAlignment="1">
      <alignment horizontal="right" vertical="center"/>
    </xf>
    <xf numFmtId="0" fontId="51" fillId="0" borderId="19" xfId="0" applyFont="1" applyFill="1" applyBorder="1" applyAlignment="1">
      <alignment vertical="center" shrinkToFit="1"/>
    </xf>
    <xf numFmtId="3" fontId="51" fillId="0" borderId="23" xfId="0" applyNumberFormat="1" applyFont="1" applyFill="1" applyBorder="1" applyAlignment="1">
      <alignment vertical="center" shrinkToFit="1"/>
    </xf>
    <xf numFmtId="208" fontId="51" fillId="0" borderId="23" xfId="0" applyNumberFormat="1" applyFont="1" applyFill="1" applyBorder="1" applyAlignment="1">
      <alignment horizontal="right" vertical="center" shrinkToFit="1"/>
    </xf>
    <xf numFmtId="208" fontId="51" fillId="0" borderId="46" xfId="0" applyNumberFormat="1" applyFont="1" applyFill="1" applyBorder="1" applyAlignment="1">
      <alignment horizontal="right" vertical="center"/>
    </xf>
    <xf numFmtId="38" fontId="14" fillId="0" borderId="23" xfId="10" applyFont="1" applyFill="1" applyBorder="1" applyAlignment="1">
      <alignment horizontal="right" vertical="center"/>
    </xf>
    <xf numFmtId="38" fontId="14" fillId="0" borderId="46" xfId="10" applyFont="1" applyFill="1" applyBorder="1" applyAlignment="1">
      <alignment horizontal="right" vertical="center"/>
    </xf>
    <xf numFmtId="196" fontId="14" fillId="0" borderId="23" xfId="2" applyNumberFormat="1" applyFont="1" applyFill="1" applyBorder="1" applyAlignment="1">
      <alignment vertical="center"/>
    </xf>
    <xf numFmtId="196" fontId="14" fillId="0" borderId="23" xfId="2" applyNumberFormat="1" applyFont="1" applyFill="1" applyBorder="1" applyAlignment="1">
      <alignment vertical="center" shrinkToFit="1"/>
    </xf>
    <xf numFmtId="196" fontId="14" fillId="0" borderId="46" xfId="2" applyNumberFormat="1" applyFont="1" applyFill="1" applyBorder="1" applyAlignment="1">
      <alignment vertical="center"/>
    </xf>
    <xf numFmtId="3" fontId="14" fillId="0" borderId="23" xfId="24" applyNumberFormat="1" applyFont="1" applyFill="1" applyBorder="1" applyAlignment="1">
      <alignment horizontal="right" vertical="center"/>
    </xf>
    <xf numFmtId="3" fontId="14" fillId="0" borderId="46" xfId="24" applyNumberFormat="1" applyFont="1" applyFill="1" applyBorder="1" applyAlignment="1">
      <alignment horizontal="right" vertical="center" shrinkToFit="1"/>
    </xf>
    <xf numFmtId="196" fontId="14" fillId="0" borderId="46" xfId="2" applyNumberFormat="1" applyFont="1" applyFill="1" applyBorder="1" applyAlignment="1">
      <alignment horizontal="right" vertical="center" shrinkToFit="1"/>
    </xf>
    <xf numFmtId="3" fontId="14" fillId="0" borderId="46" xfId="24" applyNumberFormat="1" applyFont="1" applyFill="1" applyBorder="1" applyAlignment="1">
      <alignment horizontal="right" vertical="center"/>
    </xf>
    <xf numFmtId="186" fontId="14" fillId="0" borderId="23" xfId="2" applyNumberFormat="1" applyFont="1" applyFill="1" applyBorder="1" applyAlignment="1">
      <alignment horizontal="center" vertical="center" shrinkToFit="1"/>
    </xf>
    <xf numFmtId="191" fontId="14" fillId="0" borderId="23" xfId="2" applyNumberFormat="1" applyFont="1" applyFill="1" applyBorder="1" applyAlignment="1">
      <alignment horizontal="right" vertical="center" shrinkToFit="1"/>
    </xf>
    <xf numFmtId="191" fontId="14" fillId="0" borderId="46" xfId="2" applyNumberFormat="1" applyFont="1" applyFill="1" applyBorder="1" applyAlignment="1">
      <alignment horizontal="right" vertical="center" shrinkToFit="1"/>
    </xf>
    <xf numFmtId="0" fontId="21" fillId="0" borderId="0" xfId="0" applyFont="1" applyFill="1" applyAlignment="1">
      <alignment vertical="center" wrapText="1"/>
    </xf>
    <xf numFmtId="0" fontId="14" fillId="0" borderId="20" xfId="1" applyNumberFormat="1" applyFont="1" applyFill="1" applyBorder="1" applyAlignment="1">
      <alignment horizontal="center" vertical="center" shrinkToFit="1"/>
    </xf>
    <xf numFmtId="38" fontId="14" fillId="0" borderId="117" xfId="2" applyNumberFormat="1" applyFont="1" applyFill="1" applyBorder="1" applyAlignment="1">
      <alignment horizontal="right" vertical="center" shrinkToFit="1"/>
    </xf>
    <xf numFmtId="38" fontId="14" fillId="0" borderId="118" xfId="2" applyFont="1" applyFill="1" applyBorder="1" applyAlignment="1">
      <alignment horizontal="right" vertical="center" shrinkToFit="1"/>
    </xf>
    <xf numFmtId="38" fontId="14" fillId="0" borderId="119" xfId="2" applyFont="1" applyFill="1" applyBorder="1" applyAlignment="1">
      <alignment horizontal="right" vertical="center" shrinkToFit="1"/>
    </xf>
    <xf numFmtId="38" fontId="14" fillId="0" borderId="111" xfId="2" applyFont="1" applyFill="1" applyBorder="1" applyAlignment="1">
      <alignment horizontal="right" vertical="center" shrinkToFit="1"/>
    </xf>
    <xf numFmtId="38" fontId="14" fillId="0" borderId="104" xfId="2" applyFont="1" applyFill="1" applyBorder="1" applyAlignment="1">
      <alignment horizontal="right" vertical="center" shrinkToFit="1"/>
    </xf>
    <xf numFmtId="205" fontId="14" fillId="0" borderId="47" xfId="2" applyNumberFormat="1" applyFont="1" applyFill="1" applyBorder="1" applyAlignment="1">
      <alignment horizontal="right" vertical="center" shrinkToFit="1"/>
    </xf>
    <xf numFmtId="38" fontId="14" fillId="0" borderId="58" xfId="2" applyFont="1" applyFill="1" applyBorder="1" applyAlignment="1">
      <alignment horizontal="right" vertical="center"/>
    </xf>
    <xf numFmtId="38" fontId="14" fillId="0" borderId="107" xfId="2" applyFont="1" applyFill="1" applyBorder="1" applyAlignment="1">
      <alignment horizontal="right" vertical="center"/>
    </xf>
    <xf numFmtId="38" fontId="14" fillId="0" borderId="57" xfId="2" applyFont="1" applyFill="1" applyBorder="1" applyAlignment="1">
      <alignment horizontal="right" vertical="center"/>
    </xf>
    <xf numFmtId="205" fontId="14" fillId="0" borderId="59" xfId="2" applyNumberFormat="1" applyFont="1" applyFill="1" applyBorder="1" applyAlignment="1">
      <alignment horizontal="right" vertical="center" shrinkToFit="1"/>
    </xf>
    <xf numFmtId="38" fontId="14" fillId="0" borderId="68" xfId="2" applyFont="1" applyFill="1" applyBorder="1" applyAlignment="1">
      <alignment horizontal="right" vertical="center"/>
    </xf>
    <xf numFmtId="0" fontId="14" fillId="0" borderId="88" xfId="1" applyNumberFormat="1" applyFont="1" applyFill="1" applyBorder="1" applyAlignment="1">
      <alignment vertical="center" shrinkToFit="1"/>
    </xf>
    <xf numFmtId="38" fontId="14" fillId="0" borderId="59" xfId="2" applyFont="1" applyFill="1" applyBorder="1" applyAlignment="1">
      <alignment horizontal="right" vertical="center"/>
    </xf>
    <xf numFmtId="38" fontId="14" fillId="0" borderId="12" xfId="2" applyFont="1" applyFill="1" applyBorder="1" applyAlignment="1">
      <alignment horizontal="right" vertical="center"/>
    </xf>
    <xf numFmtId="0" fontId="14" fillId="0" borderId="57" xfId="1" applyNumberFormat="1" applyFont="1" applyFill="1" applyBorder="1" applyAlignment="1">
      <alignment vertical="center" shrinkToFit="1"/>
    </xf>
    <xf numFmtId="205" fontId="70" fillId="0" borderId="47" xfId="2" applyNumberFormat="1" applyFont="1" applyFill="1" applyBorder="1" applyAlignment="1">
      <alignment horizontal="right" vertical="center" shrinkToFit="1"/>
    </xf>
    <xf numFmtId="0" fontId="14" fillId="0" borderId="22" xfId="1" applyNumberFormat="1" applyFont="1" applyFill="1" applyBorder="1" applyAlignment="1">
      <alignment vertical="center" shrinkToFit="1"/>
    </xf>
    <xf numFmtId="38" fontId="14" fillId="0" borderId="46" xfId="2" applyFont="1" applyFill="1" applyBorder="1" applyAlignment="1">
      <alignment horizontal="right" vertical="center"/>
    </xf>
    <xf numFmtId="38" fontId="14" fillId="0" borderId="23" xfId="2" applyFont="1" applyFill="1" applyBorder="1" applyAlignment="1">
      <alignment horizontal="right" vertical="center"/>
    </xf>
    <xf numFmtId="38" fontId="14" fillId="0" borderId="60" xfId="2" applyFont="1" applyFill="1" applyBorder="1" applyAlignment="1">
      <alignment horizontal="right" vertical="center"/>
    </xf>
    <xf numFmtId="38" fontId="14" fillId="0" borderId="22" xfId="2" applyFont="1" applyFill="1" applyBorder="1" applyAlignment="1">
      <alignment horizontal="right" vertical="center"/>
    </xf>
    <xf numFmtId="38" fontId="14" fillId="0" borderId="24" xfId="2" applyFont="1" applyFill="1" applyBorder="1" applyAlignment="1">
      <alignment horizontal="right" vertical="center"/>
    </xf>
    <xf numFmtId="205" fontId="14" fillId="0" borderId="46" xfId="2" applyNumberFormat="1" applyFont="1" applyFill="1" applyBorder="1" applyAlignment="1">
      <alignment horizontal="right" vertical="center" shrinkToFit="1"/>
    </xf>
    <xf numFmtId="0" fontId="14" fillId="0" borderId="118" xfId="1" applyFont="1" applyFill="1" applyBorder="1" applyAlignment="1">
      <alignment horizontal="center" vertical="center"/>
    </xf>
    <xf numFmtId="38" fontId="14" fillId="0" borderId="117" xfId="2" applyFont="1" applyFill="1" applyBorder="1" applyAlignment="1">
      <alignment horizontal="right" vertical="center" shrinkToFit="1"/>
    </xf>
    <xf numFmtId="3" fontId="14" fillId="0" borderId="47" xfId="2" applyNumberFormat="1" applyFont="1" applyFill="1" applyBorder="1" applyAlignment="1">
      <alignment horizontal="right" vertical="center" shrinkToFit="1"/>
    </xf>
    <xf numFmtId="38" fontId="14" fillId="0" borderId="23" xfId="2" applyFont="1" applyFill="1" applyBorder="1" applyAlignment="1">
      <alignment horizontal="right" vertical="center" shrinkToFit="1"/>
    </xf>
    <xf numFmtId="38" fontId="18" fillId="0" borderId="28" xfId="2" applyFont="1" applyFill="1" applyBorder="1" applyAlignment="1">
      <alignment horizontal="right" vertical="center" shrinkToFit="1"/>
    </xf>
    <xf numFmtId="38" fontId="14" fillId="0" borderId="117" xfId="2" applyFont="1" applyFill="1" applyBorder="1" applyAlignment="1">
      <alignment vertical="center" shrinkToFit="1"/>
    </xf>
    <xf numFmtId="38" fontId="14" fillId="0" borderId="9" xfId="2" applyFont="1" applyFill="1" applyBorder="1" applyAlignment="1">
      <alignment vertical="center" shrinkToFit="1"/>
    </xf>
    <xf numFmtId="38" fontId="14" fillId="0" borderId="58" xfId="2" applyFont="1" applyFill="1" applyBorder="1" applyAlignment="1">
      <alignment vertical="center"/>
    </xf>
    <xf numFmtId="38" fontId="14" fillId="0" borderId="0" xfId="2" applyFont="1" applyFill="1" applyBorder="1" applyAlignment="1">
      <alignment horizontal="right" vertical="center" shrinkToFit="1"/>
    </xf>
    <xf numFmtId="38" fontId="14" fillId="0" borderId="0" xfId="2" applyFont="1" applyFill="1" applyBorder="1" applyAlignment="1">
      <alignment vertical="center" shrinkToFit="1"/>
    </xf>
    <xf numFmtId="38" fontId="14" fillId="0" borderId="58" xfId="1" applyNumberFormat="1" applyFont="1" applyFill="1" applyBorder="1" applyAlignment="1">
      <alignment horizontal="right" vertical="center" shrinkToFit="1"/>
    </xf>
    <xf numFmtId="38" fontId="14" fillId="0" borderId="12" xfId="2" applyNumberFormat="1" applyFont="1" applyFill="1" applyBorder="1" applyAlignment="1">
      <alignment horizontal="right" vertical="center" shrinkToFit="1"/>
    </xf>
    <xf numFmtId="38" fontId="14" fillId="0" borderId="19" xfId="1" applyNumberFormat="1" applyFont="1" applyFill="1" applyBorder="1" applyAlignment="1">
      <alignment vertical="center" shrinkToFit="1"/>
    </xf>
    <xf numFmtId="38" fontId="21" fillId="0" borderId="0" xfId="2" applyNumberFormat="1" applyFont="1" applyFill="1" applyBorder="1" applyAlignment="1">
      <alignment horizontal="right" vertical="center" shrinkToFit="1"/>
    </xf>
    <xf numFmtId="0" fontId="14" fillId="0" borderId="47" xfId="1" applyFont="1" applyFill="1" applyBorder="1" applyAlignment="1">
      <alignment horizontal="center" vertical="center" justifyLastLine="1"/>
    </xf>
    <xf numFmtId="49" fontId="14" fillId="0" borderId="42" xfId="1" applyNumberFormat="1" applyFont="1" applyFill="1" applyBorder="1" applyAlignment="1">
      <alignment horizontal="distributed" vertical="center"/>
    </xf>
    <xf numFmtId="199" fontId="14" fillId="0" borderId="52" xfId="0" applyNumberFormat="1" applyFont="1" applyFill="1" applyBorder="1" applyAlignment="1">
      <alignment vertical="center"/>
    </xf>
    <xf numFmtId="199" fontId="14" fillId="0" borderId="9" xfId="1" applyNumberFormat="1" applyFont="1" applyFill="1" applyBorder="1" applyAlignment="1">
      <alignment horizontal="right" vertical="center" indent="1"/>
    </xf>
    <xf numFmtId="49" fontId="14" fillId="0" borderId="57" xfId="1" applyNumberFormat="1" applyFont="1" applyFill="1" applyBorder="1" applyAlignment="1">
      <alignment horizontal="distributed" vertical="center"/>
    </xf>
    <xf numFmtId="199" fontId="14" fillId="0" borderId="58" xfId="0" applyNumberFormat="1" applyFont="1" applyFill="1" applyBorder="1" applyAlignment="1">
      <alignment vertical="center"/>
    </xf>
    <xf numFmtId="199" fontId="14" fillId="0" borderId="12" xfId="0" applyNumberFormat="1" applyFont="1" applyFill="1" applyBorder="1" applyAlignment="1">
      <alignment vertical="center"/>
    </xf>
    <xf numFmtId="179" fontId="14" fillId="0" borderId="58" xfId="0" applyNumberFormat="1" applyFont="1" applyFill="1" applyBorder="1" applyAlignment="1">
      <alignment horizontal="right" vertical="center"/>
    </xf>
    <xf numFmtId="199" fontId="14" fillId="0" borderId="59" xfId="0" applyNumberFormat="1" applyFont="1" applyFill="1" applyBorder="1" applyAlignment="1">
      <alignment vertical="center"/>
    </xf>
    <xf numFmtId="49" fontId="14" fillId="0" borderId="20" xfId="1" applyNumberFormat="1" applyFont="1" applyFill="1" applyBorder="1" applyAlignment="1">
      <alignment horizontal="distributed" vertical="center"/>
    </xf>
    <xf numFmtId="199" fontId="14" fillId="0" borderId="19" xfId="0" applyNumberFormat="1" applyFont="1" applyFill="1" applyBorder="1" applyAlignment="1">
      <alignment vertical="center"/>
    </xf>
    <xf numFmtId="199" fontId="14" fillId="0" borderId="0" xfId="0" applyNumberFormat="1" applyFont="1" applyFill="1" applyAlignment="1">
      <alignment vertical="center"/>
    </xf>
    <xf numFmtId="179" fontId="14" fillId="0" borderId="117" xfId="0" applyNumberFormat="1" applyFont="1" applyFill="1" applyBorder="1" applyAlignment="1">
      <alignment horizontal="right" vertical="center"/>
    </xf>
    <xf numFmtId="199" fontId="14" fillId="0" borderId="119" xfId="0" applyNumberFormat="1" applyFont="1" applyFill="1" applyBorder="1" applyAlignment="1">
      <alignment vertical="center"/>
    </xf>
    <xf numFmtId="49" fontId="14" fillId="0" borderId="0" xfId="1" applyNumberFormat="1" applyFont="1" applyFill="1" applyBorder="1" applyAlignment="1">
      <alignment horizontal="right" vertical="center"/>
    </xf>
    <xf numFmtId="199" fontId="14" fillId="0" borderId="57" xfId="0" applyNumberFormat="1" applyFont="1" applyFill="1" applyBorder="1" applyAlignment="1">
      <alignment vertical="center"/>
    </xf>
    <xf numFmtId="199" fontId="14" fillId="0" borderId="58" xfId="1" applyNumberFormat="1" applyFont="1" applyFill="1" applyBorder="1" applyAlignment="1">
      <alignment vertical="center"/>
    </xf>
    <xf numFmtId="199" fontId="14" fillId="0" borderId="19" xfId="1" applyNumberFormat="1" applyFont="1" applyFill="1" applyBorder="1" applyAlignment="1">
      <alignment vertical="center"/>
    </xf>
    <xf numFmtId="199" fontId="14" fillId="0" borderId="23" xfId="0" applyNumberFormat="1" applyFont="1" applyFill="1" applyBorder="1" applyAlignment="1">
      <alignment vertical="center"/>
    </xf>
    <xf numFmtId="199" fontId="14" fillId="0" borderId="24" xfId="0" applyNumberFormat="1" applyFont="1" applyFill="1" applyBorder="1" applyAlignment="1">
      <alignment vertical="center"/>
    </xf>
    <xf numFmtId="199" fontId="14" fillId="0" borderId="23" xfId="1" applyNumberFormat="1" applyFont="1" applyFill="1" applyBorder="1" applyAlignment="1">
      <alignment vertical="center"/>
    </xf>
    <xf numFmtId="196" fontId="14" fillId="0" borderId="19" xfId="26" applyNumberFormat="1" applyFont="1" applyFill="1" applyBorder="1" applyAlignment="1">
      <alignment vertical="center" shrinkToFit="1"/>
    </xf>
    <xf numFmtId="196" fontId="14" fillId="0" borderId="19" xfId="25" applyNumberFormat="1" applyFont="1" applyFill="1" applyBorder="1" applyAlignment="1">
      <alignment vertical="center" shrinkToFit="1"/>
    </xf>
    <xf numFmtId="186" fontId="14" fillId="0" borderId="47" xfId="16" applyNumberFormat="1" applyFont="1" applyFill="1" applyBorder="1" applyAlignment="1" applyProtection="1">
      <alignment vertical="center"/>
    </xf>
    <xf numFmtId="191" fontId="14" fillId="0" borderId="47" xfId="0" applyNumberFormat="1" applyFont="1" applyFill="1" applyBorder="1" applyAlignment="1">
      <alignment vertical="center"/>
    </xf>
    <xf numFmtId="0" fontId="14" fillId="0" borderId="24" xfId="25" applyFont="1" applyFill="1" applyBorder="1" applyAlignment="1">
      <alignment horizontal="center" vertical="center"/>
    </xf>
    <xf numFmtId="186" fontId="14" fillId="0" borderId="46" xfId="16" applyNumberFormat="1" applyFont="1" applyFill="1" applyBorder="1" applyAlignment="1" applyProtection="1">
      <alignment vertical="center"/>
    </xf>
    <xf numFmtId="191" fontId="14" fillId="0" borderId="46" xfId="0" applyNumberFormat="1" applyFont="1" applyFill="1" applyBorder="1" applyAlignment="1">
      <alignment vertical="center"/>
    </xf>
    <xf numFmtId="191" fontId="14" fillId="0" borderId="19" xfId="0" applyNumberFormat="1" applyFont="1" applyFill="1" applyBorder="1" applyAlignment="1">
      <alignment vertical="center"/>
    </xf>
    <xf numFmtId="186" fontId="14" fillId="0" borderId="47" xfId="0" applyNumberFormat="1" applyFont="1" applyFill="1" applyBorder="1" applyAlignment="1">
      <alignment vertical="center" shrinkToFit="1"/>
    </xf>
    <xf numFmtId="186" fontId="14" fillId="0" borderId="47" xfId="16" applyNumberFormat="1" applyFont="1" applyFill="1" applyBorder="1" applyAlignment="1" applyProtection="1">
      <alignment vertical="center" shrinkToFit="1"/>
    </xf>
    <xf numFmtId="191" fontId="14" fillId="0" borderId="23" xfId="0" applyNumberFormat="1" applyFont="1" applyFill="1" applyBorder="1" applyAlignment="1">
      <alignment vertical="center"/>
    </xf>
    <xf numFmtId="186" fontId="14" fillId="0" borderId="46" xfId="0" applyNumberFormat="1" applyFont="1" applyFill="1" applyBorder="1" applyAlignment="1">
      <alignment vertical="center" shrinkToFit="1"/>
    </xf>
    <xf numFmtId="186" fontId="14" fillId="0" borderId="46" xfId="16" applyNumberFormat="1" applyFont="1" applyFill="1" applyBorder="1" applyAlignment="1" applyProtection="1">
      <alignment vertical="center" shrinkToFit="1"/>
    </xf>
    <xf numFmtId="183" fontId="21" fillId="0" borderId="23" xfId="0" applyNumberFormat="1" applyFont="1" applyFill="1" applyBorder="1" applyAlignment="1">
      <alignment horizontal="right" vertical="center"/>
    </xf>
    <xf numFmtId="183" fontId="21" fillId="0" borderId="23" xfId="16" applyNumberFormat="1" applyFont="1" applyFill="1" applyBorder="1" applyAlignment="1">
      <alignment horizontal="right" vertical="center"/>
    </xf>
    <xf numFmtId="185" fontId="21" fillId="0" borderId="19" xfId="0" applyNumberFormat="1" applyFont="1" applyFill="1" applyBorder="1" applyAlignment="1">
      <alignment horizontal="right" vertical="center"/>
    </xf>
    <xf numFmtId="185" fontId="21" fillId="0" borderId="19" xfId="16" applyNumberFormat="1" applyFont="1" applyFill="1" applyBorder="1" applyAlignment="1">
      <alignment horizontal="right" vertical="center"/>
    </xf>
    <xf numFmtId="185" fontId="21" fillId="0" borderId="47" xfId="0" applyNumberFormat="1" applyFont="1" applyFill="1" applyBorder="1" applyAlignment="1">
      <alignment horizontal="right" vertical="center"/>
    </xf>
    <xf numFmtId="185" fontId="21" fillId="0" borderId="23" xfId="0" applyNumberFormat="1" applyFont="1" applyFill="1" applyBorder="1" applyAlignment="1">
      <alignment horizontal="right" vertical="center"/>
    </xf>
    <xf numFmtId="185" fontId="21" fillId="0" borderId="23" xfId="16" applyNumberFormat="1" applyFont="1" applyFill="1" applyBorder="1" applyAlignment="1">
      <alignment horizontal="right" vertical="center"/>
    </xf>
    <xf numFmtId="185" fontId="21" fillId="0" borderId="46" xfId="0" applyNumberFormat="1" applyFont="1" applyFill="1" applyBorder="1" applyAlignment="1">
      <alignment horizontal="right" vertical="center"/>
    </xf>
    <xf numFmtId="183" fontId="14" fillId="0" borderId="24" xfId="2" applyNumberFormat="1" applyFont="1" applyFill="1" applyBorder="1" applyAlignment="1">
      <alignment horizontal="right" vertical="center" shrinkToFit="1"/>
    </xf>
    <xf numFmtId="183" fontId="14" fillId="0" borderId="23" xfId="2" applyNumberFormat="1" applyFont="1" applyFill="1" applyBorder="1" applyAlignment="1">
      <alignment horizontal="right" vertical="center"/>
    </xf>
    <xf numFmtId="183" fontId="14" fillId="0" borderId="24" xfId="2" applyNumberFormat="1" applyFont="1" applyFill="1" applyBorder="1" applyAlignment="1">
      <alignment horizontal="right" vertical="center"/>
    </xf>
    <xf numFmtId="37" fontId="21" fillId="0" borderId="120" xfId="0" applyNumberFormat="1" applyFont="1" applyFill="1" applyBorder="1" applyAlignment="1">
      <alignment horizontal="right" vertical="center"/>
    </xf>
    <xf numFmtId="37" fontId="21" fillId="0" borderId="121" xfId="0" applyNumberFormat="1" applyFont="1" applyFill="1" applyBorder="1" applyAlignment="1">
      <alignment horizontal="right" vertical="center"/>
    </xf>
    <xf numFmtId="37" fontId="21" fillId="0" borderId="58" xfId="0" applyNumberFormat="1" applyFont="1" applyFill="1" applyBorder="1" applyAlignment="1">
      <alignment horizontal="right" vertical="center"/>
    </xf>
    <xf numFmtId="37" fontId="21" fillId="0" borderId="59" xfId="0" applyNumberFormat="1" applyFont="1" applyFill="1" applyBorder="1" applyAlignment="1">
      <alignment horizontal="right" vertical="center"/>
    </xf>
    <xf numFmtId="37" fontId="21" fillId="0" borderId="19" xfId="0" applyNumberFormat="1" applyFont="1" applyFill="1" applyBorder="1" applyAlignment="1">
      <alignment horizontal="right" vertical="center"/>
    </xf>
    <xf numFmtId="37" fontId="21" fillId="0" borderId="47" xfId="0" quotePrefix="1" applyNumberFormat="1" applyFont="1" applyFill="1" applyBorder="1" applyAlignment="1">
      <alignment horizontal="right" vertical="center"/>
    </xf>
    <xf numFmtId="37" fontId="21" fillId="0" borderId="47" xfId="0" applyNumberFormat="1" applyFont="1" applyFill="1" applyBorder="1" applyAlignment="1">
      <alignment horizontal="right" vertical="center"/>
    </xf>
    <xf numFmtId="37" fontId="21" fillId="0" borderId="19" xfId="0" quotePrefix="1" applyNumberFormat="1" applyFont="1" applyFill="1" applyBorder="1" applyAlignment="1">
      <alignment horizontal="right" vertical="center"/>
    </xf>
    <xf numFmtId="37" fontId="21" fillId="0" borderId="121" xfId="0" quotePrefix="1" applyNumberFormat="1" applyFont="1" applyFill="1" applyBorder="1" applyAlignment="1">
      <alignment horizontal="right" vertical="center"/>
    </xf>
    <xf numFmtId="37" fontId="21" fillId="0" borderId="32" xfId="0" applyNumberFormat="1" applyFont="1" applyFill="1" applyBorder="1" applyAlignment="1">
      <alignment horizontal="right" vertical="center"/>
    </xf>
    <xf numFmtId="37" fontId="21" fillId="0" borderId="32" xfId="0" quotePrefix="1" applyNumberFormat="1" applyFont="1" applyFill="1" applyBorder="1" applyAlignment="1">
      <alignment horizontal="right" vertical="center"/>
    </xf>
    <xf numFmtId="37" fontId="21" fillId="0" borderId="33" xfId="0" quotePrefix="1" applyNumberFormat="1" applyFont="1" applyFill="1" applyBorder="1" applyAlignment="1">
      <alignment horizontal="right" vertical="center"/>
    </xf>
    <xf numFmtId="37" fontId="21" fillId="0" borderId="59" xfId="0" quotePrefix="1" applyNumberFormat="1" applyFont="1" applyFill="1" applyBorder="1" applyAlignment="1">
      <alignment horizontal="right" vertical="center"/>
    </xf>
    <xf numFmtId="49" fontId="25" fillId="0" borderId="24" xfId="0" applyNumberFormat="1" applyFont="1" applyFill="1" applyBorder="1" applyAlignment="1">
      <alignment horizontal="left" vertical="center"/>
    </xf>
    <xf numFmtId="0" fontId="14" fillId="0" borderId="22" xfId="1" applyFont="1" applyFill="1" applyBorder="1" applyAlignment="1">
      <alignment vertical="center"/>
    </xf>
    <xf numFmtId="37" fontId="21" fillId="0" borderId="23" xfId="0" applyNumberFormat="1" applyFont="1" applyFill="1" applyBorder="1" applyAlignment="1">
      <alignment horizontal="right" vertical="center"/>
    </xf>
    <xf numFmtId="37" fontId="21" fillId="0" borderId="46" xfId="0" applyNumberFormat="1" applyFont="1" applyFill="1" applyBorder="1" applyAlignment="1">
      <alignment horizontal="right" vertical="center"/>
    </xf>
    <xf numFmtId="37" fontId="21" fillId="0" borderId="23" xfId="0" quotePrefix="1" applyNumberFormat="1" applyFont="1" applyFill="1" applyBorder="1" applyAlignment="1">
      <alignment horizontal="right" vertical="center"/>
    </xf>
    <xf numFmtId="37" fontId="21" fillId="0" borderId="46" xfId="0" quotePrefix="1" applyNumberFormat="1" applyFont="1" applyFill="1" applyBorder="1" applyAlignment="1">
      <alignment horizontal="right" vertical="center"/>
    </xf>
    <xf numFmtId="200" fontId="21" fillId="0" borderId="120" xfId="0" applyNumberFormat="1" applyFont="1" applyFill="1" applyBorder="1" applyAlignment="1">
      <alignment horizontal="right" vertical="center"/>
    </xf>
    <xf numFmtId="200" fontId="21" fillId="0" borderId="0" xfId="0" applyNumberFormat="1" applyFont="1" applyFill="1" applyAlignment="1">
      <alignment horizontal="right"/>
    </xf>
    <xf numFmtId="186" fontId="21" fillId="0" borderId="120" xfId="0" applyNumberFormat="1" applyFont="1" applyFill="1" applyBorder="1" applyAlignment="1">
      <alignment horizontal="right" vertical="center"/>
    </xf>
    <xf numFmtId="186" fontId="21" fillId="0" borderId="121" xfId="0" applyNumberFormat="1" applyFont="1" applyFill="1" applyBorder="1" applyAlignment="1">
      <alignment horizontal="right" vertical="center"/>
    </xf>
    <xf numFmtId="200" fontId="21" fillId="0" borderId="19" xfId="0" applyNumberFormat="1" applyFont="1" applyFill="1" applyBorder="1" applyAlignment="1">
      <alignment horizontal="right" vertical="center"/>
    </xf>
    <xf numFmtId="186" fontId="21" fillId="0" borderId="19" xfId="0" applyNumberFormat="1" applyFont="1" applyFill="1" applyBorder="1" applyAlignment="1">
      <alignment horizontal="right" vertical="center"/>
    </xf>
    <xf numFmtId="186" fontId="21" fillId="0" borderId="47" xfId="0" applyNumberFormat="1" applyFont="1" applyFill="1" applyBorder="1" applyAlignment="1">
      <alignment horizontal="right" vertical="center"/>
    </xf>
    <xf numFmtId="186" fontId="21" fillId="0" borderId="19" xfId="0" quotePrefix="1" applyNumberFormat="1" applyFont="1" applyFill="1" applyBorder="1" applyAlignment="1">
      <alignment horizontal="right" vertical="center"/>
    </xf>
    <xf numFmtId="200" fontId="21" fillId="0" borderId="19" xfId="0" quotePrefix="1" applyNumberFormat="1" applyFont="1" applyFill="1" applyBorder="1" applyAlignment="1">
      <alignment horizontal="right" vertical="center"/>
    </xf>
    <xf numFmtId="200" fontId="21" fillId="0" borderId="0" xfId="0" quotePrefix="1" applyNumberFormat="1" applyFont="1" applyFill="1" applyAlignment="1">
      <alignment horizontal="right"/>
    </xf>
    <xf numFmtId="186" fontId="21" fillId="0" borderId="47" xfId="0" quotePrefix="1" applyNumberFormat="1" applyFont="1" applyFill="1" applyBorder="1" applyAlignment="1">
      <alignment horizontal="right" vertical="center"/>
    </xf>
    <xf numFmtId="200" fontId="21" fillId="0" borderId="126" xfId="0" applyNumberFormat="1" applyFont="1" applyFill="1" applyBorder="1" applyAlignment="1">
      <alignment horizontal="right"/>
    </xf>
    <xf numFmtId="186" fontId="21" fillId="0" borderId="120" xfId="0" quotePrefix="1" applyNumberFormat="1" applyFont="1" applyFill="1" applyBorder="1" applyAlignment="1">
      <alignment horizontal="right" vertical="center"/>
    </xf>
    <xf numFmtId="200" fontId="14" fillId="0" borderId="126" xfId="2" applyNumberFormat="1" applyFont="1" applyFill="1" applyBorder="1" applyAlignment="1">
      <alignment horizontal="right" vertical="center" shrinkToFit="1"/>
    </xf>
    <xf numFmtId="200" fontId="21" fillId="0" borderId="0" xfId="0" applyNumberFormat="1" applyFont="1" applyFill="1" applyAlignment="1">
      <alignment horizontal="right" vertical="center"/>
    </xf>
    <xf numFmtId="200" fontId="21" fillId="0" borderId="24" xfId="0" quotePrefix="1" applyNumberFormat="1" applyFont="1" applyFill="1" applyBorder="1" applyAlignment="1">
      <alignment horizontal="right" vertical="center"/>
    </xf>
    <xf numFmtId="200" fontId="14" fillId="0" borderId="46" xfId="2" applyNumberFormat="1" applyFont="1" applyFill="1" applyBorder="1" applyAlignment="1">
      <alignment horizontal="right" vertical="center" shrinkToFit="1"/>
    </xf>
    <xf numFmtId="186" fontId="21" fillId="0" borderId="23" xfId="0" quotePrefix="1" applyNumberFormat="1" applyFont="1" applyFill="1" applyBorder="1" applyAlignment="1">
      <alignment horizontal="right" vertical="center"/>
    </xf>
    <xf numFmtId="186" fontId="21" fillId="0" borderId="46" xfId="0" quotePrefix="1" applyNumberFormat="1" applyFont="1" applyFill="1" applyBorder="1" applyAlignment="1">
      <alignment horizontal="right" vertical="center"/>
    </xf>
    <xf numFmtId="186" fontId="21" fillId="0" borderId="58" xfId="0" applyNumberFormat="1" applyFont="1" applyFill="1" applyBorder="1" applyAlignment="1">
      <alignment horizontal="right" vertical="center"/>
    </xf>
    <xf numFmtId="186" fontId="21" fillId="0" borderId="59" xfId="0" applyNumberFormat="1" applyFont="1" applyFill="1" applyBorder="1" applyAlignment="1">
      <alignment horizontal="right" vertical="center"/>
    </xf>
    <xf numFmtId="186" fontId="21" fillId="0" borderId="50" xfId="0" applyNumberFormat="1" applyFont="1" applyFill="1" applyBorder="1" applyAlignment="1">
      <alignment horizontal="right" vertical="center"/>
    </xf>
    <xf numFmtId="186" fontId="21" fillId="0" borderId="61" xfId="0" applyNumberFormat="1" applyFont="1" applyFill="1" applyBorder="1" applyAlignment="1">
      <alignment horizontal="right" vertical="center"/>
    </xf>
    <xf numFmtId="186" fontId="21" fillId="0" borderId="58" xfId="0" quotePrefix="1" applyNumberFormat="1" applyFont="1" applyFill="1" applyBorder="1" applyAlignment="1">
      <alignment horizontal="right" vertical="center"/>
    </xf>
    <xf numFmtId="37" fontId="21" fillId="0" borderId="50" xfId="0" applyNumberFormat="1" applyFont="1" applyFill="1" applyBorder="1" applyAlignment="1">
      <alignment horizontal="right" vertical="center"/>
    </xf>
    <xf numFmtId="37" fontId="21" fillId="0" borderId="58" xfId="0" quotePrefix="1" applyNumberFormat="1" applyFont="1" applyFill="1" applyBorder="1" applyAlignment="1">
      <alignment horizontal="right" vertical="center"/>
    </xf>
    <xf numFmtId="186" fontId="21" fillId="0" borderId="59" xfId="0" quotePrefix="1" applyNumberFormat="1" applyFont="1" applyFill="1" applyBorder="1" applyAlignment="1">
      <alignment horizontal="right" vertical="center"/>
    </xf>
    <xf numFmtId="186" fontId="21" fillId="0" borderId="23" xfId="0" applyNumberFormat="1" applyFont="1" applyFill="1" applyBorder="1" applyAlignment="1">
      <alignment horizontal="right" vertical="center"/>
    </xf>
    <xf numFmtId="186" fontId="21" fillId="0" borderId="46" xfId="0" applyNumberFormat="1" applyFont="1" applyFill="1" applyBorder="1" applyAlignment="1">
      <alignment horizontal="right" vertical="center"/>
    </xf>
    <xf numFmtId="200" fontId="14" fillId="0" borderId="46" xfId="2" applyNumberFormat="1" applyFont="1" applyFill="1" applyBorder="1" applyAlignment="1">
      <alignment horizontal="right" vertical="center"/>
    </xf>
    <xf numFmtId="200" fontId="14" fillId="0" borderId="46" xfId="1" applyNumberFormat="1" applyFont="1" applyFill="1" applyBorder="1" applyAlignment="1">
      <alignment horizontal="right" vertical="center"/>
    </xf>
    <xf numFmtId="186" fontId="14" fillId="0" borderId="19" xfId="16" applyNumberFormat="1" applyFont="1" applyFill="1" applyBorder="1" applyAlignment="1">
      <alignment vertical="center"/>
    </xf>
    <xf numFmtId="186" fontId="14" fillId="0" borderId="47" xfId="16" applyNumberFormat="1" applyFont="1" applyFill="1" applyBorder="1" applyAlignment="1">
      <alignment vertical="center"/>
    </xf>
    <xf numFmtId="180" fontId="14" fillId="0" borderId="23" xfId="16" applyNumberFormat="1" applyFont="1" applyFill="1" applyBorder="1" applyAlignment="1">
      <alignment vertical="center"/>
    </xf>
    <xf numFmtId="180" fontId="14" fillId="0" borderId="46" xfId="16" applyNumberFormat="1" applyFont="1" applyFill="1" applyBorder="1" applyAlignment="1">
      <alignment vertical="center"/>
    </xf>
    <xf numFmtId="186" fontId="14" fillId="0" borderId="19" xfId="16" applyNumberFormat="1" applyFont="1" applyFill="1" applyBorder="1" applyAlignment="1">
      <alignment horizontal="right" vertical="center"/>
    </xf>
    <xf numFmtId="186" fontId="14" fillId="0" borderId="47" xfId="16" applyNumberFormat="1" applyFont="1" applyFill="1" applyBorder="1" applyAlignment="1">
      <alignment horizontal="right" vertical="center"/>
    </xf>
    <xf numFmtId="186" fontId="14" fillId="0" borderId="23" xfId="16" applyNumberFormat="1" applyFont="1" applyFill="1" applyBorder="1" applyAlignment="1">
      <alignment horizontal="right" vertical="center"/>
    </xf>
    <xf numFmtId="186" fontId="14" fillId="0" borderId="46" xfId="16" applyNumberFormat="1" applyFont="1" applyFill="1" applyBorder="1" applyAlignment="1">
      <alignment horizontal="right" vertical="center"/>
    </xf>
    <xf numFmtId="38" fontId="14" fillId="0" borderId="23" xfId="2" applyNumberFormat="1" applyFont="1" applyFill="1" applyBorder="1" applyAlignment="1">
      <alignment vertical="center" shrinkToFit="1"/>
    </xf>
    <xf numFmtId="38" fontId="14" fillId="0" borderId="46" xfId="2" applyNumberFormat="1" applyFont="1" applyFill="1" applyBorder="1" applyAlignment="1">
      <alignment vertical="center" shrinkToFit="1"/>
    </xf>
    <xf numFmtId="185" fontId="14" fillId="0" borderId="19" xfId="16" applyNumberFormat="1" applyFont="1" applyFill="1" applyBorder="1" applyAlignment="1">
      <alignment horizontal="right" vertical="center"/>
    </xf>
    <xf numFmtId="185" fontId="14" fillId="0" borderId="0" xfId="16" applyNumberFormat="1" applyFont="1" applyFill="1" applyBorder="1" applyAlignment="1">
      <alignment horizontal="right" vertical="center"/>
    </xf>
    <xf numFmtId="38" fontId="14" fillId="0" borderId="23" xfId="2" applyNumberFormat="1" applyFont="1" applyFill="1" applyBorder="1" applyAlignment="1">
      <alignment vertical="center"/>
    </xf>
    <xf numFmtId="38" fontId="14" fillId="0" borderId="23" xfId="2" applyNumberFormat="1" applyFont="1" applyFill="1" applyBorder="1" applyAlignment="1">
      <alignment horizontal="right" vertical="center"/>
    </xf>
    <xf numFmtId="185" fontId="14" fillId="0" borderId="23" xfId="16" applyNumberFormat="1" applyFont="1" applyFill="1" applyBorder="1" applyAlignment="1">
      <alignment horizontal="right" vertical="center"/>
    </xf>
    <xf numFmtId="185" fontId="14" fillId="0" borderId="46" xfId="16" applyNumberFormat="1" applyFont="1" applyFill="1" applyBorder="1" applyAlignment="1">
      <alignment horizontal="right" vertical="center"/>
    </xf>
    <xf numFmtId="38" fontId="21" fillId="0" borderId="19" xfId="47" applyNumberFormat="1" applyFont="1" applyFill="1" applyBorder="1" applyAlignment="1">
      <alignment horizontal="right" vertical="center" shrinkToFit="1"/>
    </xf>
    <xf numFmtId="38" fontId="21" fillId="0" borderId="19" xfId="11" applyNumberFormat="1" applyFont="1" applyFill="1" applyBorder="1" applyAlignment="1">
      <alignment horizontal="right" vertical="center" shrinkToFit="1"/>
    </xf>
    <xf numFmtId="177" fontId="21" fillId="0" borderId="47" xfId="47" applyNumberFormat="1" applyFont="1" applyFill="1" applyBorder="1" applyAlignment="1">
      <alignment horizontal="right" vertical="center" shrinkToFit="1"/>
    </xf>
    <xf numFmtId="38" fontId="14" fillId="0" borderId="23" xfId="47" applyNumberFormat="1" applyFont="1" applyFill="1" applyBorder="1" applyAlignment="1">
      <alignment vertical="center" shrinkToFit="1"/>
    </xf>
    <xf numFmtId="38" fontId="14" fillId="0" borderId="23" xfId="11" applyNumberFormat="1" applyFont="1" applyFill="1" applyBorder="1" applyAlignment="1">
      <alignment vertical="center" shrinkToFit="1"/>
    </xf>
    <xf numFmtId="177" fontId="14" fillId="0" borderId="46" xfId="47" applyNumberFormat="1" applyFont="1" applyFill="1" applyBorder="1" applyAlignment="1">
      <alignment vertical="center" shrinkToFit="1"/>
    </xf>
    <xf numFmtId="3" fontId="21" fillId="0" borderId="19" xfId="11" applyNumberFormat="1" applyFont="1" applyFill="1" applyBorder="1" applyAlignment="1">
      <alignment horizontal="right" vertical="center" shrinkToFit="1"/>
    </xf>
    <xf numFmtId="199" fontId="21" fillId="0" borderId="19" xfId="11" applyNumberFormat="1" applyFont="1" applyFill="1" applyBorder="1" applyAlignment="1">
      <alignment horizontal="right" vertical="center" shrinkToFit="1"/>
    </xf>
    <xf numFmtId="199" fontId="21" fillId="0" borderId="0" xfId="11" applyNumberFormat="1" applyFont="1" applyFill="1" applyBorder="1" applyAlignment="1">
      <alignment horizontal="right" vertical="center" shrinkToFit="1"/>
    </xf>
    <xf numFmtId="177" fontId="14" fillId="0" borderId="23" xfId="11" applyNumberFormat="1" applyFont="1" applyFill="1" applyBorder="1" applyAlignment="1">
      <alignment vertical="center" shrinkToFit="1"/>
    </xf>
    <xf numFmtId="177" fontId="14" fillId="0" borderId="46" xfId="11" applyNumberFormat="1" applyFont="1" applyFill="1" applyBorder="1" applyAlignment="1">
      <alignment vertical="center" shrinkToFit="1"/>
    </xf>
    <xf numFmtId="185" fontId="21" fillId="0" borderId="19" xfId="2" applyNumberFormat="1" applyFont="1" applyFill="1" applyBorder="1" applyAlignment="1">
      <alignment vertical="center"/>
    </xf>
    <xf numFmtId="185" fontId="21" fillId="0" borderId="0" xfId="2" applyNumberFormat="1" applyFont="1" applyFill="1" applyBorder="1" applyAlignment="1">
      <alignment vertical="center"/>
    </xf>
    <xf numFmtId="185" fontId="14" fillId="0" borderId="23" xfId="2" applyNumberFormat="1" applyFont="1" applyFill="1" applyBorder="1" applyAlignment="1">
      <alignment vertical="center"/>
    </xf>
    <xf numFmtId="185" fontId="14" fillId="0" borderId="24" xfId="2" applyNumberFormat="1" applyFont="1" applyFill="1" applyBorder="1" applyAlignment="1">
      <alignment vertical="center"/>
    </xf>
    <xf numFmtId="38" fontId="14" fillId="0" borderId="19" xfId="0" applyNumberFormat="1" applyFont="1" applyFill="1" applyBorder="1" applyAlignment="1">
      <alignment horizontal="right" vertical="center" shrinkToFit="1"/>
    </xf>
    <xf numFmtId="38" fontId="14" fillId="0" borderId="47" xfId="0" applyNumberFormat="1" applyFont="1" applyFill="1" applyBorder="1" applyAlignment="1">
      <alignment horizontal="right" vertical="center" shrinkToFit="1"/>
    </xf>
    <xf numFmtId="38" fontId="14" fillId="0" borderId="23" xfId="1" applyNumberFormat="1" applyFont="1" applyFill="1" applyBorder="1" applyAlignment="1">
      <alignment horizontal="right" vertical="center" shrinkToFit="1"/>
    </xf>
    <xf numFmtId="38" fontId="14" fillId="0" borderId="23" xfId="0" applyNumberFormat="1" applyFont="1" applyFill="1" applyBorder="1" applyAlignment="1">
      <alignment horizontal="right" vertical="center"/>
    </xf>
    <xf numFmtId="38" fontId="14" fillId="0" borderId="46" xfId="0" applyNumberFormat="1" applyFont="1" applyFill="1" applyBorder="1" applyAlignment="1">
      <alignment horizontal="right" vertical="center"/>
    </xf>
    <xf numFmtId="38" fontId="14" fillId="0" borderId="19" xfId="0" applyNumberFormat="1" applyFont="1" applyFill="1" applyBorder="1" applyAlignment="1">
      <alignment horizontal="right" vertical="center" indent="1" shrinkToFit="1"/>
    </xf>
    <xf numFmtId="38" fontId="14" fillId="0" borderId="0" xfId="0" applyNumberFormat="1" applyFont="1" applyFill="1" applyBorder="1" applyAlignment="1">
      <alignment horizontal="right" vertical="center" indent="1" shrinkToFit="1"/>
    </xf>
    <xf numFmtId="38" fontId="14" fillId="0" borderId="23" xfId="0" applyNumberFormat="1" applyFont="1" applyFill="1" applyBorder="1" applyAlignment="1">
      <alignment horizontal="right" vertical="center" indent="1"/>
    </xf>
    <xf numFmtId="38" fontId="14" fillId="0" borderId="46" xfId="0" applyNumberFormat="1" applyFont="1" applyFill="1" applyBorder="1" applyAlignment="1">
      <alignment horizontal="right" vertical="center" indent="1"/>
    </xf>
    <xf numFmtId="38" fontId="14" fillId="0" borderId="19" xfId="0" applyNumberFormat="1" applyFont="1" applyFill="1" applyBorder="1" applyAlignment="1">
      <alignment horizontal="right" vertical="center" indent="1"/>
    </xf>
    <xf numFmtId="38" fontId="14" fillId="0" borderId="47" xfId="0" applyNumberFormat="1" applyFont="1" applyFill="1" applyBorder="1" applyAlignment="1">
      <alignment horizontal="right" vertical="center" indent="1"/>
    </xf>
    <xf numFmtId="38" fontId="14" fillId="0" borderId="52" xfId="0" applyNumberFormat="1" applyFont="1" applyFill="1" applyBorder="1" applyAlignment="1">
      <alignment horizontal="right" vertical="center" indent="1"/>
    </xf>
    <xf numFmtId="38" fontId="14" fillId="0" borderId="41" xfId="0" applyNumberFormat="1" applyFont="1" applyFill="1" applyBorder="1" applyAlignment="1">
      <alignment horizontal="right" vertical="center" indent="1"/>
    </xf>
    <xf numFmtId="183" fontId="14" fillId="0" borderId="19" xfId="0" applyNumberFormat="1" applyFont="1" applyFill="1" applyBorder="1" applyAlignment="1">
      <alignment horizontal="right" vertical="center"/>
    </xf>
    <xf numFmtId="183" fontId="14" fillId="0" borderId="47" xfId="0" applyNumberFormat="1" applyFont="1" applyFill="1" applyBorder="1" applyAlignment="1">
      <alignment horizontal="right" vertical="center"/>
    </xf>
    <xf numFmtId="183" fontId="14" fillId="0" borderId="23" xfId="0" applyNumberFormat="1" applyFont="1" applyFill="1" applyBorder="1" applyAlignment="1">
      <alignment horizontal="right" vertical="center"/>
    </xf>
    <xf numFmtId="183" fontId="14" fillId="0" borderId="46" xfId="0" applyNumberFormat="1" applyFont="1" applyFill="1" applyBorder="1" applyAlignment="1">
      <alignment horizontal="right" vertical="center"/>
    </xf>
    <xf numFmtId="183" fontId="14" fillId="0" borderId="23" xfId="0" applyNumberFormat="1" applyFont="1" applyFill="1" applyBorder="1" applyAlignment="1">
      <alignment vertical="center"/>
    </xf>
    <xf numFmtId="186" fontId="14" fillId="0" borderId="19" xfId="26" applyNumberFormat="1" applyFont="1" applyFill="1" applyBorder="1" applyAlignment="1">
      <alignment horizontal="right" vertical="center"/>
    </xf>
    <xf numFmtId="180" fontId="14" fillId="0" borderId="23" xfId="1" applyNumberFormat="1" applyFont="1" applyFill="1" applyBorder="1" applyAlignment="1">
      <alignment vertical="center"/>
    </xf>
    <xf numFmtId="186" fontId="14" fillId="0" borderId="23" xfId="26" applyNumberFormat="1" applyFont="1" applyFill="1" applyBorder="1" applyAlignment="1">
      <alignment horizontal="right" vertical="center"/>
    </xf>
    <xf numFmtId="180" fontId="14" fillId="0" borderId="23" xfId="1" applyNumberFormat="1" applyFont="1" applyFill="1" applyBorder="1" applyAlignment="1">
      <alignment horizontal="right" vertical="center"/>
    </xf>
    <xf numFmtId="179" fontId="14" fillId="0" borderId="46" xfId="1" applyNumberFormat="1" applyFont="1" applyFill="1" applyBorder="1" applyAlignment="1">
      <alignment vertical="center"/>
    </xf>
    <xf numFmtId="180" fontId="14" fillId="0" borderId="46" xfId="1" applyNumberFormat="1" applyFont="1" applyFill="1" applyBorder="1" applyAlignment="1">
      <alignment vertical="center"/>
    </xf>
    <xf numFmtId="180" fontId="14" fillId="0" borderId="24" xfId="1" applyNumberFormat="1" applyFont="1" applyFill="1" applyBorder="1" applyAlignment="1">
      <alignment horizontal="right" vertical="center"/>
    </xf>
    <xf numFmtId="180" fontId="14" fillId="0" borderId="24" xfId="1" applyNumberFormat="1" applyFont="1" applyFill="1" applyBorder="1" applyAlignment="1">
      <alignment vertical="center"/>
    </xf>
    <xf numFmtId="180" fontId="14" fillId="0" borderId="22" xfId="1" applyNumberFormat="1" applyFont="1" applyFill="1" applyBorder="1" applyAlignment="1">
      <alignment vertical="center"/>
    </xf>
    <xf numFmtId="183" fontId="14" fillId="0" borderId="19" xfId="4" applyNumberFormat="1" applyFont="1" applyFill="1" applyBorder="1" applyAlignment="1">
      <alignment horizontal="center" vertical="center"/>
    </xf>
    <xf numFmtId="0" fontId="14" fillId="0" borderId="22" xfId="3" applyFont="1" applyFill="1" applyBorder="1" applyAlignment="1">
      <alignment horizontal="center" vertical="center"/>
    </xf>
    <xf numFmtId="183" fontId="14" fillId="0" borderId="46" xfId="4" applyNumberFormat="1" applyFont="1" applyFill="1" applyBorder="1" applyAlignment="1">
      <alignment horizontal="right" vertical="center"/>
    </xf>
    <xf numFmtId="183" fontId="14" fillId="0" borderId="23" xfId="4" applyNumberFormat="1" applyFont="1" applyFill="1" applyBorder="1" applyAlignment="1">
      <alignment horizontal="center" vertical="center"/>
    </xf>
    <xf numFmtId="183" fontId="14" fillId="0" borderId="22" xfId="4" applyNumberFormat="1" applyFont="1" applyFill="1" applyBorder="1" applyAlignment="1">
      <alignment horizontal="center" vertical="center"/>
    </xf>
    <xf numFmtId="0" fontId="54" fillId="0" borderId="0" xfId="5" applyFont="1" applyFill="1" applyBorder="1" applyAlignment="1">
      <alignment horizontal="center" vertical="center"/>
    </xf>
    <xf numFmtId="201" fontId="54" fillId="0" borderId="47" xfId="6" applyNumberFormat="1" applyFont="1" applyFill="1" applyBorder="1" applyAlignment="1">
      <alignment horizontal="right" vertical="center"/>
    </xf>
    <xf numFmtId="49" fontId="54" fillId="0" borderId="47" xfId="5" applyNumberFormat="1" applyFont="1" applyFill="1" applyBorder="1" applyAlignment="1">
      <alignment horizontal="right" vertical="center"/>
    </xf>
    <xf numFmtId="176" fontId="54" fillId="0" borderId="47" xfId="5" applyNumberFormat="1" applyFont="1" applyFill="1" applyBorder="1" applyAlignment="1">
      <alignment horizontal="right" vertical="center"/>
    </xf>
    <xf numFmtId="0" fontId="54" fillId="0" borderId="24" xfId="5" applyFont="1" applyFill="1" applyBorder="1" applyAlignment="1">
      <alignment horizontal="center" vertical="center"/>
    </xf>
    <xf numFmtId="201" fontId="54" fillId="0" borderId="46" xfId="6" applyNumberFormat="1" applyFont="1" applyFill="1" applyBorder="1" applyAlignment="1">
      <alignment horizontal="right" vertical="center"/>
    </xf>
    <xf numFmtId="49" fontId="54" fillId="0" borderId="46" xfId="5" applyNumberFormat="1" applyFont="1" applyFill="1" applyBorder="1" applyAlignment="1">
      <alignment horizontal="right" vertical="center"/>
    </xf>
    <xf numFmtId="176" fontId="54" fillId="0" borderId="46" xfId="5" applyNumberFormat="1" applyFont="1" applyFill="1" applyBorder="1" applyAlignment="1">
      <alignment horizontal="right" vertical="center"/>
    </xf>
    <xf numFmtId="183" fontId="14" fillId="0" borderId="46" xfId="2" applyNumberFormat="1" applyFont="1" applyFill="1" applyBorder="1" applyAlignment="1">
      <alignment vertical="center" shrinkToFit="1"/>
    </xf>
    <xf numFmtId="177" fontId="14" fillId="0" borderId="23" xfId="2" applyNumberFormat="1" applyFont="1" applyFill="1" applyBorder="1" applyAlignment="1">
      <alignment horizontal="right" vertical="center" shrinkToFit="1"/>
    </xf>
    <xf numFmtId="183" fontId="14" fillId="0" borderId="23" xfId="2" applyNumberFormat="1" applyFont="1" applyFill="1" applyBorder="1" applyAlignment="1">
      <alignment vertical="center" shrinkToFit="1"/>
    </xf>
    <xf numFmtId="183" fontId="20" fillId="0" borderId="23" xfId="1" applyNumberFormat="1" applyFont="1" applyFill="1" applyBorder="1" applyAlignment="1">
      <alignment horizontal="right" vertical="center" wrapText="1"/>
    </xf>
    <xf numFmtId="38" fontId="14" fillId="0" borderId="19" xfId="6" applyFont="1" applyFill="1" applyBorder="1" applyAlignment="1">
      <alignment horizontal="right" vertical="center"/>
    </xf>
    <xf numFmtId="0" fontId="21" fillId="0" borderId="19" xfId="0" applyFont="1" applyFill="1" applyBorder="1" applyAlignment="1">
      <alignment horizontal="right" vertical="center"/>
    </xf>
    <xf numFmtId="0" fontId="21" fillId="0" borderId="47" xfId="0" applyFont="1" applyFill="1" applyBorder="1" applyAlignment="1">
      <alignment horizontal="right" vertical="center"/>
    </xf>
    <xf numFmtId="38" fontId="15" fillId="0" borderId="23" xfId="6" applyFont="1" applyFill="1" applyBorder="1">
      <alignment vertical="center"/>
    </xf>
    <xf numFmtId="0" fontId="73" fillId="0" borderId="23" xfId="0" applyFont="1" applyFill="1" applyBorder="1" applyAlignment="1">
      <alignment vertical="center"/>
    </xf>
    <xf numFmtId="0" fontId="73" fillId="0" borderId="46" xfId="0" applyFont="1" applyFill="1" applyBorder="1" applyAlignment="1">
      <alignment vertical="center"/>
    </xf>
    <xf numFmtId="38" fontId="14" fillId="0" borderId="23" xfId="6" applyFont="1" applyFill="1" applyBorder="1">
      <alignment vertical="center"/>
    </xf>
    <xf numFmtId="37" fontId="14" fillId="0" borderId="23" xfId="1" applyNumberFormat="1" applyFont="1" applyFill="1" applyBorder="1" applyAlignment="1">
      <alignment horizontal="right" vertical="center"/>
    </xf>
    <xf numFmtId="38" fontId="14" fillId="0" borderId="19" xfId="7" applyFont="1" applyFill="1" applyBorder="1">
      <alignment vertical="center"/>
    </xf>
    <xf numFmtId="0" fontId="21" fillId="0" borderId="19" xfId="0" applyFont="1" applyFill="1" applyBorder="1" applyAlignment="1">
      <alignment vertical="center"/>
    </xf>
    <xf numFmtId="38" fontId="16" fillId="0" borderId="23" xfId="6" applyFont="1" applyFill="1" applyBorder="1">
      <alignment vertical="center"/>
    </xf>
    <xf numFmtId="0" fontId="24" fillId="0" borderId="23" xfId="0" applyFont="1" applyFill="1" applyBorder="1" applyAlignment="1">
      <alignment vertical="center"/>
    </xf>
    <xf numFmtId="0" fontId="21" fillId="0" borderId="47" xfId="0" applyFont="1" applyFill="1" applyBorder="1" applyAlignment="1">
      <alignment vertical="center"/>
    </xf>
    <xf numFmtId="0" fontId="21" fillId="0" borderId="23" xfId="0" applyFont="1" applyFill="1" applyBorder="1" applyAlignment="1">
      <alignment vertical="center"/>
    </xf>
    <xf numFmtId="180" fontId="14" fillId="0" borderId="46" xfId="1" applyNumberFormat="1" applyFont="1" applyFill="1" applyBorder="1" applyAlignment="1">
      <alignment horizontal="right" vertical="center"/>
    </xf>
    <xf numFmtId="182" fontId="14" fillId="0" borderId="24" xfId="1" applyNumberFormat="1" applyFont="1" applyFill="1" applyBorder="1" applyAlignment="1">
      <alignment vertical="center"/>
    </xf>
    <xf numFmtId="186" fontId="14" fillId="0" borderId="19" xfId="0" applyNumberFormat="1" applyFont="1" applyFill="1" applyBorder="1" applyAlignment="1">
      <alignment vertical="center"/>
    </xf>
    <xf numFmtId="0" fontId="14" fillId="0" borderId="19" xfId="0" applyFont="1" applyFill="1" applyBorder="1" applyAlignment="1">
      <alignment vertical="center"/>
    </xf>
    <xf numFmtId="178" fontId="14" fillId="0" borderId="19" xfId="0" applyNumberFormat="1" applyFont="1" applyFill="1" applyBorder="1" applyAlignment="1">
      <alignment vertical="center"/>
    </xf>
    <xf numFmtId="178" fontId="14" fillId="0" borderId="47" xfId="0" applyNumberFormat="1" applyFont="1" applyFill="1" applyBorder="1" applyAlignment="1">
      <alignment vertical="center"/>
    </xf>
    <xf numFmtId="186" fontId="14" fillId="0" borderId="23" xfId="0" applyNumberFormat="1" applyFont="1" applyFill="1" applyBorder="1" applyAlignment="1">
      <alignment vertical="center"/>
    </xf>
    <xf numFmtId="0" fontId="14" fillId="0" borderId="23" xfId="0" applyFont="1" applyFill="1" applyBorder="1" applyAlignment="1">
      <alignment vertical="center"/>
    </xf>
    <xf numFmtId="178" fontId="14" fillId="0" borderId="23" xfId="0" applyNumberFormat="1" applyFont="1" applyFill="1" applyBorder="1" applyAlignment="1">
      <alignment vertical="center"/>
    </xf>
    <xf numFmtId="178" fontId="14" fillId="0" borderId="46" xfId="0" applyNumberFormat="1" applyFont="1" applyFill="1" applyBorder="1" applyAlignment="1">
      <alignment vertical="center"/>
    </xf>
    <xf numFmtId="189" fontId="57" fillId="0" borderId="32" xfId="40" applyNumberFormat="1" applyFont="1" applyFill="1" applyBorder="1" applyAlignment="1">
      <alignment horizontal="center" vertical="center" shrinkToFit="1"/>
    </xf>
    <xf numFmtId="189" fontId="57" fillId="0" borderId="33" xfId="40" applyNumberFormat="1" applyFont="1" applyFill="1" applyBorder="1" applyAlignment="1">
      <alignment horizontal="center" vertical="center" shrinkToFit="1"/>
    </xf>
    <xf numFmtId="0" fontId="57" fillId="0" borderId="52" xfId="40" applyFont="1" applyFill="1" applyBorder="1" applyAlignment="1">
      <alignment horizontal="right" vertical="center"/>
    </xf>
    <xf numFmtId="0" fontId="57" fillId="0" borderId="0" xfId="40" applyFont="1" applyFill="1" applyBorder="1" applyAlignment="1">
      <alignment horizontal="right" vertical="center"/>
    </xf>
    <xf numFmtId="190" fontId="57" fillId="0" borderId="19" xfId="40" applyNumberFormat="1" applyFont="1" applyFill="1" applyBorder="1">
      <alignment vertical="center"/>
    </xf>
    <xf numFmtId="190" fontId="57" fillId="0" borderId="0" xfId="40" applyNumberFormat="1" applyFont="1" applyFill="1" applyBorder="1">
      <alignment vertical="center"/>
    </xf>
    <xf numFmtId="190" fontId="57" fillId="0" borderId="50" xfId="40" applyNumberFormat="1" applyFont="1" applyFill="1" applyBorder="1">
      <alignment vertical="center"/>
    </xf>
    <xf numFmtId="190" fontId="57" fillId="0" borderId="49" xfId="40" applyNumberFormat="1" applyFont="1" applyFill="1" applyBorder="1">
      <alignment vertical="center"/>
    </xf>
    <xf numFmtId="190" fontId="57" fillId="0" borderId="52" xfId="40" applyNumberFormat="1" applyFont="1" applyFill="1" applyBorder="1">
      <alignment vertical="center"/>
    </xf>
    <xf numFmtId="190" fontId="57" fillId="0" borderId="28" xfId="40" applyNumberFormat="1" applyFont="1" applyFill="1" applyBorder="1">
      <alignment vertical="center"/>
    </xf>
    <xf numFmtId="190" fontId="57" fillId="0" borderId="19" xfId="40" applyNumberFormat="1" applyFont="1" applyFill="1" applyBorder="1" applyAlignment="1">
      <alignment horizontal="right" vertical="center"/>
    </xf>
    <xf numFmtId="49" fontId="57" fillId="0" borderId="119" xfId="40" applyNumberFormat="1" applyFont="1" applyFill="1" applyBorder="1" applyAlignment="1">
      <alignment horizontal="right" vertical="center"/>
    </xf>
    <xf numFmtId="190" fontId="57" fillId="0" borderId="0" xfId="40" applyNumberFormat="1" applyFont="1" applyFill="1" applyBorder="1" applyAlignment="1">
      <alignment horizontal="right" vertical="center"/>
    </xf>
    <xf numFmtId="190" fontId="57" fillId="0" borderId="61" xfId="40" applyNumberFormat="1" applyFont="1" applyFill="1" applyBorder="1">
      <alignment vertical="center"/>
    </xf>
    <xf numFmtId="190" fontId="57" fillId="0" borderId="41" xfId="40" applyNumberFormat="1" applyFont="1" applyFill="1" applyBorder="1" applyAlignment="1">
      <alignment horizontal="right" vertical="center"/>
    </xf>
    <xf numFmtId="190" fontId="57" fillId="0" borderId="33" xfId="40" applyNumberFormat="1" applyFont="1" applyFill="1" applyBorder="1">
      <alignment vertical="center"/>
    </xf>
    <xf numFmtId="190" fontId="57" fillId="0" borderId="32" xfId="40" applyNumberFormat="1" applyFont="1" applyFill="1" applyBorder="1">
      <alignment vertical="center"/>
    </xf>
    <xf numFmtId="190" fontId="57" fillId="0" borderId="43" xfId="40" applyNumberFormat="1" applyFont="1" applyFill="1" applyBorder="1">
      <alignment vertical="center"/>
    </xf>
    <xf numFmtId="190" fontId="57" fillId="0" borderId="47" xfId="40" applyNumberFormat="1" applyFont="1" applyFill="1" applyBorder="1">
      <alignment vertical="center"/>
    </xf>
    <xf numFmtId="190" fontId="57" fillId="0" borderId="23" xfId="40" applyNumberFormat="1" applyFont="1" applyFill="1" applyBorder="1">
      <alignment vertical="center"/>
    </xf>
    <xf numFmtId="190" fontId="57" fillId="0" borderId="46" xfId="40" applyNumberFormat="1" applyFont="1" applyFill="1" applyBorder="1">
      <alignment vertical="center"/>
    </xf>
    <xf numFmtId="190" fontId="57" fillId="0" borderId="0" xfId="40" applyNumberFormat="1" applyFont="1" applyFill="1">
      <alignment vertical="center"/>
    </xf>
    <xf numFmtId="38" fontId="14" fillId="0" borderId="24" xfId="1" applyNumberFormat="1" applyFont="1" applyFill="1" applyBorder="1" applyAlignment="1">
      <alignment horizontal="right" vertical="center" shrinkToFit="1"/>
    </xf>
    <xf numFmtId="186" fontId="14" fillId="0" borderId="0" xfId="0" applyNumberFormat="1" applyFont="1" applyFill="1" applyAlignment="1">
      <alignment horizontal="right" vertical="center"/>
    </xf>
    <xf numFmtId="186" fontId="14" fillId="0" borderId="117" xfId="0" applyNumberFormat="1" applyFont="1" applyFill="1" applyBorder="1" applyAlignment="1">
      <alignment horizontal="right" vertical="center"/>
    </xf>
    <xf numFmtId="186" fontId="14" fillId="0" borderId="118" xfId="0" applyNumberFormat="1" applyFont="1" applyFill="1" applyBorder="1" applyAlignment="1">
      <alignment horizontal="right" vertical="center"/>
    </xf>
    <xf numFmtId="186" fontId="14" fillId="0" borderId="58" xfId="0" applyNumberFormat="1" applyFont="1" applyFill="1" applyBorder="1" applyAlignment="1">
      <alignment horizontal="right" vertical="center"/>
    </xf>
    <xf numFmtId="186" fontId="14" fillId="0" borderId="57" xfId="0" applyNumberFormat="1" applyFont="1" applyFill="1" applyBorder="1" applyAlignment="1">
      <alignment horizontal="right" vertical="center"/>
    </xf>
    <xf numFmtId="186" fontId="14" fillId="0" borderId="12" xfId="0" applyNumberFormat="1" applyFont="1" applyFill="1" applyBorder="1" applyAlignment="1">
      <alignment horizontal="right" vertical="center"/>
    </xf>
    <xf numFmtId="186" fontId="14" fillId="0" borderId="24" xfId="0" applyNumberFormat="1" applyFont="1" applyFill="1" applyBorder="1" applyAlignment="1">
      <alignment horizontal="right" vertical="center"/>
    </xf>
    <xf numFmtId="180" fontId="14" fillId="0" borderId="22" xfId="1" applyNumberFormat="1" applyFont="1" applyFill="1" applyBorder="1" applyAlignment="1">
      <alignment horizontal="right" vertical="center"/>
    </xf>
    <xf numFmtId="179" fontId="14" fillId="0" borderId="46" xfId="1" applyNumberFormat="1" applyFont="1" applyFill="1" applyBorder="1" applyAlignment="1">
      <alignment horizontal="right" vertical="center"/>
    </xf>
    <xf numFmtId="207" fontId="14" fillId="0" borderId="19" xfId="26" applyNumberFormat="1" applyFont="1" applyFill="1" applyBorder="1" applyAlignment="1">
      <alignment horizontal="right" vertical="center"/>
    </xf>
    <xf numFmtId="207" fontId="14" fillId="0" borderId="68" xfId="26" applyNumberFormat="1" applyFont="1" applyFill="1" applyBorder="1" applyAlignment="1">
      <alignment horizontal="right" vertical="center"/>
    </xf>
    <xf numFmtId="207" fontId="14" fillId="0" borderId="76" xfId="26" applyNumberFormat="1" applyFont="1" applyFill="1" applyBorder="1" applyAlignment="1">
      <alignment horizontal="right" vertical="center"/>
    </xf>
    <xf numFmtId="207" fontId="14" fillId="0" borderId="69" xfId="26" applyNumberFormat="1" applyFont="1" applyFill="1" applyBorder="1" applyAlignment="1">
      <alignment horizontal="right" vertical="center"/>
    </xf>
    <xf numFmtId="207" fontId="14" fillId="0" borderId="23" xfId="26" applyNumberFormat="1" applyFont="1" applyFill="1" applyBorder="1" applyAlignment="1">
      <alignment horizontal="right" vertical="center"/>
    </xf>
    <xf numFmtId="207" fontId="14" fillId="0" borderId="60" xfId="26" applyNumberFormat="1" applyFont="1" applyFill="1" applyBorder="1" applyAlignment="1">
      <alignment horizontal="right" vertical="center"/>
    </xf>
    <xf numFmtId="207" fontId="14" fillId="0" borderId="78" xfId="26" applyNumberFormat="1" applyFont="1" applyFill="1" applyBorder="1" applyAlignment="1">
      <alignment horizontal="right" vertical="center"/>
    </xf>
    <xf numFmtId="207" fontId="14" fillId="0" borderId="70" xfId="26" applyNumberFormat="1" applyFont="1" applyFill="1" applyBorder="1" applyAlignment="1">
      <alignment horizontal="right" vertical="center"/>
    </xf>
    <xf numFmtId="186" fontId="14" fillId="0" borderId="68" xfId="0" applyNumberFormat="1" applyFont="1" applyFill="1" applyBorder="1" applyAlignment="1">
      <alignment vertical="center"/>
    </xf>
    <xf numFmtId="186" fontId="14" fillId="0" borderId="76" xfId="0" applyNumberFormat="1" applyFont="1" applyFill="1" applyBorder="1" applyAlignment="1">
      <alignment vertical="center"/>
    </xf>
    <xf numFmtId="186" fontId="14" fillId="0" borderId="18" xfId="0" applyNumberFormat="1" applyFont="1" applyFill="1" applyBorder="1" applyAlignment="1">
      <alignment vertical="center"/>
    </xf>
    <xf numFmtId="186" fontId="14" fillId="0" borderId="47" xfId="0" applyNumberFormat="1" applyFont="1" applyFill="1" applyBorder="1" applyAlignment="1">
      <alignment vertical="center"/>
    </xf>
    <xf numFmtId="186" fontId="14" fillId="0" borderId="0" xfId="0" applyNumberFormat="1" applyFont="1" applyFill="1" applyBorder="1" applyAlignment="1">
      <alignment vertical="center"/>
    </xf>
    <xf numFmtId="186" fontId="14" fillId="0" borderId="60" xfId="0" applyNumberFormat="1" applyFont="1" applyFill="1" applyBorder="1" applyAlignment="1">
      <alignment horizontal="right" vertical="center"/>
    </xf>
    <xf numFmtId="186" fontId="14" fillId="0" borderId="78" xfId="0" applyNumberFormat="1" applyFont="1" applyFill="1" applyBorder="1" applyAlignment="1">
      <alignment horizontal="right" vertical="center"/>
    </xf>
    <xf numFmtId="186" fontId="14" fillId="0" borderId="22" xfId="0" applyNumberFormat="1" applyFont="1" applyFill="1" applyBorder="1" applyAlignment="1">
      <alignment horizontal="right" vertical="center"/>
    </xf>
    <xf numFmtId="186" fontId="14" fillId="0" borderId="46" xfId="0" applyNumberFormat="1" applyFont="1" applyFill="1" applyBorder="1" applyAlignment="1">
      <alignment horizontal="right" vertical="center"/>
    </xf>
    <xf numFmtId="186" fontId="14" fillId="0" borderId="47" xfId="0" applyNumberFormat="1" applyFont="1" applyFill="1" applyBorder="1" applyAlignment="1">
      <alignment horizontal="right" vertical="center"/>
    </xf>
    <xf numFmtId="0" fontId="14" fillId="0" borderId="22" xfId="1" applyNumberFormat="1" applyFont="1" applyFill="1" applyBorder="1" applyAlignment="1">
      <alignment horizontal="center" vertical="center"/>
    </xf>
    <xf numFmtId="3" fontId="14" fillId="0" borderId="19" xfId="0" applyNumberFormat="1" applyFont="1" applyFill="1" applyBorder="1" applyAlignment="1">
      <alignment horizontal="right" vertical="center"/>
    </xf>
    <xf numFmtId="3" fontId="14" fillId="0" borderId="23" xfId="0" applyNumberFormat="1" applyFont="1" applyFill="1" applyBorder="1" applyAlignment="1">
      <alignment horizontal="right" vertical="center"/>
    </xf>
    <xf numFmtId="182" fontId="14" fillId="0" borderId="19" xfId="0" applyNumberFormat="1" applyFont="1" applyFill="1" applyBorder="1" applyAlignment="1">
      <alignment horizontal="right" vertical="center"/>
    </xf>
    <xf numFmtId="182" fontId="14" fillId="0" borderId="19" xfId="26" applyNumberFormat="1" applyFont="1" applyFill="1" applyBorder="1" applyAlignment="1">
      <alignment horizontal="right" vertical="center"/>
    </xf>
    <xf numFmtId="182" fontId="14" fillId="0" borderId="47" xfId="26" applyNumberFormat="1" applyFont="1" applyFill="1" applyBorder="1" applyAlignment="1">
      <alignment horizontal="right" vertical="center"/>
    </xf>
    <xf numFmtId="182" fontId="14" fillId="0" borderId="23" xfId="0" applyNumberFormat="1" applyFont="1" applyFill="1" applyBorder="1" applyAlignment="1">
      <alignment horizontal="right" vertical="center"/>
    </xf>
    <xf numFmtId="182" fontId="14" fillId="0" borderId="23" xfId="26" applyNumberFormat="1" applyFont="1" applyFill="1" applyBorder="1" applyAlignment="1">
      <alignment horizontal="right" vertical="center"/>
    </xf>
    <xf numFmtId="182" fontId="14" fillId="0" borderId="46" xfId="26" applyNumberFormat="1" applyFont="1" applyFill="1" applyBorder="1" applyAlignment="1">
      <alignment horizontal="right" vertical="center"/>
    </xf>
    <xf numFmtId="186" fontId="20" fillId="0" borderId="19" xfId="26" applyNumberFormat="1" applyFont="1" applyFill="1" applyBorder="1" applyAlignment="1">
      <alignment horizontal="right" vertical="center" shrinkToFit="1"/>
    </xf>
    <xf numFmtId="186" fontId="20" fillId="0" borderId="19" xfId="2" applyNumberFormat="1" applyFont="1" applyFill="1" applyBorder="1" applyAlignment="1">
      <alignment horizontal="right" vertical="center" shrinkToFit="1"/>
    </xf>
    <xf numFmtId="191" fontId="20" fillId="0" borderId="19" xfId="26" applyNumberFormat="1" applyFont="1" applyFill="1" applyBorder="1" applyAlignment="1">
      <alignment horizontal="right" vertical="center" shrinkToFit="1"/>
    </xf>
    <xf numFmtId="191" fontId="20" fillId="0" borderId="47" xfId="26" applyNumberFormat="1" applyFont="1" applyFill="1" applyBorder="1" applyAlignment="1">
      <alignment horizontal="right" vertical="center" shrinkToFit="1"/>
    </xf>
    <xf numFmtId="186" fontId="20" fillId="0" borderId="23" xfId="26" applyNumberFormat="1" applyFont="1" applyFill="1" applyBorder="1" applyAlignment="1">
      <alignment horizontal="right" vertical="center"/>
    </xf>
    <xf numFmtId="186" fontId="20" fillId="0" borderId="23" xfId="2" applyNumberFormat="1" applyFont="1" applyFill="1" applyBorder="1" applyAlignment="1">
      <alignment horizontal="right" vertical="center" shrinkToFit="1"/>
    </xf>
    <xf numFmtId="191" fontId="20" fillId="0" borderId="23" xfId="26" applyNumberFormat="1" applyFont="1" applyFill="1" applyBorder="1" applyAlignment="1">
      <alignment horizontal="right" vertical="center"/>
    </xf>
    <xf numFmtId="191" fontId="20" fillId="0" borderId="46" xfId="26" applyNumberFormat="1" applyFont="1" applyFill="1" applyBorder="1" applyAlignment="1">
      <alignment horizontal="right" vertical="center"/>
    </xf>
    <xf numFmtId="186" fontId="14" fillId="0" borderId="19" xfId="10" applyNumberFormat="1" applyFont="1" applyFill="1" applyBorder="1" applyAlignment="1">
      <alignment horizontal="right" vertical="center"/>
    </xf>
    <xf numFmtId="186" fontId="14" fillId="0" borderId="19" xfId="13" applyNumberFormat="1" applyFont="1" applyFill="1" applyBorder="1" applyAlignment="1">
      <alignment vertical="center"/>
    </xf>
    <xf numFmtId="186" fontId="14" fillId="0" borderId="19" xfId="13" applyNumberFormat="1" applyFont="1" applyFill="1" applyBorder="1" applyAlignment="1">
      <alignment horizontal="right" vertical="center"/>
    </xf>
    <xf numFmtId="186" fontId="14" fillId="0" borderId="23" xfId="10" applyNumberFormat="1" applyFont="1" applyFill="1" applyBorder="1" applyAlignment="1">
      <alignment horizontal="right" vertical="center"/>
    </xf>
    <xf numFmtId="186" fontId="14" fillId="0" borderId="23" xfId="13" applyNumberFormat="1" applyFont="1" applyFill="1" applyBorder="1" applyAlignment="1">
      <alignment vertical="center"/>
    </xf>
    <xf numFmtId="186" fontId="14" fillId="0" borderId="23" xfId="13" applyNumberFormat="1" applyFont="1" applyFill="1" applyBorder="1" applyAlignment="1">
      <alignment horizontal="right" vertical="center"/>
    </xf>
    <xf numFmtId="191" fontId="14" fillId="0" borderId="46" xfId="1" applyNumberFormat="1" applyFont="1" applyFill="1" applyBorder="1" applyAlignment="1">
      <alignment vertical="center"/>
    </xf>
    <xf numFmtId="186" fontId="14" fillId="0" borderId="24" xfId="2" applyNumberFormat="1" applyFont="1" applyFill="1" applyBorder="1" applyAlignment="1">
      <alignment vertical="center"/>
    </xf>
    <xf numFmtId="38" fontId="14" fillId="0" borderId="23" xfId="2" applyFont="1" applyFill="1" applyBorder="1" applyAlignment="1">
      <alignment horizontal="right" vertical="center" indent="1"/>
    </xf>
    <xf numFmtId="38" fontId="14" fillId="0" borderId="24" xfId="2" applyFont="1" applyFill="1" applyBorder="1" applyAlignment="1">
      <alignment horizontal="right" vertical="center" indent="1"/>
    </xf>
    <xf numFmtId="38" fontId="14" fillId="0" borderId="46" xfId="2" applyFont="1" applyFill="1" applyBorder="1" applyAlignment="1">
      <alignment horizontal="right" vertical="center" indent="1"/>
    </xf>
    <xf numFmtId="0" fontId="24" fillId="0" borderId="24" xfId="1" applyFont="1" applyFill="1" applyBorder="1" applyAlignment="1">
      <alignment vertical="center"/>
    </xf>
    <xf numFmtId="38" fontId="21" fillId="0" borderId="24" xfId="2" applyFont="1" applyFill="1" applyBorder="1"/>
    <xf numFmtId="38" fontId="20" fillId="0" borderId="42" xfId="2" applyFont="1" applyFill="1" applyBorder="1" applyAlignment="1">
      <alignment horizontal="right" vertical="center" wrapText="1"/>
    </xf>
    <xf numFmtId="0" fontId="21" fillId="0" borderId="0" xfId="1" applyFont="1" applyFill="1" applyBorder="1" applyAlignment="1">
      <alignment horizontal="left" vertical="center" wrapText="1"/>
    </xf>
    <xf numFmtId="183" fontId="21" fillId="0" borderId="47" xfId="2" applyNumberFormat="1" applyFont="1" applyFill="1" applyBorder="1" applyAlignment="1">
      <alignment horizontal="right" vertical="center"/>
    </xf>
    <xf numFmtId="0" fontId="21" fillId="0" borderId="9" xfId="1" applyFont="1" applyFill="1" applyBorder="1" applyAlignment="1">
      <alignment horizontal="left" vertical="center" wrapText="1"/>
    </xf>
    <xf numFmtId="183" fontId="21" fillId="0" borderId="119" xfId="2" applyNumberFormat="1" applyFont="1" applyFill="1" applyBorder="1" applyAlignment="1">
      <alignment horizontal="right" vertical="center"/>
    </xf>
    <xf numFmtId="183" fontId="14" fillId="0" borderId="117" xfId="2" applyNumberFormat="1" applyFont="1" applyFill="1" applyBorder="1" applyAlignment="1">
      <alignment horizontal="right" vertical="center"/>
    </xf>
    <xf numFmtId="183" fontId="14" fillId="0" borderId="9" xfId="2" applyNumberFormat="1" applyFont="1" applyFill="1" applyBorder="1" applyAlignment="1">
      <alignment horizontal="right" vertical="center"/>
    </xf>
    <xf numFmtId="183" fontId="14" fillId="0" borderId="119" xfId="2" applyNumberFormat="1" applyFont="1" applyFill="1" applyBorder="1" applyAlignment="1">
      <alignment horizontal="right" vertical="center"/>
    </xf>
    <xf numFmtId="0" fontId="21" fillId="0" borderId="12" xfId="1" applyFont="1" applyFill="1" applyBorder="1" applyAlignment="1">
      <alignment horizontal="left" vertical="center" wrapText="1"/>
    </xf>
    <xf numFmtId="183" fontId="21" fillId="0" borderId="59" xfId="2" applyNumberFormat="1" applyFont="1" applyFill="1" applyBorder="1" applyAlignment="1">
      <alignment horizontal="right" vertical="center"/>
    </xf>
    <xf numFmtId="183" fontId="14" fillId="0" borderId="58" xfId="2" applyNumberFormat="1" applyFont="1" applyFill="1" applyBorder="1" applyAlignment="1">
      <alignment horizontal="right" vertical="center"/>
    </xf>
    <xf numFmtId="183" fontId="14" fillId="0" borderId="12" xfId="2" applyNumberFormat="1" applyFont="1" applyFill="1" applyBorder="1" applyAlignment="1">
      <alignment horizontal="right" vertical="center"/>
    </xf>
    <xf numFmtId="183" fontId="14" fillId="0" borderId="59" xfId="2" applyNumberFormat="1" applyFont="1" applyFill="1" applyBorder="1" applyAlignment="1">
      <alignment horizontal="right" vertical="center"/>
    </xf>
    <xf numFmtId="0" fontId="21" fillId="0" borderId="24" xfId="1" applyFont="1" applyFill="1" applyBorder="1" applyAlignment="1">
      <alignment horizontal="left" vertical="center" wrapText="1"/>
    </xf>
    <xf numFmtId="183" fontId="21" fillId="0" borderId="46" xfId="2" applyNumberFormat="1" applyFont="1" applyFill="1" applyBorder="1" applyAlignment="1">
      <alignment horizontal="right" vertical="center"/>
    </xf>
    <xf numFmtId="0" fontId="25" fillId="0" borderId="0" xfId="1" applyFont="1" applyFill="1" applyBorder="1" applyAlignment="1">
      <alignment horizontal="left" vertical="center"/>
    </xf>
    <xf numFmtId="0" fontId="65" fillId="0" borderId="0" xfId="1" applyFont="1" applyFill="1" applyBorder="1" applyAlignment="1">
      <alignment horizontal="left" vertical="center"/>
    </xf>
    <xf numFmtId="38" fontId="60" fillId="0" borderId="33" xfId="2" applyFont="1" applyFill="1" applyBorder="1" applyAlignment="1">
      <alignment horizontal="center" vertical="center"/>
    </xf>
    <xf numFmtId="38" fontId="57" fillId="0" borderId="47" xfId="2" applyFont="1" applyFill="1" applyBorder="1" applyAlignment="1">
      <alignment horizontal="right" vertical="center" wrapText="1"/>
    </xf>
    <xf numFmtId="186" fontId="57" fillId="0" borderId="58" xfId="2" applyNumberFormat="1" applyFont="1" applyFill="1" applyBorder="1" applyAlignment="1">
      <alignment horizontal="right" vertical="center"/>
    </xf>
    <xf numFmtId="186" fontId="57" fillId="0" borderId="12" xfId="2" applyNumberFormat="1" applyFont="1" applyFill="1" applyBorder="1" applyAlignment="1">
      <alignment vertical="center"/>
    </xf>
    <xf numFmtId="186" fontId="57" fillId="0" borderId="117" xfId="2" applyNumberFormat="1" applyFont="1" applyFill="1" applyBorder="1" applyAlignment="1">
      <alignment vertical="center"/>
    </xf>
    <xf numFmtId="186" fontId="57" fillId="0" borderId="9" xfId="2" applyNumberFormat="1" applyFont="1" applyFill="1" applyBorder="1" applyAlignment="1">
      <alignment vertical="center"/>
    </xf>
    <xf numFmtId="186" fontId="57" fillId="0" borderId="23" xfId="2" applyNumberFormat="1" applyFont="1" applyFill="1" applyBorder="1" applyAlignment="1">
      <alignment vertical="center"/>
    </xf>
    <xf numFmtId="186" fontId="57" fillId="0" borderId="24" xfId="2" applyNumberFormat="1" applyFont="1" applyFill="1" applyBorder="1" applyAlignment="1">
      <alignment vertical="center"/>
    </xf>
    <xf numFmtId="0" fontId="40" fillId="0" borderId="79" xfId="12" applyFont="1" applyFill="1" applyBorder="1" applyAlignment="1">
      <alignment horizontal="center" vertical="center"/>
    </xf>
    <xf numFmtId="0" fontId="40" fillId="0" borderId="80" xfId="12" applyFont="1" applyFill="1" applyBorder="1" applyAlignment="1">
      <alignment horizontal="center" vertical="center" wrapText="1"/>
    </xf>
    <xf numFmtId="0" fontId="40" fillId="0" borderId="80" xfId="12" applyFont="1" applyFill="1" applyBorder="1" applyAlignment="1">
      <alignment horizontal="center" vertical="center"/>
    </xf>
    <xf numFmtId="0" fontId="40" fillId="0" borderId="81" xfId="12" applyFont="1" applyFill="1" applyBorder="1" applyAlignment="1">
      <alignment horizontal="center" vertical="center"/>
    </xf>
    <xf numFmtId="0" fontId="25" fillId="0" borderId="0" xfId="12" applyFont="1" applyFill="1" applyAlignment="1">
      <alignment horizontal="center" vertical="center"/>
    </xf>
    <xf numFmtId="0" fontId="74" fillId="0" borderId="0" xfId="12" applyFont="1" applyFill="1" applyAlignment="1">
      <alignment horizontal="center" vertical="center"/>
    </xf>
    <xf numFmtId="0" fontId="74" fillId="0" borderId="0" xfId="12" applyFont="1" applyFill="1" applyAlignment="1">
      <alignment vertical="center"/>
    </xf>
    <xf numFmtId="0" fontId="75" fillId="0" borderId="0" xfId="12" applyFont="1" applyFill="1" applyBorder="1" applyAlignment="1">
      <alignment horizontal="center" vertical="center"/>
    </xf>
    <xf numFmtId="0" fontId="75" fillId="0" borderId="0" xfId="12" applyFont="1" applyFill="1" applyBorder="1" applyAlignment="1">
      <alignment vertical="center"/>
    </xf>
    <xf numFmtId="0" fontId="25" fillId="0" borderId="0" xfId="12" applyFont="1" applyFill="1" applyBorder="1" applyAlignment="1">
      <alignment horizontal="right" vertical="center"/>
    </xf>
    <xf numFmtId="0" fontId="21" fillId="0" borderId="0" xfId="12" applyFont="1" applyFill="1" applyAlignment="1">
      <alignment horizontal="right"/>
    </xf>
    <xf numFmtId="0" fontId="25" fillId="0" borderId="82" xfId="41" applyFont="1" applyFill="1" applyBorder="1" applyAlignment="1">
      <alignment horizontal="center" vertical="center" wrapText="1"/>
    </xf>
    <xf numFmtId="0" fontId="25" fillId="0" borderId="83" xfId="41" applyFont="1" applyFill="1" applyBorder="1" applyAlignment="1">
      <alignment horizontal="center" vertical="center" wrapText="1"/>
    </xf>
    <xf numFmtId="0" fontId="21" fillId="0" borderId="82" xfId="41" applyFont="1" applyFill="1" applyBorder="1" applyAlignment="1">
      <alignment vertical="center" wrapText="1"/>
    </xf>
    <xf numFmtId="0" fontId="25" fillId="0" borderId="83" xfId="41" applyFont="1" applyFill="1" applyBorder="1" applyAlignment="1">
      <alignment horizontal="center" vertical="center"/>
    </xf>
    <xf numFmtId="57" fontId="25" fillId="0" borderId="83" xfId="41" applyNumberFormat="1" applyFont="1" applyFill="1" applyBorder="1" applyAlignment="1">
      <alignment horizontal="center" vertical="center"/>
    </xf>
    <xf numFmtId="0" fontId="25" fillId="0" borderId="84" xfId="41" applyFont="1" applyFill="1" applyBorder="1" applyAlignment="1">
      <alignment horizontal="center" vertical="center"/>
    </xf>
    <xf numFmtId="0" fontId="25" fillId="0" borderId="85" xfId="41" applyFont="1" applyFill="1" applyBorder="1" applyAlignment="1">
      <alignment horizontal="center" vertical="center" wrapText="1"/>
    </xf>
    <xf numFmtId="0" fontId="25" fillId="0" borderId="86" xfId="41" applyFont="1" applyFill="1" applyBorder="1" applyAlignment="1">
      <alignment horizontal="center" vertical="center" wrapText="1"/>
    </xf>
    <xf numFmtId="0" fontId="21" fillId="0" borderId="85" xfId="41" applyFont="1" applyFill="1" applyBorder="1" applyAlignment="1">
      <alignment vertical="center" wrapText="1"/>
    </xf>
    <xf numFmtId="0" fontId="25" fillId="0" borderId="86" xfId="41" applyFont="1" applyFill="1" applyBorder="1" applyAlignment="1">
      <alignment horizontal="center" vertical="center"/>
    </xf>
    <xf numFmtId="57" fontId="25" fillId="0" borderId="86" xfId="41" applyNumberFormat="1" applyFont="1" applyFill="1" applyBorder="1" applyAlignment="1">
      <alignment horizontal="center" vertical="center"/>
    </xf>
    <xf numFmtId="0" fontId="25" fillId="0" borderId="87" xfId="41" applyFont="1" applyFill="1" applyBorder="1" applyAlignment="1">
      <alignment horizontal="center" vertical="center"/>
    </xf>
    <xf numFmtId="0" fontId="25" fillId="0" borderId="88" xfId="41" applyFont="1" applyFill="1" applyBorder="1" applyAlignment="1">
      <alignment horizontal="center" vertical="center" wrapText="1"/>
    </xf>
    <xf numFmtId="0" fontId="25" fillId="0" borderId="89" xfId="41" applyFont="1" applyFill="1" applyBorder="1" applyAlignment="1">
      <alignment horizontal="center" vertical="center" wrapText="1"/>
    </xf>
    <xf numFmtId="0" fontId="21" fillId="0" borderId="88" xfId="41" applyFont="1" applyFill="1" applyBorder="1" applyAlignment="1">
      <alignment vertical="center" wrapText="1"/>
    </xf>
    <xf numFmtId="0" fontId="25" fillId="0" borderId="89" xfId="41" applyFont="1" applyFill="1" applyBorder="1" applyAlignment="1">
      <alignment horizontal="center" vertical="center"/>
    </xf>
    <xf numFmtId="57" fontId="25" fillId="0" borderId="89" xfId="41" applyNumberFormat="1" applyFont="1" applyFill="1" applyBorder="1" applyAlignment="1">
      <alignment horizontal="center" vertical="center"/>
    </xf>
    <xf numFmtId="0" fontId="25" fillId="0" borderId="90" xfId="41" applyFont="1" applyFill="1" applyBorder="1" applyAlignment="1">
      <alignment horizontal="center" vertical="center"/>
    </xf>
    <xf numFmtId="0" fontId="25" fillId="0" borderId="91" xfId="41" applyFont="1" applyFill="1" applyBorder="1" applyAlignment="1">
      <alignment horizontal="center" vertical="center" wrapText="1"/>
    </xf>
    <xf numFmtId="0" fontId="25" fillId="0" borderId="92" xfId="41" applyFont="1" applyFill="1" applyBorder="1" applyAlignment="1">
      <alignment horizontal="center" vertical="center" wrapText="1"/>
    </xf>
    <xf numFmtId="0" fontId="21" fillId="0" borderId="91" xfId="41" applyFont="1" applyFill="1" applyBorder="1" applyAlignment="1">
      <alignment vertical="center" wrapText="1"/>
    </xf>
    <xf numFmtId="0" fontId="25" fillId="0" borderId="92" xfId="41" applyFont="1" applyFill="1" applyBorder="1" applyAlignment="1">
      <alignment horizontal="center" vertical="center"/>
    </xf>
    <xf numFmtId="57" fontId="25" fillId="0" borderId="92" xfId="41" applyNumberFormat="1" applyFont="1" applyFill="1" applyBorder="1" applyAlignment="1">
      <alignment horizontal="center" vertical="center"/>
    </xf>
    <xf numFmtId="0" fontId="25" fillId="0" borderId="93" xfId="41" applyFont="1" applyFill="1" applyBorder="1" applyAlignment="1">
      <alignment horizontal="center" vertical="center"/>
    </xf>
    <xf numFmtId="0" fontId="25" fillId="0" borderId="1" xfId="41" applyFont="1" applyFill="1" applyBorder="1" applyAlignment="1">
      <alignment horizontal="center" vertical="center" wrapText="1"/>
    </xf>
    <xf numFmtId="0" fontId="25" fillId="0" borderId="32" xfId="41" applyFont="1" applyFill="1" applyBorder="1" applyAlignment="1">
      <alignment horizontal="center" vertical="center" wrapText="1"/>
    </xf>
    <xf numFmtId="0" fontId="21" fillId="0" borderId="1" xfId="41" applyFont="1" applyFill="1" applyBorder="1" applyAlignment="1">
      <alignment vertical="center" wrapText="1"/>
    </xf>
    <xf numFmtId="0" fontId="25" fillId="0" borderId="32" xfId="41" applyFont="1" applyFill="1" applyBorder="1" applyAlignment="1">
      <alignment horizontal="center" vertical="center"/>
    </xf>
    <xf numFmtId="57" fontId="25" fillId="0" borderId="32" xfId="41" applyNumberFormat="1" applyFont="1" applyFill="1" applyBorder="1" applyAlignment="1">
      <alignment horizontal="center" vertical="center"/>
    </xf>
    <xf numFmtId="0" fontId="25" fillId="0" borderId="33" xfId="41" applyFont="1" applyFill="1" applyBorder="1" applyAlignment="1">
      <alignment horizontal="center" vertical="center"/>
    </xf>
    <xf numFmtId="0" fontId="25" fillId="0" borderId="94" xfId="41" applyFont="1" applyFill="1" applyBorder="1" applyAlignment="1">
      <alignment horizontal="center" vertical="center" wrapText="1"/>
    </xf>
    <xf numFmtId="0" fontId="25" fillId="0" borderId="95" xfId="41" applyFont="1" applyFill="1" applyBorder="1" applyAlignment="1">
      <alignment horizontal="center" vertical="center"/>
    </xf>
    <xf numFmtId="0" fontId="21" fillId="0" borderId="86" xfId="41" applyFont="1" applyFill="1" applyBorder="1" applyAlignment="1">
      <alignment vertical="center" wrapText="1"/>
    </xf>
    <xf numFmtId="0" fontId="25" fillId="0" borderId="89" xfId="41" applyFont="1" applyFill="1" applyBorder="1" applyAlignment="1">
      <alignment vertical="center" wrapText="1"/>
    </xf>
    <xf numFmtId="0" fontId="25" fillId="0" borderId="86" xfId="41" applyFont="1" applyFill="1" applyBorder="1" applyAlignment="1">
      <alignment horizontal="center" vertical="center" wrapText="1" shrinkToFit="1"/>
    </xf>
    <xf numFmtId="57" fontId="25" fillId="0" borderId="19" xfId="41" applyNumberFormat="1" applyFont="1" applyFill="1" applyBorder="1" applyAlignment="1">
      <alignment horizontal="center" vertical="center"/>
    </xf>
    <xf numFmtId="0" fontId="25" fillId="0" borderId="23" xfId="41" applyFont="1" applyFill="1" applyBorder="1" applyAlignment="1">
      <alignment horizontal="center" vertical="center" wrapText="1"/>
    </xf>
    <xf numFmtId="0" fontId="21" fillId="0" borderId="22" xfId="41" applyFont="1" applyFill="1" applyBorder="1" applyAlignment="1">
      <alignment vertical="center" wrapText="1"/>
    </xf>
    <xf numFmtId="0" fontId="25" fillId="0" borderId="23" xfId="41" applyFont="1" applyFill="1" applyBorder="1" applyAlignment="1">
      <alignment horizontal="center" vertical="center"/>
    </xf>
    <xf numFmtId="0" fontId="25" fillId="0" borderId="46" xfId="41" applyFont="1" applyFill="1" applyBorder="1" applyAlignment="1">
      <alignment horizontal="center" vertical="center"/>
    </xf>
    <xf numFmtId="0" fontId="25" fillId="0" borderId="96" xfId="41" applyFont="1" applyFill="1" applyBorder="1" applyAlignment="1">
      <alignment horizontal="center" vertical="center" wrapText="1"/>
    </xf>
    <xf numFmtId="0" fontId="25" fillId="0" borderId="54" xfId="41" applyFont="1" applyFill="1" applyBorder="1" applyAlignment="1">
      <alignment horizontal="center" vertical="center" wrapText="1"/>
    </xf>
    <xf numFmtId="0" fontId="21" fillId="0" borderId="18" xfId="41" applyFont="1" applyFill="1" applyBorder="1" applyAlignment="1">
      <alignment vertical="center" wrapText="1"/>
    </xf>
    <xf numFmtId="0" fontId="25" fillId="0" borderId="54" xfId="41" applyFont="1" applyFill="1" applyBorder="1" applyAlignment="1">
      <alignment horizontal="center" vertical="center"/>
    </xf>
    <xf numFmtId="0" fontId="25" fillId="0" borderId="19" xfId="41" applyFont="1" applyFill="1" applyBorder="1" applyAlignment="1">
      <alignment horizontal="center" vertical="center" wrapText="1"/>
    </xf>
    <xf numFmtId="57" fontId="25" fillId="0" borderId="54" xfId="41" applyNumberFormat="1" applyFont="1" applyFill="1" applyBorder="1" applyAlignment="1">
      <alignment horizontal="center" vertical="center"/>
    </xf>
    <xf numFmtId="0" fontId="25" fillId="0" borderId="55" xfId="41" applyFont="1" applyFill="1" applyBorder="1" applyAlignment="1">
      <alignment horizontal="center" vertical="center"/>
    </xf>
    <xf numFmtId="0" fontId="25" fillId="0" borderId="95" xfId="41" applyFont="1" applyFill="1" applyBorder="1" applyAlignment="1">
      <alignment horizontal="center" vertical="center" wrapText="1"/>
    </xf>
    <xf numFmtId="0" fontId="21" fillId="0" borderId="94" xfId="41" applyFont="1" applyFill="1" applyBorder="1" applyAlignment="1">
      <alignment vertical="center" wrapText="1"/>
    </xf>
    <xf numFmtId="57" fontId="25" fillId="0" borderId="95" xfId="41" applyNumberFormat="1" applyFont="1" applyFill="1" applyBorder="1" applyAlignment="1">
      <alignment horizontal="center" vertical="center"/>
    </xf>
    <xf numFmtId="0" fontId="25" fillId="0" borderId="97" xfId="41" applyFont="1" applyFill="1" applyBorder="1" applyAlignment="1">
      <alignment horizontal="center" vertical="center"/>
    </xf>
    <xf numFmtId="0" fontId="21" fillId="0" borderId="89" xfId="41" applyFont="1" applyFill="1" applyBorder="1" applyAlignment="1">
      <alignment vertical="center" wrapText="1"/>
    </xf>
    <xf numFmtId="0" fontId="25" fillId="0" borderId="57" xfId="41" applyFont="1" applyFill="1" applyBorder="1" applyAlignment="1">
      <alignment horizontal="center" vertical="center" wrapText="1"/>
    </xf>
    <xf numFmtId="0" fontId="25" fillId="0" borderId="58" xfId="41" applyFont="1" applyFill="1" applyBorder="1" applyAlignment="1">
      <alignment horizontal="center" vertical="center" wrapText="1"/>
    </xf>
    <xf numFmtId="0" fontId="21" fillId="0" borderId="57" xfId="41" applyFont="1" applyFill="1" applyBorder="1" applyAlignment="1">
      <alignment vertical="center" wrapText="1"/>
    </xf>
    <xf numFmtId="0" fontId="25" fillId="0" borderId="58" xfId="41" applyFont="1" applyFill="1" applyBorder="1" applyAlignment="1">
      <alignment horizontal="center" vertical="center"/>
    </xf>
    <xf numFmtId="57" fontId="25" fillId="0" borderId="58" xfId="41" applyNumberFormat="1" applyFont="1" applyFill="1" applyBorder="1" applyAlignment="1">
      <alignment horizontal="center" vertical="center"/>
    </xf>
    <xf numFmtId="0" fontId="40" fillId="0" borderId="59" xfId="41" applyFont="1" applyFill="1" applyBorder="1" applyAlignment="1">
      <alignment horizontal="center" vertical="center"/>
    </xf>
    <xf numFmtId="57" fontId="25" fillId="0" borderId="23" xfId="41" applyNumberFormat="1" applyFont="1" applyFill="1" applyBorder="1" applyAlignment="1">
      <alignment horizontal="center" vertical="center"/>
    </xf>
    <xf numFmtId="0" fontId="21" fillId="0" borderId="98" xfId="41" applyFont="1" applyFill="1" applyBorder="1" applyAlignment="1">
      <alignment vertical="center" wrapText="1"/>
    </xf>
    <xf numFmtId="0" fontId="25" fillId="0" borderId="19" xfId="41" applyFont="1" applyFill="1" applyBorder="1" applyAlignment="1">
      <alignment horizontal="center" vertical="center"/>
    </xf>
    <xf numFmtId="0" fontId="21" fillId="0" borderId="95" xfId="41" applyFont="1" applyFill="1" applyBorder="1" applyAlignment="1">
      <alignment vertical="center" wrapText="1"/>
    </xf>
    <xf numFmtId="0" fontId="25" fillId="0" borderId="87" xfId="41" applyFont="1" applyFill="1" applyBorder="1" applyAlignment="1">
      <alignment horizontal="center" vertical="center" wrapText="1"/>
    </xf>
    <xf numFmtId="0" fontId="21" fillId="0" borderId="86" xfId="41" applyFont="1" applyFill="1" applyBorder="1" applyAlignment="1">
      <alignment horizontal="left" vertical="center" wrapText="1"/>
    </xf>
    <xf numFmtId="0" fontId="25" fillId="0" borderId="99" xfId="41" applyFont="1" applyFill="1" applyBorder="1" applyAlignment="1">
      <alignment horizontal="center" vertical="center"/>
    </xf>
    <xf numFmtId="0" fontId="21" fillId="0" borderId="85" xfId="41" applyFont="1" applyFill="1" applyBorder="1" applyAlignment="1">
      <alignment horizontal="left" vertical="center" wrapText="1"/>
    </xf>
    <xf numFmtId="0" fontId="25" fillId="0" borderId="85" xfId="41" applyFont="1" applyFill="1" applyBorder="1" applyAlignment="1">
      <alignment horizontal="left" vertical="center" wrapText="1"/>
    </xf>
    <xf numFmtId="0" fontId="25" fillId="0" borderId="114" xfId="41" applyFont="1" applyFill="1" applyBorder="1" applyAlignment="1">
      <alignment horizontal="center" vertical="center" wrapText="1"/>
    </xf>
    <xf numFmtId="0" fontId="25" fillId="0" borderId="50" xfId="41" applyFont="1" applyFill="1" applyBorder="1" applyAlignment="1">
      <alignment horizontal="center" vertical="center" wrapText="1"/>
    </xf>
    <xf numFmtId="0" fontId="21" fillId="0" borderId="114" xfId="41" applyFont="1" applyFill="1" applyBorder="1" applyAlignment="1">
      <alignment vertical="center" wrapText="1"/>
    </xf>
    <xf numFmtId="0" fontId="25" fillId="0" borderId="50" xfId="41" applyFont="1" applyFill="1" applyBorder="1" applyAlignment="1">
      <alignment horizontal="center" vertical="center"/>
    </xf>
    <xf numFmtId="0" fontId="40" fillId="0" borderId="50" xfId="41" applyFont="1" applyFill="1" applyBorder="1" applyAlignment="1">
      <alignment horizontal="center" vertical="center" wrapText="1"/>
    </xf>
    <xf numFmtId="57" fontId="25" fillId="0" borderId="50" xfId="41" applyNumberFormat="1" applyFont="1" applyFill="1" applyBorder="1" applyAlignment="1">
      <alignment horizontal="center" vertical="center"/>
    </xf>
    <xf numFmtId="0" fontId="40" fillId="0" borderId="61" xfId="41" applyFont="1" applyFill="1" applyBorder="1" applyAlignment="1">
      <alignment horizontal="center" vertical="center"/>
    </xf>
    <xf numFmtId="0" fontId="25" fillId="0" borderId="1" xfId="41" applyFont="1" applyFill="1" applyBorder="1" applyAlignment="1">
      <alignment horizontal="center" vertical="center" shrinkToFit="1"/>
    </xf>
    <xf numFmtId="0" fontId="25" fillId="0" borderId="86" xfId="41" applyFont="1" applyFill="1" applyBorder="1" applyAlignment="1">
      <alignment horizontal="center" vertical="center" shrinkToFit="1"/>
    </xf>
    <xf numFmtId="0" fontId="76" fillId="0" borderId="86" xfId="41" applyFont="1" applyFill="1" applyBorder="1" applyAlignment="1">
      <alignment horizontal="center" vertical="center" wrapText="1"/>
    </xf>
    <xf numFmtId="0" fontId="21" fillId="0" borderId="92" xfId="41" applyFont="1" applyFill="1" applyBorder="1" applyAlignment="1">
      <alignment vertical="center" wrapText="1"/>
    </xf>
    <xf numFmtId="0" fontId="25" fillId="0" borderId="93" xfId="41" applyFont="1" applyFill="1" applyBorder="1" applyAlignment="1">
      <alignment horizontal="center" vertical="center" wrapText="1"/>
    </xf>
    <xf numFmtId="0" fontId="25" fillId="0" borderId="100" xfId="41" applyFont="1" applyFill="1" applyBorder="1" applyAlignment="1">
      <alignment horizontal="center" vertical="center" wrapText="1"/>
    </xf>
    <xf numFmtId="0" fontId="25" fillId="0" borderId="101" xfId="41" applyFont="1" applyFill="1" applyBorder="1" applyAlignment="1">
      <alignment horizontal="center" vertical="center" wrapText="1"/>
    </xf>
    <xf numFmtId="0" fontId="21" fillId="0" borderId="100" xfId="41" applyFont="1" applyFill="1" applyBorder="1" applyAlignment="1">
      <alignment vertical="center" wrapText="1"/>
    </xf>
    <xf numFmtId="0" fontId="25" fillId="0" borderId="101" xfId="41" applyFont="1" applyFill="1" applyBorder="1" applyAlignment="1">
      <alignment horizontal="center" vertical="center"/>
    </xf>
    <xf numFmtId="57" fontId="25" fillId="0" borderId="101" xfId="41" applyNumberFormat="1" applyFont="1" applyFill="1" applyBorder="1" applyAlignment="1">
      <alignment horizontal="center" vertical="center"/>
    </xf>
    <xf numFmtId="0" fontId="25" fillId="0" borderId="102" xfId="41" applyFont="1" applyFill="1" applyBorder="1" applyAlignment="1">
      <alignment horizontal="center" vertical="center"/>
    </xf>
    <xf numFmtId="0" fontId="24" fillId="0" borderId="0" xfId="12" applyFont="1" applyFill="1" applyAlignment="1">
      <alignment vertical="center"/>
    </xf>
    <xf numFmtId="0" fontId="25" fillId="0" borderId="0" xfId="12" applyFont="1" applyFill="1" applyAlignment="1">
      <alignment horizontal="center" vertical="center" wrapText="1"/>
    </xf>
    <xf numFmtId="0" fontId="25" fillId="0" borderId="0" xfId="12" applyFont="1" applyFill="1" applyAlignment="1">
      <alignment vertical="center"/>
    </xf>
    <xf numFmtId="0" fontId="25" fillId="0" borderId="0" xfId="12" applyFont="1" applyFill="1" applyAlignment="1">
      <alignment horizontal="center"/>
    </xf>
    <xf numFmtId="186" fontId="21" fillId="0" borderId="44" xfId="1" applyNumberFormat="1" applyFont="1" applyFill="1" applyBorder="1" applyAlignment="1">
      <alignment horizontal="right" vertical="center" shrinkToFit="1"/>
    </xf>
    <xf numFmtId="186" fontId="21" fillId="0" borderId="48" xfId="1" applyNumberFormat="1" applyFont="1" applyFill="1" applyBorder="1" applyAlignment="1">
      <alignment horizontal="right" vertical="center" shrinkToFit="1"/>
    </xf>
    <xf numFmtId="186" fontId="21" fillId="0" borderId="110" xfId="1" applyNumberFormat="1" applyFont="1" applyFill="1" applyBorder="1" applyAlignment="1">
      <alignment horizontal="right" vertical="center" shrinkToFit="1"/>
    </xf>
    <xf numFmtId="186" fontId="21" fillId="0" borderId="22" xfId="1" applyNumberFormat="1" applyFont="1" applyFill="1" applyBorder="1" applyAlignment="1">
      <alignment horizontal="right" vertical="center" shrinkToFit="1"/>
    </xf>
    <xf numFmtId="186" fontId="21" fillId="0" borderId="24" xfId="1" applyNumberFormat="1" applyFont="1" applyFill="1" applyBorder="1" applyAlignment="1">
      <alignment horizontal="right" vertical="center" shrinkToFit="1"/>
    </xf>
    <xf numFmtId="186" fontId="14" fillId="0" borderId="42" xfId="1" applyNumberFormat="1" applyFont="1" applyFill="1" applyBorder="1" applyAlignment="1">
      <alignment horizontal="right" vertical="center" shrinkToFit="1"/>
    </xf>
    <xf numFmtId="186" fontId="14" fillId="0" borderId="28" xfId="1" applyNumberFormat="1" applyFont="1" applyFill="1" applyBorder="1" applyAlignment="1">
      <alignment horizontal="right" vertical="center" shrinkToFit="1"/>
    </xf>
    <xf numFmtId="186" fontId="21" fillId="0" borderId="47" xfId="1" applyNumberFormat="1" applyFont="1" applyFill="1" applyBorder="1" applyAlignment="1">
      <alignment horizontal="right" vertical="center" shrinkToFit="1"/>
    </xf>
    <xf numFmtId="186" fontId="14" fillId="0" borderId="22" xfId="1" applyNumberFormat="1" applyFont="1" applyFill="1" applyBorder="1" applyAlignment="1">
      <alignment horizontal="right" vertical="center" shrinkToFit="1"/>
    </xf>
    <xf numFmtId="186" fontId="21" fillId="0" borderId="46" xfId="1" applyNumberFormat="1" applyFont="1" applyFill="1" applyBorder="1" applyAlignment="1">
      <alignment horizontal="right" vertical="center" shrinkToFit="1"/>
    </xf>
    <xf numFmtId="186" fontId="14" fillId="0" borderId="1" xfId="1" applyNumberFormat="1" applyFont="1" applyFill="1" applyBorder="1" applyAlignment="1">
      <alignment horizontal="right" vertical="center" shrinkToFit="1"/>
    </xf>
    <xf numFmtId="186" fontId="14" fillId="0" borderId="43" xfId="1" applyNumberFormat="1" applyFont="1" applyFill="1" applyBorder="1" applyAlignment="1">
      <alignment horizontal="right" vertical="center" shrinkToFit="1"/>
    </xf>
    <xf numFmtId="0" fontId="14" fillId="0" borderId="32" xfId="1" applyFont="1" applyFill="1" applyBorder="1"/>
    <xf numFmtId="0" fontId="14" fillId="0" borderId="23" xfId="1" applyFont="1" applyFill="1" applyBorder="1"/>
    <xf numFmtId="0" fontId="14" fillId="0" borderId="1" xfId="1" applyFont="1" applyFill="1" applyBorder="1" applyAlignment="1">
      <alignment horizontal="left"/>
    </xf>
    <xf numFmtId="186" fontId="21" fillId="0" borderId="1" xfId="1" applyNumberFormat="1" applyFont="1" applyFill="1" applyBorder="1" applyAlignment="1">
      <alignment horizontal="right" vertical="center" shrinkToFit="1"/>
    </xf>
    <xf numFmtId="186" fontId="21" fillId="0" borderId="18" xfId="1" applyNumberFormat="1" applyFont="1" applyFill="1" applyBorder="1" applyAlignment="1">
      <alignment horizontal="right" vertical="center" shrinkToFit="1"/>
    </xf>
    <xf numFmtId="0" fontId="14" fillId="0" borderId="24" xfId="1" applyFont="1" applyFill="1" applyBorder="1" applyAlignment="1">
      <alignment horizontal="left"/>
    </xf>
    <xf numFmtId="186" fontId="21" fillId="0" borderId="23" xfId="1" applyNumberFormat="1" applyFont="1" applyFill="1" applyBorder="1" applyAlignment="1">
      <alignment horizontal="right" vertical="center" shrinkToFit="1"/>
    </xf>
    <xf numFmtId="182" fontId="21" fillId="0" borderId="119" xfId="1" applyNumberFormat="1" applyFont="1" applyFill="1" applyBorder="1" applyAlignment="1">
      <alignment horizontal="right" vertical="center"/>
    </xf>
    <xf numFmtId="182" fontId="21" fillId="0" borderId="119" xfId="8" applyNumberFormat="1" applyFont="1" applyFill="1" applyBorder="1" applyAlignment="1">
      <alignment horizontal="right" vertical="center"/>
    </xf>
    <xf numFmtId="182" fontId="21" fillId="0" borderId="47" xfId="1" applyNumberFormat="1" applyFont="1" applyFill="1" applyBorder="1" applyAlignment="1">
      <alignment horizontal="right" vertical="center"/>
    </xf>
    <xf numFmtId="182" fontId="21" fillId="0" borderId="47" xfId="14" applyNumberFormat="1" applyFont="1" applyFill="1" applyBorder="1" applyAlignment="1">
      <alignment horizontal="right" vertical="center"/>
    </xf>
    <xf numFmtId="182" fontId="21" fillId="0" borderId="46" xfId="1" applyNumberFormat="1" applyFont="1" applyFill="1" applyBorder="1" applyAlignment="1">
      <alignment horizontal="right" vertical="center"/>
    </xf>
    <xf numFmtId="182" fontId="21" fillId="0" borderId="46" xfId="14" applyNumberFormat="1" applyFont="1" applyFill="1" applyBorder="1" applyAlignment="1">
      <alignment horizontal="right" vertical="center"/>
    </xf>
    <xf numFmtId="0" fontId="21" fillId="0" borderId="0" xfId="1" applyFont="1" applyFill="1" applyBorder="1" applyAlignment="1">
      <alignment horizontal="center" vertical="center"/>
    </xf>
    <xf numFmtId="0" fontId="21" fillId="0" borderId="0" xfId="1" applyFont="1" applyFill="1" applyBorder="1"/>
    <xf numFmtId="0" fontId="21" fillId="0" borderId="47" xfId="1" applyFont="1" applyFill="1" applyBorder="1" applyAlignment="1">
      <alignment horizontal="right" vertical="center"/>
    </xf>
    <xf numFmtId="0" fontId="21" fillId="0" borderId="47" xfId="1" applyFont="1" applyFill="1" applyBorder="1" applyAlignment="1">
      <alignment horizontal="right" vertical="center" wrapText="1"/>
    </xf>
    <xf numFmtId="0" fontId="21" fillId="0" borderId="0" xfId="1" applyFont="1" applyFill="1" applyAlignment="1">
      <alignment horizontal="left" vertical="center"/>
    </xf>
    <xf numFmtId="0" fontId="21" fillId="0" borderId="0" xfId="1" applyFont="1" applyFill="1"/>
    <xf numFmtId="0" fontId="54" fillId="0" borderId="18" xfId="42" applyFont="1" applyFill="1" applyBorder="1" applyAlignment="1">
      <alignment horizontal="center" vertical="center"/>
    </xf>
    <xf numFmtId="183" fontId="54" fillId="0" borderId="47" xfId="43" applyNumberFormat="1" applyFont="1" applyFill="1" applyBorder="1" applyAlignment="1">
      <alignment vertical="center" shrinkToFit="1"/>
    </xf>
    <xf numFmtId="183" fontId="54" fillId="0" borderId="19" xfId="43" applyNumberFormat="1" applyFont="1" applyFill="1" applyBorder="1" applyAlignment="1">
      <alignment vertical="center" shrinkToFit="1"/>
    </xf>
    <xf numFmtId="183" fontId="54" fillId="0" borderId="0" xfId="43" applyNumberFormat="1" applyFont="1" applyFill="1" applyBorder="1" applyAlignment="1">
      <alignment vertical="center" shrinkToFit="1"/>
    </xf>
    <xf numFmtId="0" fontId="54" fillId="0" borderId="22" xfId="42" applyFont="1" applyFill="1" applyBorder="1" applyAlignment="1">
      <alignment horizontal="center" vertical="center"/>
    </xf>
    <xf numFmtId="183" fontId="54" fillId="0" borderId="46" xfId="43" applyNumberFormat="1" applyFont="1" applyFill="1" applyBorder="1" applyAlignment="1">
      <alignment vertical="center" shrinkToFit="1"/>
    </xf>
    <xf numFmtId="183" fontId="54" fillId="0" borderId="23" xfId="43" applyNumberFormat="1" applyFont="1" applyFill="1" applyBorder="1" applyAlignment="1">
      <alignment vertical="center" shrinkToFit="1"/>
    </xf>
    <xf numFmtId="183" fontId="54" fillId="0" borderId="24" xfId="43" applyNumberFormat="1" applyFont="1" applyFill="1" applyBorder="1" applyAlignment="1">
      <alignment vertical="center" shrinkToFit="1"/>
    </xf>
    <xf numFmtId="183" fontId="57" fillId="0" borderId="23" xfId="43" applyNumberFormat="1" applyFont="1" applyFill="1" applyBorder="1" applyAlignment="1">
      <alignment vertical="center"/>
    </xf>
    <xf numFmtId="183" fontId="54" fillId="0" borderId="24" xfId="45" applyNumberFormat="1" applyFont="1" applyFill="1" applyBorder="1">
      <alignment vertical="center"/>
    </xf>
    <xf numFmtId="183" fontId="54" fillId="0" borderId="46" xfId="45" applyNumberFormat="1" applyFont="1" applyFill="1" applyBorder="1">
      <alignment vertical="center"/>
    </xf>
    <xf numFmtId="183" fontId="54" fillId="0" borderId="23" xfId="45" applyNumberFormat="1" applyFont="1" applyFill="1" applyBorder="1">
      <alignment vertical="center"/>
    </xf>
    <xf numFmtId="183" fontId="57" fillId="0" borderId="24" xfId="44" applyNumberFormat="1" applyFont="1" applyFill="1" applyBorder="1" applyAlignment="1">
      <alignment horizontal="right" vertical="center" shrinkToFit="1"/>
    </xf>
    <xf numFmtId="183" fontId="57" fillId="0" borderId="23" xfId="44" applyNumberFormat="1" applyFont="1" applyFill="1" applyBorder="1" applyAlignment="1">
      <alignment horizontal="right" vertical="center" shrinkToFit="1"/>
    </xf>
    <xf numFmtId="183" fontId="57" fillId="0" borderId="46" xfId="44" applyNumberFormat="1" applyFont="1" applyFill="1" applyBorder="1" applyAlignment="1">
      <alignment horizontal="right" vertical="center" shrinkToFit="1"/>
    </xf>
    <xf numFmtId="183" fontId="57" fillId="0" borderId="19" xfId="44" applyNumberFormat="1" applyFont="1" applyFill="1" applyBorder="1" applyAlignment="1">
      <alignment horizontal="right" vertical="center" indent="1"/>
    </xf>
    <xf numFmtId="183" fontId="57" fillId="0" borderId="47" xfId="44" applyNumberFormat="1" applyFont="1" applyFill="1" applyBorder="1" applyAlignment="1">
      <alignment horizontal="right" vertical="center" indent="1"/>
    </xf>
    <xf numFmtId="0" fontId="57" fillId="0" borderId="114" xfId="42" applyFont="1" applyFill="1" applyBorder="1" applyAlignment="1">
      <alignment horizontal="center" vertical="center"/>
    </xf>
    <xf numFmtId="0" fontId="57" fillId="0" borderId="50" xfId="42" applyFont="1" applyFill="1" applyBorder="1" applyAlignment="1">
      <alignment horizontal="center" vertical="center"/>
    </xf>
    <xf numFmtId="183" fontId="57" fillId="0" borderId="50" xfId="44" applyNumberFormat="1" applyFont="1" applyFill="1" applyBorder="1" applyAlignment="1">
      <alignment horizontal="right" vertical="center" indent="1"/>
    </xf>
    <xf numFmtId="183" fontId="57" fillId="0" borderId="49" xfId="44" applyNumberFormat="1" applyFont="1" applyFill="1" applyBorder="1" applyAlignment="1">
      <alignment horizontal="right" vertical="center" indent="1"/>
    </xf>
    <xf numFmtId="0" fontId="55" fillId="0" borderId="0" xfId="42" applyFont="1" applyFill="1" applyAlignment="1">
      <alignment vertical="center"/>
    </xf>
    <xf numFmtId="0" fontId="57" fillId="0" borderId="18" xfId="42" applyFont="1" applyFill="1" applyBorder="1" applyAlignment="1">
      <alignment horizontal="right" vertical="center"/>
    </xf>
    <xf numFmtId="0" fontId="57" fillId="0" borderId="0" xfId="42" applyFont="1" applyFill="1" applyBorder="1" applyAlignment="1">
      <alignment horizontal="right" vertical="center"/>
    </xf>
    <xf numFmtId="49" fontId="57" fillId="0" borderId="18" xfId="42" quotePrefix="1" applyNumberFormat="1" applyFont="1" applyFill="1" applyBorder="1" applyAlignment="1">
      <alignment horizontal="center" vertical="center"/>
    </xf>
    <xf numFmtId="38" fontId="57" fillId="0" borderId="18" xfId="44" applyNumberFormat="1" applyFont="1" applyFill="1" applyBorder="1" applyAlignment="1">
      <alignment horizontal="right" vertical="center"/>
    </xf>
    <xf numFmtId="38" fontId="57" fillId="0" borderId="47" xfId="44" applyNumberFormat="1" applyFont="1" applyFill="1" applyBorder="1" applyAlignment="1">
      <alignment horizontal="center" vertical="center"/>
    </xf>
    <xf numFmtId="38" fontId="57" fillId="0" borderId="19" xfId="44" applyNumberFormat="1" applyFont="1" applyFill="1" applyBorder="1" applyAlignment="1">
      <alignment vertical="center"/>
    </xf>
    <xf numFmtId="38" fontId="57" fillId="0" borderId="18" xfId="44" applyNumberFormat="1" applyFont="1" applyFill="1" applyBorder="1" applyAlignment="1">
      <alignment vertical="center"/>
    </xf>
    <xf numFmtId="38" fontId="57" fillId="0" borderId="47" xfId="42" applyNumberFormat="1" applyFont="1" applyFill="1" applyBorder="1" applyAlignment="1">
      <alignment vertical="center"/>
    </xf>
    <xf numFmtId="40" fontId="57" fillId="0" borderId="0" xfId="42" applyNumberFormat="1" applyFont="1" applyFill="1" applyBorder="1" applyAlignment="1">
      <alignment horizontal="right" vertical="center"/>
    </xf>
    <xf numFmtId="38" fontId="57" fillId="0" borderId="47" xfId="44" applyNumberFormat="1" applyFont="1" applyFill="1" applyBorder="1" applyAlignment="1">
      <alignment vertical="center"/>
    </xf>
    <xf numFmtId="0" fontId="57" fillId="0" borderId="19" xfId="42" applyFont="1" applyFill="1" applyBorder="1" applyAlignment="1">
      <alignment vertical="center"/>
    </xf>
    <xf numFmtId="57" fontId="57" fillId="0" borderId="18" xfId="42" applyNumberFormat="1" applyFont="1" applyFill="1" applyBorder="1" applyAlignment="1">
      <alignment horizontal="center" vertical="center"/>
    </xf>
    <xf numFmtId="57" fontId="57" fillId="0" borderId="18" xfId="42" quotePrefix="1" applyNumberFormat="1" applyFont="1" applyFill="1" applyBorder="1" applyAlignment="1">
      <alignment horizontal="center" vertical="center"/>
    </xf>
    <xf numFmtId="0" fontId="57" fillId="0" borderId="19" xfId="42" applyFont="1" applyFill="1" applyBorder="1" applyAlignment="1">
      <alignment horizontal="center" vertical="center" shrinkToFit="1"/>
    </xf>
    <xf numFmtId="38" fontId="57" fillId="0" borderId="47" xfId="44" applyNumberFormat="1" applyFont="1" applyFill="1" applyBorder="1" applyAlignment="1">
      <alignment horizontal="right" vertical="center"/>
    </xf>
    <xf numFmtId="0" fontId="54" fillId="0" borderId="0" xfId="42" applyFont="1" applyFill="1" applyAlignment="1">
      <alignment horizontal="right"/>
    </xf>
    <xf numFmtId="0" fontId="54" fillId="0" borderId="1" xfId="42" applyFont="1" applyFill="1" applyBorder="1" applyAlignment="1">
      <alignment horizontal="center" vertical="center"/>
    </xf>
    <xf numFmtId="0" fontId="54" fillId="0" borderId="32" xfId="42" applyFont="1" applyFill="1" applyBorder="1" applyAlignment="1">
      <alignment horizontal="center" vertical="center"/>
    </xf>
    <xf numFmtId="0" fontId="54" fillId="0" borderId="33" xfId="42" applyFont="1" applyFill="1" applyBorder="1" applyAlignment="1">
      <alignment horizontal="center" vertical="center"/>
    </xf>
    <xf numFmtId="0" fontId="54" fillId="0" borderId="19" xfId="42" applyFont="1" applyFill="1" applyBorder="1" applyAlignment="1">
      <alignment horizontal="center" vertical="center"/>
    </xf>
    <xf numFmtId="0" fontId="54" fillId="0" borderId="41" xfId="42" applyFont="1" applyFill="1" applyBorder="1" applyAlignment="1">
      <alignment vertical="center"/>
    </xf>
    <xf numFmtId="0" fontId="54" fillId="0" borderId="47" xfId="42" applyFont="1" applyFill="1" applyBorder="1" applyAlignment="1">
      <alignment vertical="center"/>
    </xf>
    <xf numFmtId="0" fontId="54" fillId="0" borderId="23" xfId="42" applyFont="1" applyFill="1" applyBorder="1" applyAlignment="1">
      <alignment horizontal="center" vertical="center"/>
    </xf>
    <xf numFmtId="0" fontId="54" fillId="0" borderId="46" xfId="42" applyFont="1" applyFill="1" applyBorder="1" applyAlignment="1">
      <alignment vertical="center"/>
    </xf>
    <xf numFmtId="0" fontId="77" fillId="0" borderId="0" xfId="42" applyFont="1" applyFill="1" applyBorder="1" applyAlignment="1">
      <alignment vertical="center"/>
    </xf>
    <xf numFmtId="0" fontId="79" fillId="0" borderId="0" xfId="42" applyFont="1" applyFill="1"/>
    <xf numFmtId="0" fontId="24" fillId="0" borderId="0" xfId="1" applyFont="1" applyFill="1" applyBorder="1" applyAlignment="1">
      <alignment vertical="center"/>
    </xf>
    <xf numFmtId="0" fontId="21" fillId="0" borderId="32" xfId="1" applyFont="1" applyFill="1" applyBorder="1" applyAlignment="1">
      <alignment horizontal="center" vertical="center"/>
    </xf>
    <xf numFmtId="0" fontId="21" fillId="0" borderId="19" xfId="1" applyFont="1" applyFill="1" applyBorder="1" applyAlignment="1">
      <alignment vertical="center"/>
    </xf>
    <xf numFmtId="0" fontId="21" fillId="0" borderId="19" xfId="1" applyFont="1" applyFill="1" applyBorder="1" applyAlignment="1">
      <alignment horizontal="center" vertical="center"/>
    </xf>
    <xf numFmtId="0" fontId="21" fillId="0" borderId="23" xfId="1" applyFont="1" applyFill="1" applyBorder="1" applyAlignment="1">
      <alignment horizontal="left" vertical="center"/>
    </xf>
    <xf numFmtId="0" fontId="21" fillId="0" borderId="23" xfId="1" applyFont="1" applyFill="1" applyBorder="1" applyAlignment="1">
      <alignment horizontal="center" vertical="center"/>
    </xf>
    <xf numFmtId="0" fontId="25" fillId="0" borderId="0" xfId="1" applyFont="1" applyFill="1" applyBorder="1" applyAlignment="1">
      <alignment vertical="center"/>
    </xf>
    <xf numFmtId="0" fontId="20" fillId="0" borderId="43" xfId="1" applyFont="1" applyFill="1" applyBorder="1" applyAlignment="1">
      <alignment horizontal="center" vertical="center" shrinkToFit="1"/>
    </xf>
    <xf numFmtId="0" fontId="20" fillId="0" borderId="19" xfId="1" applyFont="1" applyFill="1" applyBorder="1" applyAlignment="1">
      <alignment horizontal="right" vertical="center" wrapText="1"/>
    </xf>
    <xf numFmtId="0" fontId="20" fillId="0" borderId="103" xfId="1" applyFont="1" applyFill="1" applyBorder="1" applyAlignment="1">
      <alignment horizontal="right" vertical="center" wrapText="1"/>
    </xf>
    <xf numFmtId="183" fontId="20" fillId="0" borderId="47" xfId="2" applyNumberFormat="1" applyFont="1" applyFill="1" applyBorder="1" applyAlignment="1">
      <alignment horizontal="right" vertical="center" shrinkToFit="1"/>
    </xf>
    <xf numFmtId="183" fontId="20" fillId="0" borderId="19" xfId="1" applyNumberFormat="1" applyFont="1" applyFill="1" applyBorder="1" applyAlignment="1">
      <alignment horizontal="right" vertical="center" shrinkToFit="1"/>
    </xf>
    <xf numFmtId="183" fontId="20" fillId="0" borderId="0" xfId="1" applyNumberFormat="1" applyFont="1" applyFill="1" applyBorder="1" applyAlignment="1">
      <alignment horizontal="right" vertical="center" shrinkToFit="1"/>
    </xf>
    <xf numFmtId="183" fontId="20" fillId="0" borderId="18" xfId="2" applyNumberFormat="1" applyFont="1" applyFill="1" applyBorder="1" applyAlignment="1">
      <alignment horizontal="right" vertical="center" shrinkToFit="1"/>
    </xf>
    <xf numFmtId="183" fontId="20" fillId="0" borderId="23" xfId="2" applyNumberFormat="1" applyFont="1" applyFill="1" applyBorder="1" applyAlignment="1">
      <alignment horizontal="right" vertical="center" shrinkToFit="1"/>
    </xf>
    <xf numFmtId="183" fontId="20" fillId="0" borderId="46" xfId="2" applyNumberFormat="1" applyFont="1" applyFill="1" applyBorder="1" applyAlignment="1">
      <alignment horizontal="right" vertical="center" shrinkToFit="1"/>
    </xf>
    <xf numFmtId="183" fontId="20" fillId="0" borderId="23" xfId="1" applyNumberFormat="1" applyFont="1" applyFill="1" applyBorder="1" applyAlignment="1">
      <alignment horizontal="right" vertical="center" shrinkToFit="1"/>
    </xf>
    <xf numFmtId="183" fontId="20" fillId="0" borderId="22" xfId="1" applyNumberFormat="1" applyFont="1" applyFill="1" applyBorder="1" applyAlignment="1">
      <alignment horizontal="right" vertical="center" shrinkToFit="1"/>
    </xf>
    <xf numFmtId="183" fontId="20" fillId="0" borderId="24" xfId="1" applyNumberFormat="1" applyFont="1" applyFill="1" applyBorder="1" applyAlignment="1">
      <alignment horizontal="right" vertical="center" shrinkToFit="1"/>
    </xf>
    <xf numFmtId="0" fontId="21" fillId="0" borderId="0" xfId="1" applyFont="1" applyFill="1" applyAlignment="1">
      <alignment horizontal="center" vertical="center"/>
    </xf>
    <xf numFmtId="0" fontId="21" fillId="0" borderId="19" xfId="1" applyFont="1" applyFill="1" applyBorder="1" applyAlignment="1">
      <alignment horizontal="right" vertical="center"/>
    </xf>
    <xf numFmtId="0" fontId="14" fillId="0" borderId="0" xfId="1" applyFont="1" applyFill="1" applyBorder="1" applyAlignment="1">
      <alignment vertical="center"/>
    </xf>
    <xf numFmtId="0" fontId="14" fillId="0" borderId="32" xfId="2" applyNumberFormat="1" applyFont="1" applyFill="1" applyBorder="1" applyAlignment="1">
      <alignment horizontal="center" vertical="center" shrinkToFit="1"/>
    </xf>
    <xf numFmtId="0" fontId="14" fillId="0" borderId="0" xfId="1" applyFont="1" applyFill="1" applyBorder="1" applyAlignment="1">
      <alignment horizontal="right"/>
    </xf>
    <xf numFmtId="0" fontId="14" fillId="0" borderId="122" xfId="1" applyFont="1" applyFill="1" applyBorder="1" applyAlignment="1">
      <alignment horizontal="center" vertical="center" shrinkToFit="1"/>
    </xf>
    <xf numFmtId="202" fontId="14" fillId="0" borderId="121" xfId="1" applyNumberFormat="1" applyFont="1" applyFill="1" applyBorder="1" applyAlignment="1">
      <alignment horizontal="right" vertical="center" shrinkToFit="1"/>
    </xf>
    <xf numFmtId="204" fontId="14" fillId="0" borderId="47" xfId="37" applyNumberFormat="1" applyFont="1" applyFill="1" applyBorder="1" applyAlignment="1" applyProtection="1">
      <alignment vertical="center"/>
    </xf>
    <xf numFmtId="204" fontId="14" fillId="0" borderId="59" xfId="37" applyNumberFormat="1" applyFont="1" applyFill="1" applyBorder="1" applyAlignment="1" applyProtection="1">
      <alignment vertical="center"/>
    </xf>
    <xf numFmtId="204" fontId="14" fillId="0" borderId="46" xfId="37" applyNumberFormat="1" applyFont="1" applyFill="1" applyBorder="1" applyAlignment="1" applyProtection="1">
      <alignment vertical="center"/>
    </xf>
    <xf numFmtId="0" fontId="14" fillId="0" borderId="123" xfId="1" applyFont="1" applyFill="1" applyBorder="1" applyAlignment="1">
      <alignment horizontal="center" vertical="center" shrinkToFit="1"/>
    </xf>
    <xf numFmtId="40" fontId="14" fillId="0" borderId="59" xfId="37" applyNumberFormat="1" applyFont="1" applyFill="1" applyBorder="1" applyAlignment="1" applyProtection="1">
      <alignment horizontal="right" vertical="center"/>
    </xf>
    <xf numFmtId="0" fontId="14" fillId="0" borderId="122" xfId="2" applyNumberFormat="1" applyFont="1" applyFill="1" applyBorder="1" applyAlignment="1">
      <alignment horizontal="center" vertical="center" shrinkToFit="1"/>
    </xf>
    <xf numFmtId="0" fontId="14" fillId="0" borderId="121" xfId="2" applyNumberFormat="1" applyFont="1" applyFill="1" applyBorder="1" applyAlignment="1">
      <alignment horizontal="right" vertical="center" shrinkToFit="1"/>
    </xf>
    <xf numFmtId="205" fontId="21" fillId="0" borderId="47" xfId="4" applyNumberFormat="1" applyFont="1" applyFill="1" applyBorder="1" applyAlignment="1" applyProtection="1">
      <alignment horizontal="right" vertical="center" shrinkToFit="1"/>
    </xf>
    <xf numFmtId="205" fontId="21" fillId="0" borderId="59" xfId="4" applyNumberFormat="1" applyFont="1" applyFill="1" applyBorder="1" applyAlignment="1" applyProtection="1">
      <alignment horizontal="right" vertical="center" shrinkToFit="1"/>
    </xf>
    <xf numFmtId="205" fontId="21" fillId="0" borderId="127" xfId="4" applyNumberFormat="1" applyFont="1" applyFill="1" applyBorder="1" applyAlignment="1" applyProtection="1">
      <alignment horizontal="right" vertical="center" shrinkToFit="1"/>
    </xf>
    <xf numFmtId="205" fontId="21" fillId="0" borderId="128" xfId="4" applyNumberFormat="1" applyFont="1" applyFill="1" applyBorder="1" applyAlignment="1" applyProtection="1">
      <alignment horizontal="right" vertical="center" shrinkToFit="1"/>
    </xf>
    <xf numFmtId="205" fontId="21" fillId="0" borderId="46" xfId="4" applyNumberFormat="1" applyFont="1" applyFill="1" applyBorder="1" applyAlignment="1" applyProtection="1">
      <alignment horizontal="right" vertical="center" shrinkToFit="1"/>
    </xf>
    <xf numFmtId="183" fontId="21" fillId="0" borderId="46" xfId="16" applyNumberFormat="1" applyFont="1" applyFill="1" applyBorder="1" applyAlignment="1">
      <alignment horizontal="right" vertical="center"/>
    </xf>
    <xf numFmtId="38" fontId="20" fillId="0" borderId="24" xfId="2" applyFont="1" applyBorder="1"/>
    <xf numFmtId="0" fontId="20" fillId="0" borderId="123" xfId="1" applyFont="1" applyBorder="1"/>
    <xf numFmtId="0" fontId="14" fillId="0" borderId="122" xfId="1" applyFont="1" applyBorder="1" applyAlignment="1">
      <alignment horizontal="center" vertical="center" wrapText="1" shrinkToFit="1"/>
    </xf>
    <xf numFmtId="37" fontId="14" fillId="0" borderId="46" xfId="1" applyNumberFormat="1" applyFont="1" applyFill="1" applyBorder="1" applyAlignment="1">
      <alignment horizontal="right" vertical="center"/>
    </xf>
    <xf numFmtId="0" fontId="21" fillId="0" borderId="46" xfId="0" applyFont="1" applyFill="1" applyBorder="1" applyAlignment="1">
      <alignment vertical="center"/>
    </xf>
    <xf numFmtId="38" fontId="14" fillId="0" borderId="122" xfId="2" applyFont="1" applyFill="1" applyBorder="1" applyAlignment="1">
      <alignment horizontal="center" vertical="center" shrinkToFit="1"/>
    </xf>
    <xf numFmtId="0" fontId="57" fillId="0" borderId="122" xfId="42" applyFont="1" applyFill="1" applyBorder="1" applyAlignment="1">
      <alignment horizontal="center" vertical="center"/>
    </xf>
    <xf numFmtId="0" fontId="57" fillId="0" borderId="121" xfId="42" applyFont="1" applyFill="1" applyBorder="1" applyAlignment="1">
      <alignment horizontal="right" vertical="center"/>
    </xf>
    <xf numFmtId="183" fontId="57" fillId="0" borderId="46" xfId="43" applyNumberFormat="1" applyFont="1" applyFill="1" applyBorder="1" applyAlignment="1">
      <alignment vertical="center"/>
    </xf>
    <xf numFmtId="0" fontId="14" fillId="0" borderId="22" xfId="1" applyFont="1" applyFill="1" applyBorder="1" applyAlignment="1">
      <alignment horizontal="center" vertical="center"/>
    </xf>
    <xf numFmtId="41" fontId="14" fillId="0" borderId="23" xfId="0" applyNumberFormat="1" applyFont="1" applyFill="1" applyBorder="1" applyAlignment="1">
      <alignment vertical="center"/>
    </xf>
    <xf numFmtId="41" fontId="14" fillId="0" borderId="46" xfId="0" applyNumberFormat="1" applyFont="1" applyFill="1" applyBorder="1" applyAlignment="1">
      <alignment vertical="center"/>
    </xf>
    <xf numFmtId="196" fontId="14" fillId="0" borderId="47" xfId="0" applyNumberFormat="1" applyFont="1" applyFill="1" applyBorder="1" applyAlignment="1">
      <alignment vertical="center"/>
    </xf>
    <xf numFmtId="196" fontId="14" fillId="0" borderId="46" xfId="46" applyNumberFormat="1" applyFont="1" applyFill="1" applyBorder="1" applyAlignment="1" applyProtection="1">
      <alignment vertical="center"/>
    </xf>
    <xf numFmtId="196" fontId="14" fillId="0" borderId="46" xfId="0" applyNumberFormat="1" applyFont="1" applyFill="1" applyBorder="1" applyAlignment="1">
      <alignment vertical="center"/>
    </xf>
    <xf numFmtId="196" fontId="14" fillId="0" borderId="23" xfId="0" applyNumberFormat="1" applyFont="1" applyFill="1" applyBorder="1" applyAlignment="1">
      <alignment vertical="center"/>
    </xf>
    <xf numFmtId="0" fontId="21" fillId="0" borderId="23" xfId="0" applyFont="1" applyFill="1" applyBorder="1" applyAlignment="1">
      <alignment horizontal="right" vertical="center"/>
    </xf>
    <xf numFmtId="190" fontId="57" fillId="0" borderId="52" xfId="40" applyNumberFormat="1" applyFont="1" applyBorder="1" applyAlignment="1">
      <alignment horizontal="right" vertical="center"/>
    </xf>
    <xf numFmtId="186" fontId="14" fillId="0" borderId="58" xfId="1" applyNumberFormat="1" applyFont="1" applyFill="1" applyBorder="1" applyAlignment="1">
      <alignment horizontal="right" vertical="center" shrinkToFit="1"/>
    </xf>
    <xf numFmtId="186" fontId="14" fillId="0" borderId="59" xfId="1" applyNumberFormat="1" applyFont="1" applyFill="1" applyBorder="1" applyAlignment="1">
      <alignment horizontal="right" vertical="center" shrinkToFit="1"/>
    </xf>
    <xf numFmtId="180" fontId="14" fillId="0" borderId="78" xfId="1" applyNumberFormat="1" applyFont="1" applyFill="1" applyBorder="1" applyAlignment="1">
      <alignment horizontal="right" vertical="center"/>
    </xf>
    <xf numFmtId="0" fontId="16" fillId="0" borderId="0" xfId="1" applyFont="1" applyBorder="1" applyAlignment="1">
      <alignment vertical="center"/>
    </xf>
    <xf numFmtId="38" fontId="12" fillId="0" borderId="0" xfId="4" applyFont="1" applyBorder="1" applyAlignment="1">
      <alignment vertical="center"/>
    </xf>
    <xf numFmtId="38" fontId="12" fillId="0" borderId="0" xfId="4" applyFont="1" applyAlignment="1">
      <alignment vertical="center"/>
    </xf>
    <xf numFmtId="0" fontId="16" fillId="0" borderId="0" xfId="1" applyFont="1" applyBorder="1" applyAlignment="1">
      <alignment horizontal="left" vertical="center"/>
    </xf>
    <xf numFmtId="0" fontId="14" fillId="0" borderId="0" xfId="1" applyFont="1" applyBorder="1" applyAlignment="1">
      <alignment horizontal="left" vertical="top" wrapText="1"/>
    </xf>
    <xf numFmtId="0" fontId="14" fillId="0" borderId="0" xfId="1" applyFont="1" applyFill="1" applyBorder="1" applyAlignment="1">
      <alignment horizontal="left" vertical="center"/>
    </xf>
    <xf numFmtId="0" fontId="14" fillId="0" borderId="0" xfId="1" applyFont="1" applyFill="1" applyAlignment="1">
      <alignment horizontal="left" vertical="center" shrinkToFit="1"/>
    </xf>
    <xf numFmtId="0" fontId="14" fillId="0" borderId="0" xfId="1" applyFont="1" applyFill="1" applyBorder="1" applyAlignment="1">
      <alignment vertical="center"/>
    </xf>
    <xf numFmtId="0" fontId="14" fillId="0" borderId="27" xfId="1" applyFont="1" applyFill="1" applyBorder="1" applyAlignment="1">
      <alignment horizontal="center" vertical="center" shrinkToFit="1"/>
    </xf>
    <xf numFmtId="0" fontId="14" fillId="0" borderId="28" xfId="1" applyFont="1" applyFill="1" applyBorder="1" applyAlignment="1">
      <alignment horizontal="center" vertical="center" shrinkToFit="1"/>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4" fillId="0" borderId="25" xfId="1" applyFont="1" applyFill="1" applyBorder="1" applyAlignment="1">
      <alignment horizontal="center" vertical="center" shrinkToFit="1"/>
    </xf>
    <xf numFmtId="0" fontId="14" fillId="0" borderId="29" xfId="1" applyFont="1" applyFill="1" applyBorder="1" applyAlignment="1">
      <alignment horizontal="center" vertical="center" shrinkToFit="1"/>
    </xf>
    <xf numFmtId="0" fontId="14" fillId="0" borderId="4" xfId="1" applyFont="1" applyFill="1" applyBorder="1" applyAlignment="1">
      <alignment horizontal="center" vertical="center" shrinkToFit="1"/>
    </xf>
    <xf numFmtId="0" fontId="14" fillId="0" borderId="26" xfId="1" applyFont="1" applyFill="1" applyBorder="1" applyAlignment="1">
      <alignment horizontal="center" vertical="center" shrinkToFit="1"/>
    </xf>
    <xf numFmtId="0" fontId="14" fillId="0" borderId="2" xfId="1" applyFont="1" applyFill="1" applyBorder="1" applyAlignment="1">
      <alignment horizontal="center" vertical="center" shrinkToFit="1"/>
    </xf>
    <xf numFmtId="0" fontId="14" fillId="0" borderId="31" xfId="1" applyFont="1" applyFill="1" applyBorder="1" applyAlignment="1">
      <alignment horizontal="center" vertical="center" shrinkToFit="1"/>
    </xf>
    <xf numFmtId="0" fontId="12" fillId="0" borderId="0" xfId="1" applyFont="1" applyFill="1" applyBorder="1" applyAlignment="1">
      <alignment vertical="center"/>
    </xf>
    <xf numFmtId="0" fontId="12" fillId="0" borderId="0" xfId="1" applyFont="1" applyFill="1" applyAlignment="1">
      <alignment vertical="center"/>
    </xf>
    <xf numFmtId="0" fontId="16" fillId="0" borderId="24" xfId="1" applyFont="1" applyFill="1" applyBorder="1" applyAlignment="1">
      <alignment horizontal="left" vertical="center"/>
    </xf>
    <xf numFmtId="0" fontId="14" fillId="0" borderId="24" xfId="1" applyFont="1" applyFill="1" applyBorder="1" applyAlignment="1">
      <alignment horizontal="right"/>
    </xf>
    <xf numFmtId="0" fontId="14" fillId="0" borderId="1" xfId="1" applyFont="1" applyFill="1" applyBorder="1" applyAlignment="1">
      <alignment horizontal="center" vertical="center"/>
    </xf>
    <xf numFmtId="38" fontId="14" fillId="0" borderId="32" xfId="2" applyFont="1" applyFill="1" applyBorder="1" applyAlignment="1">
      <alignment horizontal="center" vertical="center"/>
    </xf>
    <xf numFmtId="0" fontId="14" fillId="0" borderId="32" xfId="1" applyFont="1" applyFill="1" applyBorder="1" applyAlignment="1">
      <alignment horizontal="center" vertical="center"/>
    </xf>
    <xf numFmtId="0" fontId="14" fillId="0" borderId="32" xfId="1" applyFont="1" applyFill="1" applyBorder="1" applyAlignment="1">
      <alignment horizontal="center" vertical="center" wrapText="1"/>
    </xf>
    <xf numFmtId="0" fontId="14" fillId="0" borderId="33" xfId="1" applyFont="1" applyFill="1" applyBorder="1" applyAlignment="1">
      <alignment horizontal="center" vertical="center"/>
    </xf>
    <xf numFmtId="0" fontId="14" fillId="0" borderId="24" xfId="1" applyFont="1" applyBorder="1" applyAlignment="1">
      <alignment horizontal="right"/>
    </xf>
    <xf numFmtId="38" fontId="14" fillId="0" borderId="0" xfId="2" applyFont="1" applyFill="1" applyBorder="1" applyAlignment="1">
      <alignment horizontal="right"/>
    </xf>
    <xf numFmtId="0" fontId="14" fillId="0" borderId="42" xfId="1" applyFont="1" applyFill="1" applyBorder="1" applyAlignment="1">
      <alignment horizontal="center" vertical="center" wrapText="1"/>
    </xf>
    <xf numFmtId="0" fontId="14" fillId="0" borderId="22" xfId="1" applyFont="1" applyFill="1" applyBorder="1" applyAlignment="1">
      <alignment horizontal="center" vertical="center" wrapText="1"/>
    </xf>
    <xf numFmtId="38" fontId="14" fillId="0" borderId="33" xfId="2" applyFont="1" applyFill="1" applyBorder="1" applyAlignment="1">
      <alignment horizontal="center" vertical="center" wrapText="1"/>
    </xf>
    <xf numFmtId="38" fontId="14" fillId="0" borderId="43" xfId="2" applyFont="1" applyFill="1" applyBorder="1" applyAlignment="1">
      <alignment horizontal="center" vertical="center" wrapText="1"/>
    </xf>
    <xf numFmtId="38" fontId="14" fillId="0" borderId="1" xfId="2" applyFont="1" applyFill="1" applyBorder="1" applyAlignment="1">
      <alignment horizontal="center" vertical="center" wrapText="1"/>
    </xf>
    <xf numFmtId="38" fontId="14" fillId="0" borderId="32" xfId="2" applyFont="1" applyFill="1" applyBorder="1" applyAlignment="1">
      <alignment horizontal="center" vertical="center" shrinkToFit="1"/>
    </xf>
    <xf numFmtId="38" fontId="14" fillId="0" borderId="33" xfId="2" applyFont="1" applyFill="1" applyBorder="1" applyAlignment="1">
      <alignment horizontal="center" vertical="center" shrinkToFit="1"/>
    </xf>
    <xf numFmtId="38" fontId="14" fillId="0" borderId="41" xfId="2" applyFont="1" applyFill="1" applyBorder="1" applyAlignment="1">
      <alignment horizontal="right" vertical="center"/>
    </xf>
    <xf numFmtId="38" fontId="14" fillId="0" borderId="42" xfId="2" applyFont="1" applyFill="1" applyBorder="1" applyAlignment="1">
      <alignment horizontal="right" vertical="center"/>
    </xf>
    <xf numFmtId="38" fontId="14" fillId="0" borderId="19" xfId="2" applyFont="1" applyFill="1" applyBorder="1" applyAlignment="1">
      <alignment horizontal="center"/>
    </xf>
    <xf numFmtId="38" fontId="14" fillId="0" borderId="47" xfId="2" applyFont="1" applyFill="1" applyBorder="1" applyAlignment="1">
      <alignment horizontal="center"/>
    </xf>
    <xf numFmtId="38" fontId="14" fillId="0" borderId="19" xfId="2" applyFont="1" applyFill="1" applyBorder="1" applyAlignment="1">
      <alignment horizontal="center" vertical="center"/>
    </xf>
    <xf numFmtId="177" fontId="14" fillId="0" borderId="19" xfId="2" applyNumberFormat="1" applyFont="1" applyFill="1" applyBorder="1" applyAlignment="1">
      <alignment horizontal="center" vertical="center"/>
    </xf>
    <xf numFmtId="38" fontId="14" fillId="0" borderId="47" xfId="2" applyFont="1" applyFill="1" applyBorder="1" applyAlignment="1">
      <alignment horizontal="center" vertical="center"/>
    </xf>
    <xf numFmtId="38" fontId="14" fillId="0" borderId="19" xfId="2" applyNumberFormat="1" applyFont="1" applyFill="1" applyBorder="1" applyAlignment="1">
      <alignment horizontal="center" vertical="center"/>
    </xf>
    <xf numFmtId="38" fontId="14" fillId="0" borderId="47" xfId="2" applyNumberFormat="1" applyFont="1" applyFill="1" applyBorder="1" applyAlignment="1">
      <alignment horizontal="center" vertical="center"/>
    </xf>
    <xf numFmtId="40" fontId="14" fillId="0" borderId="19" xfId="2" applyNumberFormat="1" applyFont="1" applyFill="1" applyBorder="1" applyAlignment="1">
      <alignment horizontal="center" vertical="center"/>
    </xf>
    <xf numFmtId="38" fontId="14" fillId="0" borderId="23" xfId="2" applyFont="1" applyFill="1" applyBorder="1" applyAlignment="1">
      <alignment horizontal="center" vertical="center"/>
    </xf>
    <xf numFmtId="40" fontId="14" fillId="0" borderId="23" xfId="2" applyNumberFormat="1" applyFont="1" applyFill="1" applyBorder="1" applyAlignment="1">
      <alignment horizontal="center" vertical="center"/>
    </xf>
    <xf numFmtId="38" fontId="14" fillId="0" borderId="46" xfId="2" applyFont="1" applyFill="1" applyBorder="1" applyAlignment="1">
      <alignment horizontal="center" vertical="center"/>
    </xf>
    <xf numFmtId="0" fontId="14" fillId="0" borderId="28" xfId="1" applyFont="1" applyFill="1" applyBorder="1" applyAlignment="1">
      <alignment horizontal="left" vertical="center"/>
    </xf>
    <xf numFmtId="193" fontId="32" fillId="0" borderId="52" xfId="17" applyNumberFormat="1" applyFont="1" applyFill="1" applyBorder="1" applyAlignment="1">
      <alignment horizontal="center" vertical="center" justifyLastLine="1"/>
    </xf>
    <xf numFmtId="193" fontId="32" fillId="0" borderId="23" xfId="17" applyNumberFormat="1" applyFont="1" applyFill="1" applyBorder="1" applyAlignment="1">
      <alignment horizontal="center" vertical="center" justifyLastLine="1"/>
    </xf>
    <xf numFmtId="194" fontId="32" fillId="0" borderId="33" xfId="17" applyNumberFormat="1" applyFont="1" applyFill="1" applyBorder="1" applyAlignment="1">
      <alignment horizontal="center" vertical="center"/>
    </xf>
    <xf numFmtId="194" fontId="32" fillId="0" borderId="43" xfId="17" applyNumberFormat="1" applyFont="1" applyFill="1" applyBorder="1" applyAlignment="1">
      <alignment horizontal="center" vertical="center"/>
    </xf>
    <xf numFmtId="0" fontId="14" fillId="0" borderId="24" xfId="1" applyFont="1" applyFill="1" applyBorder="1" applyAlignment="1">
      <alignment horizontal="center"/>
    </xf>
    <xf numFmtId="0" fontId="14" fillId="0" borderId="52" xfId="1" applyFont="1" applyFill="1" applyBorder="1" applyAlignment="1">
      <alignment horizontal="center" vertical="center" wrapText="1"/>
    </xf>
    <xf numFmtId="0" fontId="14" fillId="0" borderId="23" xfId="1" applyFont="1" applyFill="1" applyBorder="1" applyAlignment="1">
      <alignment horizontal="center" vertical="center" wrapText="1"/>
    </xf>
    <xf numFmtId="0" fontId="14" fillId="0" borderId="41" xfId="1" applyFont="1" applyFill="1" applyBorder="1" applyAlignment="1">
      <alignment horizontal="center" vertical="center" wrapText="1"/>
    </xf>
    <xf numFmtId="0" fontId="14" fillId="0" borderId="46" xfId="1" applyFont="1" applyFill="1" applyBorder="1" applyAlignment="1">
      <alignment horizontal="center" vertical="center" wrapText="1"/>
    </xf>
    <xf numFmtId="0" fontId="14" fillId="0" borderId="33" xfId="1" applyFont="1" applyFill="1" applyBorder="1" applyAlignment="1">
      <alignment horizontal="center" vertical="center" wrapText="1"/>
    </xf>
    <xf numFmtId="0" fontId="14" fillId="0" borderId="43" xfId="1" applyFont="1" applyFill="1" applyBorder="1" applyAlignment="1">
      <alignment horizontal="center" vertical="center" wrapText="1"/>
    </xf>
    <xf numFmtId="0" fontId="14" fillId="0" borderId="1" xfId="1" applyFont="1" applyFill="1" applyBorder="1" applyAlignment="1">
      <alignment horizontal="center" vertical="center" wrapText="1"/>
    </xf>
    <xf numFmtId="0" fontId="14" fillId="0" borderId="33" xfId="1" applyFont="1" applyFill="1" applyBorder="1" applyAlignment="1">
      <alignment horizontal="center" vertical="center" shrinkToFit="1"/>
    </xf>
    <xf numFmtId="0" fontId="14" fillId="0" borderId="43" xfId="1" applyFont="1" applyFill="1" applyBorder="1" applyAlignment="1">
      <alignment horizontal="center" vertical="center" shrinkToFit="1"/>
    </xf>
    <xf numFmtId="0" fontId="14" fillId="0" borderId="1" xfId="1" applyFont="1" applyFill="1" applyBorder="1" applyAlignment="1">
      <alignment horizontal="center" vertical="center" shrinkToFit="1"/>
    </xf>
    <xf numFmtId="0" fontId="14" fillId="0" borderId="52" xfId="1" applyFont="1" applyFill="1" applyBorder="1" applyAlignment="1">
      <alignment horizontal="center" vertical="center" shrinkToFit="1"/>
    </xf>
    <xf numFmtId="0" fontId="14" fillId="0" borderId="23" xfId="1" applyFont="1" applyFill="1" applyBorder="1" applyAlignment="1">
      <alignment horizontal="center" vertical="center" shrinkToFit="1"/>
    </xf>
    <xf numFmtId="0" fontId="14" fillId="0" borderId="41" xfId="1" applyFont="1" applyFill="1" applyBorder="1" applyAlignment="1">
      <alignment horizontal="center" vertical="center" shrinkToFit="1"/>
    </xf>
    <xf numFmtId="0" fontId="14" fillId="0" borderId="46" xfId="1" applyFont="1" applyFill="1" applyBorder="1" applyAlignment="1">
      <alignment horizontal="center" vertical="center" shrinkToFit="1"/>
    </xf>
    <xf numFmtId="0" fontId="14" fillId="0" borderId="0" xfId="1" applyFont="1" applyFill="1" applyBorder="1" applyAlignment="1">
      <alignment horizontal="center" vertical="center" wrapText="1"/>
    </xf>
    <xf numFmtId="0" fontId="21" fillId="0" borderId="42" xfId="19" applyFont="1" applyFill="1" applyBorder="1" applyAlignment="1">
      <alignment horizontal="center" vertical="center"/>
    </xf>
    <xf numFmtId="0" fontId="21" fillId="0" borderId="22" xfId="19" applyFont="1" applyFill="1" applyBorder="1" applyAlignment="1">
      <alignment horizontal="center" vertical="center"/>
    </xf>
    <xf numFmtId="0" fontId="21" fillId="0" borderId="32" xfId="19" applyFont="1" applyFill="1" applyBorder="1" applyAlignment="1">
      <alignment horizontal="center" vertical="center"/>
    </xf>
    <xf numFmtId="0" fontId="14" fillId="0" borderId="28" xfId="1" applyFont="1" applyFill="1" applyBorder="1" applyAlignment="1">
      <alignment horizontal="left" vertical="top" wrapText="1"/>
    </xf>
    <xf numFmtId="0" fontId="14" fillId="0" borderId="24" xfId="1" applyFont="1" applyFill="1" applyBorder="1" applyAlignment="1">
      <alignment horizontal="left" vertical="top" wrapText="1"/>
    </xf>
    <xf numFmtId="0" fontId="14" fillId="0" borderId="43" xfId="1" applyFont="1" applyFill="1" applyBorder="1" applyAlignment="1">
      <alignment horizontal="center" vertical="center"/>
    </xf>
    <xf numFmtId="0" fontId="20" fillId="0" borderId="0" xfId="1" applyFont="1" applyFill="1" applyBorder="1" applyAlignment="1">
      <alignment horizontal="left" vertical="center"/>
    </xf>
    <xf numFmtId="0" fontId="14" fillId="0" borderId="41" xfId="1" applyFont="1" applyFill="1" applyBorder="1" applyAlignment="1">
      <alignment horizontal="center" vertical="center"/>
    </xf>
    <xf numFmtId="0" fontId="14" fillId="0" borderId="28" xfId="1" applyFont="1" applyFill="1" applyBorder="1" applyAlignment="1">
      <alignment horizontal="center" vertical="center"/>
    </xf>
    <xf numFmtId="0" fontId="14" fillId="0" borderId="42" xfId="1" applyFont="1" applyFill="1" applyBorder="1" applyAlignment="1">
      <alignment horizontal="center" vertical="center"/>
    </xf>
    <xf numFmtId="0" fontId="14" fillId="0" borderId="24" xfId="1" applyFont="1" applyFill="1" applyBorder="1" applyAlignment="1">
      <alignment horizontal="center" vertical="center"/>
    </xf>
    <xf numFmtId="0" fontId="14" fillId="0" borderId="24" xfId="1" applyFont="1" applyFill="1" applyBorder="1" applyAlignment="1">
      <alignment horizontal="center" vertical="center" wrapText="1"/>
    </xf>
    <xf numFmtId="38" fontId="14" fillId="0" borderId="52" xfId="2" applyFont="1" applyFill="1" applyBorder="1" applyAlignment="1">
      <alignment horizontal="center" vertical="center" wrapText="1"/>
    </xf>
    <xf numFmtId="38" fontId="14" fillId="0" borderId="46" xfId="2" applyFont="1" applyFill="1" applyBorder="1" applyAlignment="1">
      <alignment horizontal="center" vertical="center" wrapText="1"/>
    </xf>
    <xf numFmtId="38" fontId="20" fillId="0" borderId="41" xfId="2" applyFont="1" applyFill="1" applyBorder="1" applyAlignment="1">
      <alignment horizontal="center" vertical="center" wrapText="1"/>
    </xf>
    <xf numFmtId="38" fontId="20" fillId="0" borderId="46" xfId="2" applyFont="1" applyFill="1" applyBorder="1" applyAlignment="1">
      <alignment horizontal="center" vertical="center" wrapText="1"/>
    </xf>
    <xf numFmtId="38" fontId="14" fillId="0" borderId="41" xfId="2" applyFont="1" applyFill="1" applyBorder="1" applyAlignment="1">
      <alignment horizontal="center" vertical="center" wrapText="1"/>
    </xf>
    <xf numFmtId="0" fontId="14" fillId="0" borderId="18" xfId="1" applyFont="1" applyFill="1" applyBorder="1" applyAlignment="1">
      <alignment horizontal="center" vertical="center" wrapText="1"/>
    </xf>
    <xf numFmtId="0" fontId="14" fillId="0" borderId="42" xfId="1" applyNumberFormat="1" applyFont="1" applyFill="1" applyBorder="1" applyAlignment="1">
      <alignment horizontal="center" vertical="center" wrapText="1"/>
    </xf>
    <xf numFmtId="0" fontId="14" fillId="0" borderId="18" xfId="1" applyNumberFormat="1" applyFont="1" applyFill="1" applyBorder="1" applyAlignment="1">
      <alignment horizontal="center" vertical="center" wrapText="1"/>
    </xf>
    <xf numFmtId="0" fontId="14" fillId="0" borderId="22" xfId="1" applyNumberFormat="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42" xfId="1" applyFont="1" applyFill="1" applyBorder="1" applyAlignment="1">
      <alignment vertical="center" wrapText="1"/>
    </xf>
    <xf numFmtId="0" fontId="14" fillId="0" borderId="0" xfId="1" applyFont="1" applyFill="1" applyBorder="1" applyAlignment="1">
      <alignment vertical="center" wrapText="1"/>
    </xf>
    <xf numFmtId="0" fontId="14" fillId="0" borderId="18" xfId="1" applyFont="1" applyFill="1" applyBorder="1" applyAlignment="1">
      <alignment vertical="center" wrapText="1"/>
    </xf>
    <xf numFmtId="0" fontId="14" fillId="0" borderId="24" xfId="1" applyFont="1" applyFill="1" applyBorder="1" applyAlignment="1">
      <alignment vertical="center" wrapText="1"/>
    </xf>
    <xf numFmtId="0" fontId="14" fillId="0" borderId="22" xfId="1" applyFont="1" applyFill="1" applyBorder="1" applyAlignment="1">
      <alignment vertical="center" wrapText="1"/>
    </xf>
    <xf numFmtId="38" fontId="14" fillId="0" borderId="23" xfId="2" applyFont="1" applyFill="1" applyBorder="1" applyAlignment="1">
      <alignment horizontal="center" vertical="center" wrapText="1"/>
    </xf>
    <xf numFmtId="49" fontId="34" fillId="0" borderId="42" xfId="17" applyNumberFormat="1" applyFont="1" applyFill="1" applyBorder="1" applyAlignment="1">
      <alignment horizontal="center" vertical="center" wrapText="1"/>
    </xf>
    <xf numFmtId="49" fontId="34" fillId="0" borderId="22" xfId="17" applyNumberFormat="1" applyFont="1" applyFill="1" applyBorder="1" applyAlignment="1">
      <alignment horizontal="center" vertical="center" wrapText="1"/>
    </xf>
    <xf numFmtId="195" fontId="34" fillId="0" borderId="33" xfId="17" applyNumberFormat="1" applyFont="1" applyFill="1" applyBorder="1" applyAlignment="1">
      <alignment horizontal="center" vertical="center"/>
    </xf>
    <xf numFmtId="195" fontId="22" fillId="0" borderId="43" xfId="20" applyNumberFormat="1" applyFont="1" applyFill="1" applyBorder="1" applyAlignment="1">
      <alignment horizontal="center" vertical="center"/>
    </xf>
    <xf numFmtId="195" fontId="22" fillId="0" borderId="1" xfId="20" applyNumberFormat="1" applyFont="1" applyFill="1" applyBorder="1" applyAlignment="1">
      <alignment horizontal="center" vertical="center"/>
    </xf>
    <xf numFmtId="0" fontId="14" fillId="0" borderId="24" xfId="1" applyFont="1" applyFill="1" applyBorder="1" applyAlignment="1">
      <alignment horizontal="left" vertical="center" shrinkToFit="1"/>
    </xf>
    <xf numFmtId="0" fontId="14" fillId="0" borderId="22" xfId="1" applyFont="1" applyFill="1" applyBorder="1" applyAlignment="1">
      <alignment horizontal="left" vertical="center" shrinkToFit="1"/>
    </xf>
    <xf numFmtId="0" fontId="14" fillId="0" borderId="0" xfId="1" applyFont="1" applyFill="1" applyBorder="1" applyAlignment="1">
      <alignment horizontal="left" vertical="center" wrapText="1"/>
    </xf>
    <xf numFmtId="0" fontId="14" fillId="0" borderId="9" xfId="1" applyFont="1" applyFill="1" applyBorder="1" applyAlignment="1">
      <alignment horizontal="left" vertical="center" wrapText="1"/>
    </xf>
    <xf numFmtId="0" fontId="14" fillId="0" borderId="20" xfId="1" applyFont="1" applyFill="1" applyBorder="1" applyAlignment="1">
      <alignment horizontal="left" vertical="center" wrapText="1"/>
    </xf>
    <xf numFmtId="0" fontId="14" fillId="0" borderId="12" xfId="1" applyFont="1" applyFill="1" applyBorder="1" applyAlignment="1">
      <alignment horizontal="left" vertical="center" wrapText="1"/>
    </xf>
    <xf numFmtId="0" fontId="14" fillId="0" borderId="57" xfId="1" applyFont="1" applyFill="1" applyBorder="1" applyAlignment="1">
      <alignment horizontal="left" vertical="center" wrapText="1"/>
    </xf>
    <xf numFmtId="0" fontId="14" fillId="0" borderId="18" xfId="1" applyFont="1" applyFill="1" applyBorder="1" applyAlignment="1">
      <alignment horizontal="left" vertical="center" wrapText="1"/>
    </xf>
    <xf numFmtId="0" fontId="14" fillId="0" borderId="0" xfId="1" applyFont="1" applyFill="1" applyBorder="1" applyAlignment="1">
      <alignment horizontal="left" vertical="center" shrinkToFit="1"/>
    </xf>
    <xf numFmtId="0" fontId="14" fillId="0" borderId="18" xfId="1" applyFont="1" applyFill="1" applyBorder="1" applyAlignment="1">
      <alignment horizontal="left" vertical="center" shrinkToFit="1"/>
    </xf>
    <xf numFmtId="0" fontId="14" fillId="0" borderId="9" xfId="1" applyFont="1" applyFill="1" applyBorder="1" applyAlignment="1">
      <alignment horizontal="left" vertical="center" shrinkToFit="1"/>
    </xf>
    <xf numFmtId="0" fontId="14" fillId="0" borderId="20" xfId="1" applyFont="1" applyFill="1" applyBorder="1" applyAlignment="1">
      <alignment horizontal="left" vertical="center" shrinkToFit="1"/>
    </xf>
    <xf numFmtId="0" fontId="14" fillId="0" borderId="23" xfId="1" applyFont="1" applyFill="1" applyBorder="1" applyAlignment="1">
      <alignment horizontal="left" vertical="center" shrinkToFit="1"/>
    </xf>
    <xf numFmtId="0" fontId="14" fillId="0" borderId="19"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58" xfId="1" applyFont="1" applyFill="1" applyBorder="1" applyAlignment="1">
      <alignment horizontal="left" vertical="center" wrapText="1"/>
    </xf>
    <xf numFmtId="0" fontId="14" fillId="0" borderId="19" xfId="1" applyFont="1" applyFill="1" applyBorder="1" applyAlignment="1">
      <alignment horizontal="left" vertical="center" shrinkToFit="1"/>
    </xf>
    <xf numFmtId="0" fontId="14" fillId="0" borderId="21" xfId="1" applyFont="1" applyFill="1" applyBorder="1" applyAlignment="1">
      <alignment horizontal="left" vertical="center" shrinkToFit="1"/>
    </xf>
    <xf numFmtId="0" fontId="16" fillId="0" borderId="0" xfId="1" applyFont="1" applyFill="1" applyAlignment="1">
      <alignment horizontal="left" vertical="center"/>
    </xf>
    <xf numFmtId="0" fontId="16" fillId="0" borderId="0" xfId="1" applyFont="1" applyFill="1" applyAlignment="1">
      <alignment vertical="center"/>
    </xf>
    <xf numFmtId="0" fontId="14" fillId="0" borderId="0" xfId="1" applyFont="1" applyFill="1" applyAlignment="1">
      <alignment vertical="center"/>
    </xf>
    <xf numFmtId="0" fontId="14" fillId="0" borderId="19" xfId="1" applyFont="1" applyFill="1" applyBorder="1" applyAlignment="1">
      <alignment horizontal="center" vertical="center" wrapText="1"/>
    </xf>
    <xf numFmtId="0" fontId="14" fillId="0" borderId="0" xfId="1" applyFont="1" applyFill="1" applyAlignment="1">
      <alignment horizontal="left" vertical="center"/>
    </xf>
    <xf numFmtId="0" fontId="14" fillId="0" borderId="57" xfId="1" applyFont="1" applyFill="1" applyBorder="1" applyAlignment="1">
      <alignment horizontal="left" vertical="center" shrinkToFit="1"/>
    </xf>
    <xf numFmtId="0" fontId="14" fillId="0" borderId="58" xfId="1" applyFont="1" applyFill="1" applyBorder="1" applyAlignment="1">
      <alignment horizontal="left" vertical="center" shrinkToFit="1"/>
    </xf>
    <xf numFmtId="0" fontId="14" fillId="0" borderId="24" xfId="1" applyFont="1" applyFill="1" applyBorder="1" applyAlignment="1">
      <alignment horizontal="center" vertical="center" shrinkToFit="1"/>
    </xf>
    <xf numFmtId="0" fontId="14" fillId="0" borderId="28" xfId="1" applyFont="1" applyFill="1" applyBorder="1" applyAlignment="1">
      <alignment horizontal="left" vertical="center" shrinkToFit="1"/>
    </xf>
    <xf numFmtId="38" fontId="14" fillId="0" borderId="58" xfId="2" applyFont="1" applyFill="1" applyBorder="1" applyAlignment="1">
      <alignment horizontal="right" vertical="center" shrinkToFit="1"/>
    </xf>
    <xf numFmtId="38" fontId="14" fillId="0" borderId="19" xfId="2" applyFont="1" applyFill="1" applyBorder="1" applyAlignment="1">
      <alignment horizontal="right" vertical="center" shrinkToFit="1"/>
    </xf>
    <xf numFmtId="38" fontId="14" fillId="0" borderId="59" xfId="2" applyFont="1" applyFill="1" applyBorder="1" applyAlignment="1">
      <alignment horizontal="right" vertical="center" shrinkToFit="1"/>
    </xf>
    <xf numFmtId="38" fontId="14" fillId="0" borderId="47" xfId="2" applyFont="1" applyFill="1" applyBorder="1" applyAlignment="1">
      <alignment horizontal="right" vertical="center" shrinkToFit="1"/>
    </xf>
    <xf numFmtId="0" fontId="14" fillId="0" borderId="42" xfId="1" applyFont="1" applyFill="1" applyBorder="1" applyAlignment="1">
      <alignment horizontal="center" vertical="center" shrinkToFit="1"/>
    </xf>
    <xf numFmtId="0" fontId="14" fillId="0" borderId="22" xfId="1" applyFont="1" applyFill="1" applyBorder="1" applyAlignment="1">
      <alignment horizontal="center" vertical="center" shrinkToFit="1"/>
    </xf>
    <xf numFmtId="0" fontId="14" fillId="0" borderId="0" xfId="1" applyFont="1" applyAlignment="1">
      <alignment horizontal="left" vertical="center" wrapText="1"/>
    </xf>
    <xf numFmtId="0" fontId="14" fillId="0" borderId="1" xfId="1" applyNumberFormat="1" applyFont="1" applyFill="1" applyBorder="1" applyAlignment="1">
      <alignment horizontal="left" vertical="center" shrinkToFit="1"/>
    </xf>
    <xf numFmtId="0" fontId="14" fillId="0" borderId="32" xfId="2" applyNumberFormat="1" applyFont="1" applyFill="1" applyBorder="1" applyAlignment="1">
      <alignment horizontal="center" vertical="center" shrinkToFit="1"/>
    </xf>
    <xf numFmtId="0" fontId="14" fillId="0" borderId="32" xfId="1" applyNumberFormat="1" applyFont="1" applyFill="1" applyBorder="1" applyAlignment="1">
      <alignment horizontal="center" vertical="center" shrinkToFit="1"/>
    </xf>
    <xf numFmtId="0" fontId="14" fillId="0" borderId="122" xfId="1" applyNumberFormat="1" applyFont="1" applyFill="1" applyBorder="1" applyAlignment="1">
      <alignment horizontal="center" vertical="center" shrinkToFit="1"/>
    </xf>
    <xf numFmtId="0" fontId="14" fillId="0" borderId="28" xfId="33" applyFont="1" applyFill="1" applyBorder="1" applyAlignment="1">
      <alignment horizontal="center" vertical="center" wrapText="1"/>
    </xf>
    <xf numFmtId="0" fontId="14" fillId="0" borderId="24" xfId="33" applyFont="1" applyFill="1" applyBorder="1" applyAlignment="1">
      <alignment horizontal="center" vertical="center" wrapText="1"/>
    </xf>
    <xf numFmtId="0" fontId="14" fillId="0" borderId="42" xfId="33" applyFont="1" applyFill="1" applyBorder="1" applyAlignment="1">
      <alignment horizontal="center" vertical="center" wrapText="1"/>
    </xf>
    <xf numFmtId="0" fontId="14" fillId="0" borderId="22" xfId="33" applyFont="1" applyFill="1" applyBorder="1" applyAlignment="1">
      <alignment horizontal="center" vertical="center" wrapText="1"/>
    </xf>
    <xf numFmtId="0" fontId="14" fillId="0" borderId="41" xfId="33" applyNumberFormat="1" applyFont="1" applyFill="1" applyBorder="1" applyAlignment="1">
      <alignment horizontal="center" vertical="center"/>
    </xf>
    <xf numFmtId="0" fontId="14" fillId="0" borderId="46" xfId="33" applyFont="1" applyFill="1" applyBorder="1" applyAlignment="1">
      <alignment horizontal="center" vertical="center"/>
    </xf>
    <xf numFmtId="0" fontId="14" fillId="0" borderId="33" xfId="33" applyNumberFormat="1" applyFont="1" applyFill="1" applyBorder="1" applyAlignment="1">
      <alignment horizontal="center" vertical="center"/>
    </xf>
    <xf numFmtId="0" fontId="14" fillId="0" borderId="43" xfId="33" applyNumberFormat="1" applyFont="1" applyFill="1" applyBorder="1" applyAlignment="1">
      <alignment horizontal="center" vertical="center"/>
    </xf>
    <xf numFmtId="0" fontId="14" fillId="0" borderId="1" xfId="33" applyNumberFormat="1" applyFont="1" applyFill="1" applyBorder="1" applyAlignment="1">
      <alignment horizontal="center" vertical="center"/>
    </xf>
    <xf numFmtId="0" fontId="14" fillId="0" borderId="41" xfId="33" applyFont="1" applyFill="1" applyBorder="1" applyAlignment="1">
      <alignment horizontal="center" vertical="center" wrapText="1"/>
    </xf>
    <xf numFmtId="0" fontId="14" fillId="0" borderId="46" xfId="33" applyFont="1" applyFill="1" applyBorder="1" applyAlignment="1">
      <alignment horizontal="center" vertical="center" wrapText="1"/>
    </xf>
    <xf numFmtId="0" fontId="14" fillId="0" borderId="23"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18" xfId="1" applyFont="1" applyFill="1" applyBorder="1" applyAlignment="1">
      <alignment horizontal="center" vertical="center"/>
    </xf>
    <xf numFmtId="0" fontId="18" fillId="0" borderId="19" xfId="1" applyFont="1" applyFill="1" applyBorder="1" applyAlignment="1">
      <alignment horizontal="center" vertical="center" wrapText="1"/>
    </xf>
    <xf numFmtId="0" fontId="18" fillId="0" borderId="23" xfId="1" applyFont="1" applyFill="1" applyBorder="1" applyAlignment="1">
      <alignment horizontal="center" vertical="center" wrapText="1"/>
    </xf>
    <xf numFmtId="0" fontId="18" fillId="0" borderId="41" xfId="1" applyFont="1" applyFill="1" applyBorder="1" applyAlignment="1">
      <alignment horizontal="center" vertical="center" wrapText="1"/>
    </xf>
    <xf numFmtId="0" fontId="18" fillId="0" borderId="46" xfId="1" applyFont="1" applyFill="1" applyBorder="1" applyAlignment="1">
      <alignment horizontal="center" vertical="center" wrapText="1"/>
    </xf>
    <xf numFmtId="0" fontId="18" fillId="0" borderId="52" xfId="1" applyFont="1" applyFill="1" applyBorder="1" applyAlignment="1">
      <alignment horizontal="center" vertical="center" wrapText="1"/>
    </xf>
    <xf numFmtId="0" fontId="18" fillId="0" borderId="43" xfId="30" quotePrefix="1" applyFont="1" applyFill="1" applyBorder="1" applyAlignment="1">
      <alignment horizontal="center" vertical="center"/>
    </xf>
    <xf numFmtId="0" fontId="18" fillId="0" borderId="43" xfId="30" applyFont="1" applyFill="1" applyBorder="1" applyAlignment="1">
      <alignment horizontal="center" vertical="center"/>
    </xf>
    <xf numFmtId="0" fontId="18" fillId="0" borderId="1" xfId="30" applyFont="1" applyFill="1" applyBorder="1" applyAlignment="1">
      <alignment horizontal="center" vertical="center"/>
    </xf>
    <xf numFmtId="0" fontId="14" fillId="0" borderId="110" xfId="30" applyFont="1" applyFill="1" applyBorder="1" applyAlignment="1">
      <alignment horizontal="center" vertical="center" justifyLastLine="1"/>
    </xf>
    <xf numFmtId="0" fontId="14" fillId="0" borderId="44" xfId="30" applyFont="1" applyFill="1" applyBorder="1" applyAlignment="1">
      <alignment horizontal="center" vertical="center" justifyLastLine="1"/>
    </xf>
    <xf numFmtId="0" fontId="14" fillId="0" borderId="47" xfId="30" applyFont="1" applyFill="1" applyBorder="1" applyAlignment="1">
      <alignment vertical="center" justifyLastLine="1"/>
    </xf>
    <xf numFmtId="0" fontId="14" fillId="0" borderId="18" xfId="30" applyFont="1" applyFill="1" applyBorder="1" applyAlignment="1">
      <alignment vertical="center" justifyLastLine="1"/>
    </xf>
    <xf numFmtId="0" fontId="14" fillId="0" borderId="24" xfId="30" quotePrefix="1" applyFont="1" applyFill="1" applyBorder="1" applyAlignment="1">
      <alignment vertical="center" wrapText="1"/>
    </xf>
    <xf numFmtId="0" fontId="14" fillId="0" borderId="24" xfId="30" quotePrefix="1" applyFont="1" applyFill="1" applyBorder="1" applyAlignment="1">
      <alignment vertical="center"/>
    </xf>
    <xf numFmtId="0" fontId="14" fillId="0" borderId="22" xfId="30" quotePrefix="1" applyFont="1" applyFill="1" applyBorder="1" applyAlignment="1">
      <alignment vertical="center"/>
    </xf>
    <xf numFmtId="0" fontId="14" fillId="0" borderId="46" xfId="30" applyFont="1" applyFill="1" applyBorder="1" applyAlignment="1">
      <alignment vertical="center" justifyLastLine="1"/>
    </xf>
    <xf numFmtId="0" fontId="14" fillId="0" borderId="22" xfId="30" applyFont="1" applyFill="1" applyBorder="1" applyAlignment="1">
      <alignment vertical="center" justifyLastLine="1"/>
    </xf>
    <xf numFmtId="0" fontId="14" fillId="0" borderId="47" xfId="30" quotePrefix="1" applyFont="1" applyFill="1" applyBorder="1" applyAlignment="1">
      <alignment vertical="center"/>
    </xf>
    <xf numFmtId="0" fontId="14" fillId="0" borderId="18" xfId="30" quotePrefix="1" applyFont="1" applyFill="1" applyBorder="1" applyAlignment="1">
      <alignment vertical="center"/>
    </xf>
    <xf numFmtId="0" fontId="18" fillId="0" borderId="52" xfId="30" quotePrefix="1" applyFont="1" applyFill="1" applyBorder="1" applyAlignment="1">
      <alignment horizontal="center" vertical="center" textRotation="255" shrinkToFit="1"/>
    </xf>
    <xf numFmtId="0" fontId="18" fillId="0" borderId="19" xfId="30" quotePrefix="1" applyFont="1" applyFill="1" applyBorder="1" applyAlignment="1">
      <alignment horizontal="center" vertical="center" textRotation="255" shrinkToFit="1"/>
    </xf>
    <xf numFmtId="0" fontId="18" fillId="0" borderId="23" xfId="30" quotePrefix="1" applyFont="1" applyFill="1" applyBorder="1" applyAlignment="1">
      <alignment horizontal="center" vertical="center" textRotation="255" shrinkToFit="1"/>
    </xf>
    <xf numFmtId="0" fontId="14" fillId="0" borderId="42" xfId="30" quotePrefix="1" applyFont="1" applyFill="1" applyBorder="1" applyAlignment="1">
      <alignment horizontal="center" vertical="center" textRotation="255" wrapText="1"/>
    </xf>
    <xf numFmtId="0" fontId="14" fillId="0" borderId="18" xfId="30" quotePrefix="1" applyFont="1" applyFill="1" applyBorder="1" applyAlignment="1">
      <alignment horizontal="center" vertical="center" textRotation="255" wrapText="1"/>
    </xf>
    <xf numFmtId="0" fontId="14" fillId="0" borderId="22" xfId="30" quotePrefix="1" applyFont="1" applyFill="1" applyBorder="1" applyAlignment="1">
      <alignment horizontal="center" vertical="center" textRotation="255" wrapText="1"/>
    </xf>
    <xf numFmtId="0" fontId="14" fillId="0" borderId="18" xfId="30" applyFont="1" applyFill="1" applyBorder="1" applyAlignment="1">
      <alignment vertical="center"/>
    </xf>
    <xf numFmtId="0" fontId="32" fillId="0" borderId="42" xfId="3" applyFont="1" applyFill="1" applyBorder="1" applyAlignment="1">
      <alignment horizontal="center" vertical="center"/>
    </xf>
    <xf numFmtId="0" fontId="32" fillId="0" borderId="22" xfId="3" applyFont="1" applyFill="1" applyBorder="1" applyAlignment="1">
      <alignment horizontal="center" vertical="center"/>
    </xf>
    <xf numFmtId="0" fontId="14" fillId="0" borderId="32" xfId="0" applyFont="1" applyFill="1" applyBorder="1" applyAlignment="1">
      <alignment horizontal="center" vertical="center" wrapText="1"/>
    </xf>
    <xf numFmtId="0" fontId="14" fillId="0" borderId="32" xfId="0" applyFont="1" applyFill="1" applyBorder="1" applyAlignment="1">
      <alignment horizontal="center" vertical="center"/>
    </xf>
    <xf numFmtId="0" fontId="20" fillId="0" borderId="32" xfId="0" applyFont="1" applyFill="1" applyBorder="1" applyAlignment="1">
      <alignment horizontal="center" vertical="center" wrapText="1"/>
    </xf>
    <xf numFmtId="0" fontId="20" fillId="0" borderId="32" xfId="0" applyFont="1" applyFill="1" applyBorder="1" applyAlignment="1">
      <alignment horizontal="center" vertical="center"/>
    </xf>
    <xf numFmtId="0" fontId="32" fillId="0" borderId="32" xfId="3" applyFont="1" applyFill="1" applyBorder="1" applyAlignment="1">
      <alignment horizontal="center" vertical="center"/>
    </xf>
    <xf numFmtId="0" fontId="32" fillId="0" borderId="33" xfId="3" applyFont="1" applyFill="1" applyBorder="1" applyAlignment="1">
      <alignment horizontal="center" vertical="center"/>
    </xf>
    <xf numFmtId="0" fontId="14" fillId="0" borderId="46" xfId="1" applyFont="1" applyFill="1" applyBorder="1" applyAlignment="1">
      <alignment horizontal="center" vertical="center"/>
    </xf>
    <xf numFmtId="0" fontId="14" fillId="0" borderId="52" xfId="1" applyFont="1" applyFill="1" applyBorder="1" applyAlignment="1">
      <alignment horizontal="center" vertical="center"/>
    </xf>
    <xf numFmtId="0" fontId="14" fillId="0" borderId="47" xfId="1" applyFont="1" applyFill="1" applyBorder="1" applyAlignment="1">
      <alignment horizontal="center" vertical="center" wrapText="1"/>
    </xf>
    <xf numFmtId="38" fontId="14" fillId="0" borderId="52" xfId="2" applyFont="1" applyFill="1" applyBorder="1" applyAlignment="1">
      <alignment horizontal="center" vertical="center"/>
    </xf>
    <xf numFmtId="38" fontId="14" fillId="0" borderId="33" xfId="2" applyFont="1" applyFill="1" applyBorder="1" applyAlignment="1">
      <alignment horizontal="center" vertical="center"/>
    </xf>
    <xf numFmtId="38" fontId="14" fillId="0" borderId="41" xfId="2" applyFont="1" applyFill="1" applyBorder="1" applyAlignment="1">
      <alignment horizontal="center" vertical="center"/>
    </xf>
    <xf numFmtId="0" fontId="14" fillId="0" borderId="33" xfId="1" applyFont="1" applyFill="1" applyBorder="1" applyAlignment="1">
      <alignment vertical="center"/>
    </xf>
    <xf numFmtId="0" fontId="14" fillId="0" borderId="32" xfId="1" applyFont="1" applyFill="1" applyBorder="1" applyAlignment="1">
      <alignment vertical="center"/>
    </xf>
    <xf numFmtId="38" fontId="14" fillId="0" borderId="47" xfId="2" applyFont="1" applyFill="1" applyBorder="1" applyAlignment="1">
      <alignment horizontal="center" vertical="center" wrapText="1"/>
    </xf>
    <xf numFmtId="0" fontId="20" fillId="0" borderId="52" xfId="1" applyFont="1" applyFill="1" applyBorder="1" applyAlignment="1">
      <alignment horizontal="center" vertical="center" wrapText="1"/>
    </xf>
    <xf numFmtId="0" fontId="20" fillId="0" borderId="23" xfId="1" applyFont="1" applyFill="1" applyBorder="1" applyAlignment="1">
      <alignment horizontal="center" vertical="center" wrapText="1"/>
    </xf>
    <xf numFmtId="0" fontId="14" fillId="0" borderId="47" xfId="1" applyFont="1" applyFill="1" applyBorder="1" applyAlignment="1">
      <alignment horizontal="center" vertical="center"/>
    </xf>
    <xf numFmtId="0" fontId="14" fillId="0" borderId="32" xfId="1" applyFont="1" applyFill="1" applyBorder="1" applyAlignment="1">
      <alignment horizontal="center" vertical="center" textRotation="255"/>
    </xf>
    <xf numFmtId="0" fontId="14" fillId="0" borderId="52" xfId="1" applyFont="1" applyFill="1" applyBorder="1" applyAlignment="1">
      <alignment horizontal="left" vertical="center"/>
    </xf>
    <xf numFmtId="0" fontId="14" fillId="0" borderId="19" xfId="1" applyFont="1" applyFill="1" applyBorder="1" applyAlignment="1">
      <alignment horizontal="left" vertical="center"/>
    </xf>
    <xf numFmtId="0" fontId="14" fillId="0" borderId="48" xfId="1" applyFont="1" applyFill="1" applyBorder="1" applyAlignment="1">
      <alignment horizontal="center" vertical="center"/>
    </xf>
    <xf numFmtId="0" fontId="14" fillId="0" borderId="44" xfId="1" applyFont="1" applyFill="1" applyBorder="1" applyAlignment="1">
      <alignment horizontal="center" vertical="center"/>
    </xf>
    <xf numFmtId="0" fontId="14" fillId="0" borderId="32" xfId="1" applyFont="1" applyFill="1" applyBorder="1" applyAlignment="1">
      <alignment horizontal="center" vertical="center" shrinkToFit="1"/>
    </xf>
    <xf numFmtId="0" fontId="14" fillId="0" borderId="57" xfId="1" applyFont="1" applyFill="1" applyBorder="1" applyAlignment="1">
      <alignment horizontal="left" vertical="center"/>
    </xf>
    <xf numFmtId="0" fontId="14" fillId="0" borderId="58" xfId="1" applyFont="1" applyFill="1" applyBorder="1" applyAlignment="1">
      <alignment horizontal="left" vertical="center"/>
    </xf>
    <xf numFmtId="0" fontId="14" fillId="0" borderId="18" xfId="1" applyFont="1" applyFill="1" applyBorder="1" applyAlignment="1">
      <alignment horizontal="left" vertical="center"/>
    </xf>
    <xf numFmtId="49" fontId="14" fillId="0" borderId="0" xfId="27" applyNumberFormat="1" applyFont="1" applyFill="1" applyBorder="1" applyAlignment="1">
      <alignment horizontal="left" vertical="center"/>
    </xf>
    <xf numFmtId="0" fontId="14" fillId="0" borderId="0" xfId="27" applyFont="1" applyFill="1" applyBorder="1" applyAlignment="1">
      <alignment horizontal="left" vertical="center"/>
    </xf>
    <xf numFmtId="49" fontId="14" fillId="0" borderId="24" xfId="27" applyNumberFormat="1" applyFont="1" applyFill="1" applyBorder="1" applyAlignment="1">
      <alignment horizontal="left" vertical="center"/>
    </xf>
    <xf numFmtId="0" fontId="14" fillId="0" borderId="24" xfId="27" applyFont="1" applyFill="1" applyBorder="1" applyAlignment="1">
      <alignment horizontal="left" vertical="center"/>
    </xf>
    <xf numFmtId="0" fontId="16" fillId="0" borderId="43" xfId="1" applyFont="1" applyFill="1" applyBorder="1" applyAlignment="1">
      <alignment horizontal="center" vertical="center"/>
    </xf>
    <xf numFmtId="0" fontId="14" fillId="0" borderId="43" xfId="27" applyFont="1" applyFill="1" applyBorder="1" applyAlignment="1">
      <alignment horizontal="left" vertical="center"/>
    </xf>
    <xf numFmtId="49" fontId="14" fillId="0" borderId="44" xfId="27" applyNumberFormat="1" applyFont="1" applyFill="1" applyBorder="1" applyAlignment="1">
      <alignment horizontal="center" vertical="center" wrapText="1"/>
    </xf>
    <xf numFmtId="0" fontId="14" fillId="0" borderId="45" xfId="27" applyFont="1" applyFill="1" applyBorder="1" applyAlignment="1">
      <alignment horizontal="center"/>
    </xf>
    <xf numFmtId="49" fontId="14" fillId="0" borderId="0" xfId="27" applyNumberFormat="1" applyFont="1" applyFill="1" applyBorder="1" applyAlignment="1">
      <alignment horizontal="center" vertical="center" textRotation="255"/>
    </xf>
    <xf numFmtId="49" fontId="14" fillId="0" borderId="24" xfId="27" applyNumberFormat="1" applyFont="1" applyFill="1" applyBorder="1" applyAlignment="1">
      <alignment horizontal="center" vertical="center" textRotation="255"/>
    </xf>
    <xf numFmtId="49" fontId="14" fillId="0" borderId="52" xfId="27" applyNumberFormat="1" applyFont="1" applyFill="1" applyBorder="1" applyAlignment="1">
      <alignment horizontal="center" vertical="center" textRotation="255"/>
    </xf>
    <xf numFmtId="49" fontId="14" fillId="0" borderId="19" xfId="27" applyNumberFormat="1" applyFont="1" applyFill="1" applyBorder="1" applyAlignment="1">
      <alignment horizontal="center" vertical="center" textRotation="255"/>
    </xf>
    <xf numFmtId="49" fontId="14" fillId="0" borderId="23" xfId="27" applyNumberFormat="1" applyFont="1" applyFill="1" applyBorder="1" applyAlignment="1">
      <alignment horizontal="center" vertical="center" textRotation="255"/>
    </xf>
    <xf numFmtId="49" fontId="14" fillId="0" borderId="47" xfId="27" applyNumberFormat="1" applyFont="1" applyFill="1" applyBorder="1" applyAlignment="1">
      <alignment horizontal="left" vertical="center" shrinkToFit="1"/>
    </xf>
    <xf numFmtId="49" fontId="14" fillId="0" borderId="0" xfId="27" applyNumberFormat="1" applyFont="1" applyFill="1" applyBorder="1" applyAlignment="1">
      <alignment horizontal="left" vertical="center" shrinkToFit="1"/>
    </xf>
    <xf numFmtId="49" fontId="18" fillId="0" borderId="28" xfId="27" applyNumberFormat="1" applyFont="1" applyFill="1" applyBorder="1" applyAlignment="1">
      <alignment horizontal="center" vertical="center" textRotation="255"/>
    </xf>
    <xf numFmtId="0" fontId="18" fillId="0" borderId="24" xfId="27" applyFont="1" applyFill="1" applyBorder="1" applyAlignment="1">
      <alignment horizontal="center" vertical="center" textRotation="255"/>
    </xf>
    <xf numFmtId="49" fontId="14" fillId="0" borderId="41" xfId="27" applyNumberFormat="1" applyFont="1" applyFill="1" applyBorder="1" applyAlignment="1">
      <alignment horizontal="left" vertical="center" shrinkToFit="1"/>
    </xf>
    <xf numFmtId="0" fontId="14" fillId="0" borderId="28" xfId="27" applyFont="1" applyFill="1" applyBorder="1" applyAlignment="1">
      <alignment horizontal="left" vertical="center" shrinkToFit="1"/>
    </xf>
    <xf numFmtId="49" fontId="14" fillId="0" borderId="46" xfId="27" applyNumberFormat="1" applyFont="1" applyFill="1" applyBorder="1" applyAlignment="1">
      <alignment horizontal="left" vertical="center" shrinkToFit="1"/>
    </xf>
    <xf numFmtId="0" fontId="14" fillId="0" borderId="24" xfId="27" applyFont="1" applyFill="1" applyBorder="1" applyAlignment="1">
      <alignment horizontal="left" vertical="center" shrinkToFit="1"/>
    </xf>
    <xf numFmtId="49" fontId="14" fillId="0" borderId="28" xfId="27" applyNumberFormat="1" applyFont="1" applyFill="1" applyBorder="1" applyAlignment="1">
      <alignment horizontal="center" vertical="center"/>
    </xf>
    <xf numFmtId="49" fontId="14" fillId="0" borderId="24" xfId="27" applyNumberFormat="1" applyFont="1" applyFill="1" applyBorder="1" applyAlignment="1">
      <alignment horizontal="center" vertical="center"/>
    </xf>
    <xf numFmtId="0" fontId="14" fillId="0" borderId="42" xfId="0" applyFont="1" applyFill="1" applyBorder="1" applyAlignment="1">
      <alignment horizontal="center" vertical="center"/>
    </xf>
    <xf numFmtId="0" fontId="14" fillId="0" borderId="52" xfId="0" applyFont="1" applyFill="1" applyBorder="1" applyAlignment="1">
      <alignment horizontal="center" vertical="center"/>
    </xf>
    <xf numFmtId="0" fontId="14" fillId="0" borderId="0" xfId="0" applyFont="1" applyFill="1" applyBorder="1" applyAlignment="1">
      <alignment horizontal="center" vertical="center" shrinkToFit="1"/>
    </xf>
    <xf numFmtId="0" fontId="14" fillId="0" borderId="18" xfId="0" applyFont="1" applyFill="1" applyBorder="1" applyAlignment="1">
      <alignment horizontal="center" vertical="center" shrinkToFit="1"/>
    </xf>
    <xf numFmtId="49" fontId="14" fillId="0" borderId="24" xfId="27" applyNumberFormat="1" applyFont="1" applyFill="1" applyBorder="1" applyAlignment="1">
      <alignment horizontal="left" vertical="center" shrinkToFit="1"/>
    </xf>
    <xf numFmtId="0" fontId="14" fillId="0" borderId="0" xfId="0" applyFont="1" applyFill="1" applyBorder="1" applyAlignment="1">
      <alignment horizontal="left" vertical="center"/>
    </xf>
    <xf numFmtId="0" fontId="14" fillId="0" borderId="18" xfId="0" applyFont="1" applyFill="1" applyBorder="1" applyAlignment="1">
      <alignment horizontal="left" vertical="center"/>
    </xf>
    <xf numFmtId="0" fontId="14" fillId="0" borderId="24" xfId="0" applyFont="1" applyFill="1" applyBorder="1" applyAlignment="1">
      <alignment horizontal="left" vertical="center" shrinkToFit="1"/>
    </xf>
    <xf numFmtId="0" fontId="14" fillId="0" borderId="22" xfId="0" applyFont="1" applyFill="1" applyBorder="1" applyAlignment="1">
      <alignment horizontal="left" vertical="center" shrinkToFit="1"/>
    </xf>
    <xf numFmtId="0" fontId="14" fillId="0" borderId="0" xfId="0" applyFont="1" applyFill="1" applyBorder="1" applyAlignment="1">
      <alignment horizontal="left" vertical="center" shrinkToFit="1"/>
    </xf>
    <xf numFmtId="0" fontId="14" fillId="0" borderId="18" xfId="0" applyFont="1" applyFill="1" applyBorder="1" applyAlignment="1">
      <alignment horizontal="left" vertical="center" shrinkToFit="1"/>
    </xf>
    <xf numFmtId="0" fontId="14" fillId="0" borderId="0" xfId="1" applyFont="1" applyFill="1" applyBorder="1" applyAlignment="1">
      <alignment horizontal="center"/>
    </xf>
    <xf numFmtId="0" fontId="18" fillId="0" borderId="0" xfId="1" applyFont="1" applyFill="1" applyBorder="1" applyAlignment="1">
      <alignment horizontal="center" wrapText="1"/>
    </xf>
    <xf numFmtId="0" fontId="18" fillId="0" borderId="0" xfId="1" applyFont="1" applyBorder="1" applyAlignment="1">
      <alignment horizontal="center" wrapText="1"/>
    </xf>
    <xf numFmtId="0" fontId="14" fillId="0" borderId="42" xfId="1" applyFont="1" applyBorder="1" applyAlignment="1">
      <alignment vertical="center"/>
    </xf>
    <xf numFmtId="0" fontId="14" fillId="0" borderId="22" xfId="1" applyFont="1" applyBorder="1" applyAlignment="1">
      <alignment vertical="center"/>
    </xf>
    <xf numFmtId="38" fontId="14" fillId="0" borderId="33" xfId="2" applyFont="1" applyBorder="1" applyAlignment="1">
      <alignment horizontal="center" vertical="center"/>
    </xf>
    <xf numFmtId="38" fontId="14" fillId="0" borderId="43" xfId="2" applyFont="1" applyBorder="1" applyAlignment="1">
      <alignment horizontal="center" vertical="center"/>
    </xf>
    <xf numFmtId="38" fontId="14" fillId="0" borderId="1" xfId="2" applyFont="1" applyBorder="1" applyAlignment="1">
      <alignment horizontal="center" vertical="center"/>
    </xf>
    <xf numFmtId="38" fontId="14" fillId="0" borderId="32" xfId="2" applyFont="1" applyBorder="1" applyAlignment="1">
      <alignment horizontal="center" vertical="center"/>
    </xf>
    <xf numFmtId="0" fontId="14" fillId="0" borderId="18" xfId="1" applyFont="1" applyBorder="1" applyAlignment="1">
      <alignment horizontal="center" vertical="center"/>
    </xf>
    <xf numFmtId="0" fontId="14" fillId="0" borderId="22" xfId="1" applyFont="1" applyBorder="1" applyAlignment="1">
      <alignment horizontal="center" vertical="center"/>
    </xf>
    <xf numFmtId="0" fontId="18" fillId="0" borderId="0" xfId="1" applyFont="1" applyAlignment="1">
      <alignment horizontal="left" vertical="center" wrapText="1"/>
    </xf>
    <xf numFmtId="0" fontId="14" fillId="0" borderId="41" xfId="1" applyFont="1" applyBorder="1" applyAlignment="1">
      <alignment horizontal="center" vertical="center" wrapText="1"/>
    </xf>
    <xf numFmtId="0" fontId="14" fillId="0" borderId="46" xfId="1" applyFont="1" applyBorder="1" applyAlignment="1">
      <alignment horizontal="center" vertical="center" wrapText="1"/>
    </xf>
    <xf numFmtId="0" fontId="16" fillId="0" borderId="24" xfId="1" applyFont="1" applyBorder="1" applyAlignment="1">
      <alignment horizontal="left" vertical="center"/>
    </xf>
    <xf numFmtId="0" fontId="20" fillId="0" borderId="42" xfId="1" applyFont="1" applyBorder="1" applyAlignment="1">
      <alignment horizontal="center" vertical="center"/>
    </xf>
    <xf numFmtId="0" fontId="20" fillId="0" borderId="22" xfId="1" applyFont="1" applyBorder="1" applyAlignment="1">
      <alignment horizontal="center" vertical="center"/>
    </xf>
    <xf numFmtId="0" fontId="20" fillId="0" borderId="43" xfId="1" applyFont="1" applyBorder="1" applyAlignment="1">
      <alignment horizontal="center" vertical="center"/>
    </xf>
    <xf numFmtId="0" fontId="20" fillId="0" borderId="1" xfId="1" applyFont="1" applyBorder="1" applyAlignment="1">
      <alignment horizontal="center" vertical="center"/>
    </xf>
    <xf numFmtId="0" fontId="20" fillId="0" borderId="23" xfId="1" applyFont="1" applyBorder="1" applyAlignment="1">
      <alignment horizontal="center" vertical="center"/>
    </xf>
    <xf numFmtId="0" fontId="20" fillId="0" borderId="32" xfId="1" applyFont="1" applyBorder="1" applyAlignment="1">
      <alignment horizontal="center" vertical="center"/>
    </xf>
    <xf numFmtId="0" fontId="20" fillId="0" borderId="33" xfId="1" applyFont="1" applyBorder="1" applyAlignment="1">
      <alignment horizontal="center" vertical="center"/>
    </xf>
    <xf numFmtId="0" fontId="14" fillId="0" borderId="28" xfId="1" applyFont="1" applyBorder="1" applyAlignment="1">
      <alignment horizontal="center"/>
    </xf>
    <xf numFmtId="0" fontId="14" fillId="0" borderId="24" xfId="1" applyFont="1" applyBorder="1" applyAlignment="1">
      <alignment horizontal="center"/>
    </xf>
    <xf numFmtId="0" fontId="14" fillId="0" borderId="52" xfId="1" applyFont="1" applyBorder="1" applyAlignment="1">
      <alignment horizontal="center" vertical="center"/>
    </xf>
    <xf numFmtId="0" fontId="14" fillId="0" borderId="23" xfId="1" applyFont="1" applyBorder="1" applyAlignment="1">
      <alignment horizontal="center" vertical="center"/>
    </xf>
    <xf numFmtId="0" fontId="14" fillId="0" borderId="33" xfId="1" applyFont="1" applyBorder="1" applyAlignment="1">
      <alignment horizontal="center" vertical="center"/>
    </xf>
    <xf numFmtId="0" fontId="14" fillId="0" borderId="43" xfId="1" applyFont="1" applyBorder="1" applyAlignment="1">
      <alignment horizontal="center" vertical="center"/>
    </xf>
    <xf numFmtId="0" fontId="14" fillId="0" borderId="1" xfId="1" applyFont="1" applyBorder="1" applyAlignment="1">
      <alignment horizontal="center" vertical="center"/>
    </xf>
    <xf numFmtId="0" fontId="14" fillId="0" borderId="32" xfId="1" applyFont="1" applyBorder="1" applyAlignment="1">
      <alignment horizontal="center" vertical="center"/>
    </xf>
    <xf numFmtId="0" fontId="14" fillId="0" borderId="0" xfId="1" applyFont="1" applyFill="1" applyAlignment="1">
      <alignment horizontal="left" vertical="center" wrapText="1"/>
    </xf>
    <xf numFmtId="38" fontId="14" fillId="0" borderId="32" xfId="2" applyFont="1" applyFill="1" applyBorder="1" applyAlignment="1">
      <alignment horizontal="center" vertical="center" wrapText="1"/>
    </xf>
    <xf numFmtId="38" fontId="14" fillId="0" borderId="32" xfId="2" applyFont="1" applyFill="1" applyBorder="1" applyAlignment="1">
      <alignment vertical="center"/>
    </xf>
    <xf numFmtId="38" fontId="14" fillId="0" borderId="121" xfId="2" applyFont="1" applyFill="1" applyBorder="1" applyAlignment="1">
      <alignment horizontal="center" vertical="center" wrapText="1"/>
    </xf>
    <xf numFmtId="0" fontId="20" fillId="0" borderId="41" xfId="1" applyFont="1" applyFill="1" applyBorder="1" applyAlignment="1">
      <alignment horizontal="center" vertical="center" wrapText="1"/>
    </xf>
    <xf numFmtId="0" fontId="20" fillId="0" borderId="28" xfId="1" applyFont="1" applyFill="1" applyBorder="1" applyAlignment="1">
      <alignment horizontal="center" vertical="center"/>
    </xf>
    <xf numFmtId="0" fontId="20" fillId="0" borderId="46" xfId="1" applyFont="1" applyFill="1" applyBorder="1" applyAlignment="1">
      <alignment horizontal="center" vertical="center"/>
    </xf>
    <xf numFmtId="0" fontId="20" fillId="0" borderId="24" xfId="1" applyFont="1" applyFill="1" applyBorder="1" applyAlignment="1">
      <alignment horizontal="center" vertical="center"/>
    </xf>
    <xf numFmtId="0" fontId="14" fillId="0" borderId="32" xfId="1" applyFont="1" applyFill="1" applyBorder="1" applyAlignment="1">
      <alignment horizontal="center" vertical="center" wrapText="1" shrinkToFit="1"/>
    </xf>
    <xf numFmtId="0" fontId="20" fillId="0" borderId="32" xfId="1" applyFont="1" applyFill="1" applyBorder="1" applyAlignment="1">
      <alignment horizontal="center" vertical="center" wrapText="1" shrinkToFit="1"/>
    </xf>
    <xf numFmtId="0" fontId="20" fillId="0" borderId="32" xfId="1" applyFont="1" applyFill="1" applyBorder="1" applyAlignment="1">
      <alignment horizontal="center" vertical="center" shrinkToFit="1"/>
    </xf>
    <xf numFmtId="0" fontId="14" fillId="0" borderId="32" xfId="1" quotePrefix="1" applyFont="1" applyFill="1" applyBorder="1" applyAlignment="1">
      <alignment horizontal="center" vertical="center" wrapText="1"/>
    </xf>
    <xf numFmtId="38" fontId="14" fillId="0" borderId="43" xfId="2" applyFont="1" applyFill="1" applyBorder="1" applyAlignment="1">
      <alignment horizontal="center" vertical="center"/>
    </xf>
    <xf numFmtId="38" fontId="14" fillId="0" borderId="1" xfId="2" applyFont="1" applyFill="1" applyBorder="1" applyAlignment="1">
      <alignment horizontal="center" vertical="center"/>
    </xf>
    <xf numFmtId="38" fontId="14" fillId="0" borderId="41" xfId="2" applyFont="1" applyFill="1" applyBorder="1" applyAlignment="1" applyProtection="1">
      <alignment horizontal="center" vertical="center" wrapText="1"/>
      <protection locked="0"/>
    </xf>
    <xf numFmtId="38" fontId="14" fillId="0" borderId="46" xfId="2" applyFont="1" applyFill="1" applyBorder="1" applyAlignment="1" applyProtection="1">
      <alignment horizontal="center" vertical="center" wrapText="1"/>
      <protection locked="0"/>
    </xf>
    <xf numFmtId="0" fontId="14" fillId="0" borderId="18" xfId="1" applyFont="1" applyFill="1" applyBorder="1" applyAlignment="1">
      <alignment horizontal="center"/>
    </xf>
    <xf numFmtId="0" fontId="14" fillId="0" borderId="22" xfId="1" applyFont="1" applyFill="1" applyBorder="1" applyAlignment="1">
      <alignment horizontal="center"/>
    </xf>
    <xf numFmtId="49" fontId="14" fillId="0" borderId="28" xfId="1" applyNumberFormat="1" applyFont="1" applyFill="1" applyBorder="1" applyAlignment="1">
      <alignment horizontal="center" vertical="center" justifyLastLine="1"/>
    </xf>
    <xf numFmtId="49" fontId="14" fillId="0" borderId="42" xfId="1" applyNumberFormat="1" applyFont="1" applyFill="1" applyBorder="1" applyAlignment="1">
      <alignment horizontal="center" vertical="center" justifyLastLine="1"/>
    </xf>
    <xf numFmtId="49" fontId="14" fillId="0" borderId="0" xfId="1" applyNumberFormat="1" applyFont="1" applyFill="1" applyBorder="1" applyAlignment="1">
      <alignment horizontal="center" vertical="center" justifyLastLine="1"/>
    </xf>
    <xf numFmtId="49" fontId="14" fillId="0" borderId="18" xfId="1" applyNumberFormat="1" applyFont="1" applyFill="1" applyBorder="1" applyAlignment="1">
      <alignment horizontal="center" vertical="center" justifyLastLine="1"/>
    </xf>
    <xf numFmtId="49" fontId="14" fillId="0" borderId="24" xfId="1" applyNumberFormat="1" applyFont="1" applyFill="1" applyBorder="1" applyAlignment="1">
      <alignment horizontal="center" vertical="center" justifyLastLine="1"/>
    </xf>
    <xf numFmtId="49" fontId="14" fillId="0" borderId="22" xfId="1" applyNumberFormat="1" applyFont="1" applyFill="1" applyBorder="1" applyAlignment="1">
      <alignment horizontal="center" vertical="center" justifyLastLine="1"/>
    </xf>
    <xf numFmtId="49" fontId="14" fillId="0" borderId="33" xfId="1" applyNumberFormat="1" applyFont="1" applyFill="1" applyBorder="1" applyAlignment="1">
      <alignment horizontal="center" vertical="center"/>
    </xf>
    <xf numFmtId="49" fontId="14" fillId="0" borderId="43" xfId="1" applyNumberFormat="1" applyFont="1" applyFill="1" applyBorder="1" applyAlignment="1">
      <alignment horizontal="center" vertical="center"/>
    </xf>
    <xf numFmtId="49" fontId="14" fillId="0" borderId="46" xfId="1" applyNumberFormat="1" applyFont="1" applyFill="1" applyBorder="1" applyAlignment="1">
      <alignment horizontal="center" vertical="center"/>
    </xf>
    <xf numFmtId="49" fontId="14" fillId="0" borderId="24" xfId="1" applyNumberFormat="1" applyFont="1" applyFill="1" applyBorder="1" applyAlignment="1">
      <alignment horizontal="center" vertical="center"/>
    </xf>
    <xf numFmtId="49" fontId="14" fillId="0" borderId="28" xfId="1" applyNumberFormat="1" applyFont="1" applyFill="1" applyBorder="1" applyAlignment="1">
      <alignment horizontal="center" vertical="center"/>
    </xf>
    <xf numFmtId="49" fontId="14" fillId="0" borderId="12" xfId="1" applyNumberFormat="1" applyFont="1" applyFill="1" applyBorder="1" applyAlignment="1">
      <alignment horizontal="center" vertical="center"/>
    </xf>
    <xf numFmtId="49" fontId="14" fillId="0" borderId="9" xfId="1" applyNumberFormat="1" applyFont="1" applyFill="1" applyBorder="1" applyAlignment="1">
      <alignment horizontal="center" vertical="center"/>
    </xf>
    <xf numFmtId="0" fontId="20" fillId="0" borderId="43" xfId="25" applyFont="1" applyFill="1" applyBorder="1" applyAlignment="1">
      <alignment horizontal="center" vertical="center"/>
    </xf>
    <xf numFmtId="0" fontId="20" fillId="0" borderId="32" xfId="25" applyFont="1" applyFill="1" applyBorder="1" applyAlignment="1">
      <alignment horizontal="center" vertical="center"/>
    </xf>
    <xf numFmtId="0" fontId="20" fillId="0" borderId="33" xfId="25" applyFont="1" applyFill="1" applyBorder="1" applyAlignment="1">
      <alignment horizontal="center" vertical="center"/>
    </xf>
    <xf numFmtId="0" fontId="14" fillId="0" borderId="42" xfId="25" applyFont="1" applyFill="1" applyBorder="1" applyAlignment="1">
      <alignment horizontal="center" vertical="center"/>
    </xf>
    <xf numFmtId="0" fontId="14" fillId="0" borderId="22" xfId="25" applyFont="1" applyFill="1" applyBorder="1" applyAlignment="1">
      <alignment horizontal="center" vertical="center"/>
    </xf>
    <xf numFmtId="0" fontId="20" fillId="0" borderId="33" xfId="25" applyFont="1" applyFill="1" applyBorder="1" applyAlignment="1">
      <alignment horizontal="center" vertical="center" wrapText="1"/>
    </xf>
    <xf numFmtId="0" fontId="20" fillId="0" borderId="43" xfId="25" applyFont="1" applyFill="1" applyBorder="1" applyAlignment="1">
      <alignment horizontal="center" vertical="center" wrapText="1"/>
    </xf>
    <xf numFmtId="0" fontId="20" fillId="0" borderId="1" xfId="25" applyFont="1" applyFill="1" applyBorder="1" applyAlignment="1">
      <alignment horizontal="center" vertical="center" wrapText="1"/>
    </xf>
    <xf numFmtId="0" fontId="20" fillId="0" borderId="28" xfId="25" applyFont="1" applyFill="1" applyBorder="1" applyAlignment="1">
      <alignment horizontal="center" vertical="center" wrapText="1"/>
    </xf>
    <xf numFmtId="0" fontId="20" fillId="0" borderId="24" xfId="25" applyFont="1" applyFill="1" applyBorder="1" applyAlignment="1">
      <alignment horizontal="center" vertical="center" wrapText="1"/>
    </xf>
    <xf numFmtId="0" fontId="20" fillId="0" borderId="52" xfId="25" applyFont="1" applyFill="1" applyBorder="1" applyAlignment="1">
      <alignment horizontal="center" vertical="center" wrapText="1"/>
    </xf>
    <xf numFmtId="0" fontId="20" fillId="0" borderId="23" xfId="25" applyFont="1" applyFill="1" applyBorder="1" applyAlignment="1">
      <alignment horizontal="center" vertical="center" wrapText="1"/>
    </xf>
    <xf numFmtId="0" fontId="20" fillId="0" borderId="41" xfId="25" applyFont="1" applyFill="1" applyBorder="1" applyAlignment="1">
      <alignment horizontal="center" vertical="center" wrapText="1"/>
    </xf>
    <xf numFmtId="0" fontId="20" fillId="0" borderId="46" xfId="25" applyFont="1" applyFill="1" applyBorder="1" applyAlignment="1">
      <alignment horizontal="center" vertical="center" wrapText="1"/>
    </xf>
    <xf numFmtId="0" fontId="14" fillId="0" borderId="18" xfId="25" applyFont="1" applyFill="1" applyBorder="1" applyAlignment="1">
      <alignment horizontal="center" vertical="center"/>
    </xf>
    <xf numFmtId="0" fontId="20" fillId="0" borderId="19" xfId="25" applyFont="1" applyFill="1" applyBorder="1" applyAlignment="1">
      <alignment horizontal="center" vertical="center"/>
    </xf>
    <xf numFmtId="0" fontId="20" fillId="0" borderId="23" xfId="25" applyFont="1" applyFill="1" applyBorder="1" applyAlignment="1">
      <alignment horizontal="center" vertical="center"/>
    </xf>
    <xf numFmtId="0" fontId="20" fillId="0" borderId="1" xfId="25" applyFont="1" applyFill="1" applyBorder="1" applyAlignment="1">
      <alignment vertical="center" wrapText="1"/>
    </xf>
    <xf numFmtId="0" fontId="20" fillId="0" borderId="32" xfId="25" applyFont="1" applyFill="1" applyBorder="1" applyAlignment="1">
      <alignment vertical="center" wrapText="1"/>
    </xf>
    <xf numFmtId="0" fontId="14" fillId="0" borderId="43" xfId="1" applyFont="1" applyFill="1" applyBorder="1" applyAlignment="1">
      <alignment horizontal="left" vertical="center"/>
    </xf>
    <xf numFmtId="0" fontId="14" fillId="0" borderId="1" xfId="1" applyFont="1" applyFill="1" applyBorder="1" applyAlignment="1">
      <alignment horizontal="left" vertical="center"/>
    </xf>
    <xf numFmtId="0" fontId="14" fillId="0" borderId="23" xfId="1" applyFont="1" applyFill="1" applyBorder="1" applyAlignment="1">
      <alignment horizontal="left" vertical="center"/>
    </xf>
    <xf numFmtId="0" fontId="14" fillId="0" borderId="24" xfId="1" applyFont="1" applyFill="1" applyBorder="1" applyAlignment="1">
      <alignment horizontal="left" vertical="center"/>
    </xf>
    <xf numFmtId="0" fontId="14" fillId="0" borderId="22" xfId="1" applyFont="1" applyFill="1" applyBorder="1" applyAlignment="1">
      <alignment horizontal="left" vertical="center"/>
    </xf>
    <xf numFmtId="0" fontId="14" fillId="0" borderId="48" xfId="1" applyFont="1" applyFill="1" applyBorder="1" applyAlignment="1">
      <alignment horizontal="center" vertical="center" shrinkToFit="1"/>
    </xf>
    <xf numFmtId="0" fontId="14" fillId="0" borderId="41" xfId="1" applyFont="1" applyFill="1" applyBorder="1" applyAlignment="1">
      <alignment horizontal="left" vertical="center" shrinkToFit="1"/>
    </xf>
    <xf numFmtId="0" fontId="14" fillId="0" borderId="1" xfId="1" applyFont="1" applyFill="1" applyBorder="1" applyAlignment="1">
      <alignment horizontal="left" vertical="center" shrinkToFit="1"/>
    </xf>
    <xf numFmtId="0" fontId="14" fillId="0" borderId="33" xfId="1" applyFont="1" applyFill="1" applyBorder="1" applyAlignment="1">
      <alignment horizontal="left" vertical="center" wrapText="1"/>
    </xf>
    <xf numFmtId="0" fontId="14" fillId="0" borderId="1" xfId="1" applyFont="1" applyFill="1" applyBorder="1" applyAlignment="1">
      <alignment horizontal="left" vertical="center" wrapText="1"/>
    </xf>
    <xf numFmtId="0" fontId="14" fillId="0" borderId="43" xfId="1" applyFont="1" applyFill="1" applyBorder="1" applyAlignment="1">
      <alignment horizontal="left" vertical="center" shrinkToFit="1"/>
    </xf>
    <xf numFmtId="0" fontId="14" fillId="0" borderId="18" xfId="1" applyFont="1" applyFill="1" applyBorder="1" applyAlignment="1">
      <alignment horizontal="center" vertical="center" shrinkToFit="1"/>
    </xf>
    <xf numFmtId="0" fontId="14" fillId="0" borderId="19" xfId="1" applyFont="1" applyFill="1" applyBorder="1" applyAlignment="1">
      <alignment horizontal="center" vertical="center" shrinkToFit="1"/>
    </xf>
    <xf numFmtId="184" fontId="14" fillId="0" borderId="33" xfId="1" applyNumberFormat="1" applyFont="1" applyFill="1" applyBorder="1" applyAlignment="1">
      <alignment horizontal="center" vertical="center"/>
    </xf>
    <xf numFmtId="184" fontId="14" fillId="0" borderId="43" xfId="1" applyNumberFormat="1" applyFont="1" applyFill="1" applyBorder="1" applyAlignment="1">
      <alignment horizontal="center" vertical="center"/>
    </xf>
    <xf numFmtId="0" fontId="12" fillId="0" borderId="0" xfId="1" applyFont="1" applyFill="1" applyAlignment="1">
      <alignment horizontal="left" vertical="center"/>
    </xf>
    <xf numFmtId="0" fontId="16" fillId="0" borderId="0" xfId="1" applyFont="1" applyFill="1" applyBorder="1" applyAlignment="1">
      <alignment horizontal="left" vertical="center"/>
    </xf>
    <xf numFmtId="0" fontId="14" fillId="0" borderId="48" xfId="1" applyFont="1" applyFill="1" applyBorder="1" applyAlignment="1">
      <alignment horizontal="center" vertical="center" wrapText="1"/>
    </xf>
    <xf numFmtId="0" fontId="14" fillId="0" borderId="44" xfId="1" applyFont="1" applyFill="1" applyBorder="1" applyAlignment="1">
      <alignment horizontal="center" vertical="center" wrapText="1"/>
    </xf>
    <xf numFmtId="0" fontId="14" fillId="0" borderId="42" xfId="1" applyFont="1" applyBorder="1" applyAlignment="1">
      <alignment horizontal="center" vertical="center"/>
    </xf>
    <xf numFmtId="0" fontId="14" fillId="0" borderId="41" xfId="1" applyFont="1" applyBorder="1" applyAlignment="1">
      <alignment horizontal="center" vertical="center"/>
    </xf>
    <xf numFmtId="0" fontId="14" fillId="0" borderId="46" xfId="1" applyFont="1" applyBorder="1" applyAlignment="1">
      <alignment horizontal="center" vertical="center"/>
    </xf>
    <xf numFmtId="0" fontId="14" fillId="0" borderId="28" xfId="1" applyFont="1" applyFill="1" applyBorder="1" applyAlignment="1">
      <alignment horizontal="center"/>
    </xf>
    <xf numFmtId="0" fontId="14" fillId="0" borderId="42" xfId="1" applyFont="1" applyFill="1" applyBorder="1" applyAlignment="1">
      <alignment horizontal="center"/>
    </xf>
    <xf numFmtId="38" fontId="14" fillId="0" borderId="122" xfId="2" applyFont="1" applyFill="1" applyBorder="1" applyAlignment="1">
      <alignment horizontal="center" vertical="center"/>
    </xf>
    <xf numFmtId="38" fontId="14" fillId="0" borderId="124" xfId="2" applyFont="1" applyFill="1" applyBorder="1" applyAlignment="1">
      <alignment horizontal="center" vertical="center"/>
    </xf>
    <xf numFmtId="0" fontId="14" fillId="0" borderId="122" xfId="1" applyFont="1" applyFill="1" applyBorder="1" applyAlignment="1">
      <alignment horizontal="center" vertical="center"/>
    </xf>
    <xf numFmtId="0" fontId="14" fillId="0" borderId="123" xfId="1" applyFont="1" applyFill="1" applyBorder="1" applyAlignment="1">
      <alignment horizontal="center" vertical="center"/>
    </xf>
    <xf numFmtId="38" fontId="14" fillId="0" borderId="44" xfId="2" applyFont="1" applyBorder="1" applyAlignment="1">
      <alignment horizontal="center" vertical="center"/>
    </xf>
    <xf numFmtId="38" fontId="14" fillId="0" borderId="45" xfId="2" applyFont="1" applyBorder="1" applyAlignment="1">
      <alignment horizontal="center" vertical="center"/>
    </xf>
    <xf numFmtId="38" fontId="14" fillId="0" borderId="18" xfId="2" applyFont="1" applyBorder="1" applyAlignment="1">
      <alignment horizontal="center" vertical="center" textRotation="255"/>
    </xf>
    <xf numFmtId="38" fontId="14" fillId="0" borderId="22" xfId="2" applyFont="1" applyBorder="1" applyAlignment="1">
      <alignment horizontal="center" vertical="center" textRotation="255"/>
    </xf>
    <xf numFmtId="38" fontId="14" fillId="0" borderId="42" xfId="2" applyFont="1" applyBorder="1" applyAlignment="1">
      <alignment horizontal="center" vertical="center" textRotation="255"/>
    </xf>
    <xf numFmtId="0" fontId="22" fillId="0" borderId="19" xfId="1" applyFont="1" applyBorder="1" applyAlignment="1">
      <alignment horizontal="center" vertical="center" wrapText="1" shrinkToFit="1"/>
    </xf>
    <xf numFmtId="0" fontId="22" fillId="0" borderId="23" xfId="1" applyFont="1" applyBorder="1" applyAlignment="1">
      <alignment horizontal="center" vertical="center" wrapText="1" shrinkToFit="1"/>
    </xf>
    <xf numFmtId="0" fontId="28" fillId="0" borderId="19" xfId="1" applyFont="1" applyBorder="1" applyAlignment="1">
      <alignment horizontal="center" vertical="center" wrapText="1" shrinkToFit="1"/>
    </xf>
    <xf numFmtId="0" fontId="28" fillId="0" borderId="23" xfId="1" applyFont="1" applyBorder="1" applyAlignment="1">
      <alignment horizontal="center" vertical="center" wrapText="1" shrinkToFit="1"/>
    </xf>
    <xf numFmtId="0" fontId="14" fillId="0" borderId="0" xfId="1" applyFont="1" applyBorder="1" applyAlignment="1">
      <alignment horizontal="left" vertical="center"/>
    </xf>
    <xf numFmtId="0" fontId="14" fillId="0" borderId="32" xfId="1" applyFont="1" applyBorder="1" applyAlignment="1">
      <alignment horizontal="center" vertical="center" shrinkToFit="1"/>
    </xf>
    <xf numFmtId="0" fontId="14" fillId="0" borderId="41" xfId="1" applyFont="1" applyBorder="1" applyAlignment="1">
      <alignment horizontal="center" vertical="center" shrinkToFit="1"/>
    </xf>
    <xf numFmtId="0" fontId="14" fillId="0" borderId="28" xfId="1" applyFont="1" applyBorder="1" applyAlignment="1">
      <alignment horizontal="center" vertical="center" shrinkToFit="1"/>
    </xf>
    <xf numFmtId="0" fontId="14" fillId="0" borderId="19" xfId="1" applyFont="1" applyBorder="1" applyAlignment="1">
      <alignment horizontal="center" vertical="center" shrinkToFit="1"/>
    </xf>
    <xf numFmtId="0" fontId="14" fillId="0" borderId="23" xfId="1" applyFont="1" applyBorder="1" applyAlignment="1">
      <alignment horizontal="center" vertical="center" shrinkToFit="1"/>
    </xf>
    <xf numFmtId="0" fontId="14" fillId="0" borderId="43" xfId="1" applyFont="1" applyBorder="1" applyAlignment="1">
      <alignment horizontal="center" vertical="center" shrinkToFit="1"/>
    </xf>
    <xf numFmtId="0" fontId="14" fillId="0" borderId="32" xfId="1" applyFont="1" applyBorder="1" applyAlignment="1">
      <alignment horizontal="center" vertical="center" wrapText="1" shrinkToFit="1"/>
    </xf>
    <xf numFmtId="0" fontId="14" fillId="0" borderId="41" xfId="1" applyFont="1" applyBorder="1" applyAlignment="1">
      <alignment horizontal="center" vertical="center" wrapText="1" shrinkToFit="1"/>
    </xf>
    <xf numFmtId="0" fontId="14" fillId="0" borderId="47" xfId="1" applyFont="1" applyBorder="1" applyAlignment="1">
      <alignment horizontal="center" vertical="center" wrapText="1" shrinkToFit="1"/>
    </xf>
    <xf numFmtId="0" fontId="14" fillId="0" borderId="46" xfId="1" applyFont="1" applyBorder="1" applyAlignment="1">
      <alignment horizontal="center" vertical="center" wrapText="1" shrinkToFit="1"/>
    </xf>
    <xf numFmtId="0" fontId="20" fillId="0" borderId="19" xfId="1" applyFont="1" applyBorder="1" applyAlignment="1">
      <alignment horizontal="center" vertical="center" wrapText="1" shrinkToFit="1"/>
    </xf>
    <xf numFmtId="0" fontId="20" fillId="0" borderId="23" xfId="1" applyFont="1" applyBorder="1" applyAlignment="1">
      <alignment horizontal="center" vertical="center" wrapText="1" shrinkToFit="1"/>
    </xf>
    <xf numFmtId="0" fontId="20" fillId="0" borderId="122" xfId="1" applyFont="1" applyBorder="1" applyAlignment="1">
      <alignment horizontal="center" vertical="center" wrapText="1"/>
    </xf>
    <xf numFmtId="0" fontId="20" fillId="0" borderId="123" xfId="1" applyFont="1" applyBorder="1" applyAlignment="1">
      <alignment horizontal="center" vertical="center" wrapText="1"/>
    </xf>
    <xf numFmtId="38" fontId="14" fillId="0" borderId="51" xfId="2" applyFont="1" applyBorder="1" applyAlignment="1">
      <alignment horizontal="center" vertical="center"/>
    </xf>
    <xf numFmtId="38" fontId="14" fillId="0" borderId="54" xfId="2" applyFont="1" applyBorder="1" applyAlignment="1">
      <alignment horizontal="center" vertical="center"/>
    </xf>
    <xf numFmtId="38" fontId="14" fillId="0" borderId="52" xfId="2" applyFont="1" applyBorder="1" applyAlignment="1">
      <alignment horizontal="center" vertical="center"/>
    </xf>
    <xf numFmtId="38" fontId="14" fillId="0" borderId="53" xfId="2" applyFont="1" applyBorder="1" applyAlignment="1">
      <alignment horizontal="center" vertical="center" wrapText="1"/>
    </xf>
    <xf numFmtId="38" fontId="14" fillId="0" borderId="55" xfId="2" applyFont="1" applyBorder="1" applyAlignment="1">
      <alignment horizontal="center" vertical="center" wrapText="1"/>
    </xf>
    <xf numFmtId="0" fontId="18" fillId="0" borderId="47" xfId="1" applyFont="1" applyFill="1" applyBorder="1" applyAlignment="1">
      <alignment horizontal="left" vertical="center" wrapText="1"/>
    </xf>
    <xf numFmtId="0" fontId="18" fillId="0" borderId="46" xfId="1" applyFont="1" applyFill="1" applyBorder="1" applyAlignment="1">
      <alignment horizontal="left" vertical="center" wrapText="1"/>
    </xf>
    <xf numFmtId="0" fontId="14" fillId="0" borderId="28" xfId="1" applyFont="1" applyFill="1" applyBorder="1" applyAlignment="1">
      <alignment horizontal="center" vertical="center" textRotation="255" wrapText="1"/>
    </xf>
    <xf numFmtId="0" fontId="14" fillId="0" borderId="0" xfId="1" applyFont="1" applyFill="1" applyBorder="1" applyAlignment="1">
      <alignment horizontal="center" vertical="center" textRotation="255" wrapText="1"/>
    </xf>
    <xf numFmtId="0" fontId="14" fillId="0" borderId="24" xfId="1" applyFont="1" applyFill="1" applyBorder="1" applyAlignment="1">
      <alignment horizontal="center" vertical="center" textRotation="255" wrapText="1"/>
    </xf>
    <xf numFmtId="0" fontId="14" fillId="0" borderId="45" xfId="1" applyFont="1" applyFill="1" applyBorder="1" applyAlignment="1">
      <alignment horizontal="center" vertical="center" wrapText="1"/>
    </xf>
    <xf numFmtId="0" fontId="14" fillId="0" borderId="59" xfId="1" applyFont="1" applyFill="1" applyBorder="1" applyAlignment="1">
      <alignment horizontal="left" vertical="center" wrapText="1"/>
    </xf>
    <xf numFmtId="0" fontId="14" fillId="0" borderId="56" xfId="1" applyFont="1" applyFill="1" applyBorder="1" applyAlignment="1">
      <alignment horizontal="left" vertical="center" wrapText="1"/>
    </xf>
    <xf numFmtId="0" fontId="14" fillId="0" borderId="110" xfId="1" applyFont="1" applyFill="1" applyBorder="1" applyAlignment="1">
      <alignment horizontal="center" vertical="center" wrapText="1"/>
    </xf>
    <xf numFmtId="0" fontId="14" fillId="0" borderId="47" xfId="1" applyFont="1" applyFill="1" applyBorder="1" applyAlignment="1">
      <alignment horizontal="left" vertical="center" wrapText="1"/>
    </xf>
    <xf numFmtId="0" fontId="12" fillId="0" borderId="0" xfId="1" applyFont="1" applyAlignment="1">
      <alignment vertical="center"/>
    </xf>
    <xf numFmtId="0" fontId="16" fillId="0" borderId="0" xfId="1" applyFont="1" applyBorder="1" applyAlignment="1">
      <alignment vertical="center"/>
    </xf>
    <xf numFmtId="0" fontId="14" fillId="0" borderId="0" xfId="1" applyFont="1" applyBorder="1" applyAlignment="1">
      <alignment vertical="center"/>
    </xf>
    <xf numFmtId="0" fontId="14" fillId="0" borderId="0" xfId="1" applyFont="1" applyBorder="1" applyAlignment="1">
      <alignment horizontal="right"/>
    </xf>
    <xf numFmtId="0" fontId="14" fillId="0" borderId="33" xfId="1" applyFont="1" applyBorder="1" applyAlignment="1">
      <alignment horizontal="center" vertical="center" shrinkToFit="1"/>
    </xf>
    <xf numFmtId="0" fontId="14" fillId="0" borderId="1" xfId="1" applyFont="1" applyBorder="1" applyAlignment="1">
      <alignment horizontal="center" vertical="center" shrinkToFit="1"/>
    </xf>
    <xf numFmtId="0" fontId="14" fillId="0" borderId="43" xfId="1" applyFont="1" applyFill="1" applyBorder="1" applyAlignment="1"/>
    <xf numFmtId="38" fontId="14" fillId="0" borderId="32" xfId="10" applyFont="1" applyFill="1" applyBorder="1" applyAlignment="1">
      <alignment horizontal="center" vertical="center"/>
    </xf>
    <xf numFmtId="38" fontId="14" fillId="0" borderId="0" xfId="2" applyFont="1" applyFill="1" applyBorder="1" applyAlignment="1">
      <alignment vertical="center"/>
    </xf>
    <xf numFmtId="183" fontId="14" fillId="0" borderId="33" xfId="10" applyNumberFormat="1" applyFont="1" applyFill="1" applyBorder="1" applyAlignment="1">
      <alignment horizontal="center" vertical="center"/>
    </xf>
    <xf numFmtId="183" fontId="14" fillId="0" borderId="43" xfId="10" applyNumberFormat="1" applyFont="1" applyFill="1" applyBorder="1" applyAlignment="1">
      <alignment horizontal="center" vertical="center"/>
    </xf>
    <xf numFmtId="183" fontId="14" fillId="0" borderId="1" xfId="10" applyNumberFormat="1" applyFont="1" applyFill="1" applyBorder="1" applyAlignment="1">
      <alignment horizontal="center" vertical="center"/>
    </xf>
    <xf numFmtId="38" fontId="14" fillId="0" borderId="52" xfId="10" applyFont="1" applyFill="1" applyBorder="1" applyAlignment="1">
      <alignment horizontal="center" vertical="center" wrapText="1"/>
    </xf>
    <xf numFmtId="38" fontId="14" fillId="0" borderId="23" xfId="10" applyFont="1" applyFill="1" applyBorder="1" applyAlignment="1">
      <alignment horizontal="center" vertical="center" wrapText="1"/>
    </xf>
    <xf numFmtId="38" fontId="14" fillId="0" borderId="33" xfId="10" applyFont="1" applyFill="1" applyBorder="1" applyAlignment="1">
      <alignment horizontal="center" vertical="center"/>
    </xf>
    <xf numFmtId="38" fontId="14" fillId="0" borderId="43" xfId="10" applyFont="1" applyFill="1" applyBorder="1" applyAlignment="1">
      <alignment horizontal="center" vertical="center"/>
    </xf>
    <xf numFmtId="38" fontId="14" fillId="0" borderId="1" xfId="10" applyFont="1" applyFill="1" applyBorder="1" applyAlignment="1">
      <alignment horizontal="center" vertical="center"/>
    </xf>
    <xf numFmtId="183" fontId="14" fillId="0" borderId="32" xfId="10" applyNumberFormat="1" applyFont="1" applyFill="1" applyBorder="1" applyAlignment="1">
      <alignment horizontal="center" vertical="center"/>
    </xf>
    <xf numFmtId="38" fontId="14" fillId="0" borderId="52" xfId="10" applyFont="1" applyFill="1" applyBorder="1" applyAlignment="1">
      <alignment horizontal="center" vertical="center"/>
    </xf>
    <xf numFmtId="38" fontId="14" fillId="0" borderId="23" xfId="10" applyFont="1" applyFill="1" applyBorder="1" applyAlignment="1">
      <alignment horizontal="center" vertical="center"/>
    </xf>
    <xf numFmtId="38" fontId="14" fillId="0" borderId="32" xfId="10" applyFont="1" applyFill="1" applyBorder="1" applyAlignment="1">
      <alignment horizontal="center" vertical="center" wrapText="1"/>
    </xf>
    <xf numFmtId="38" fontId="14" fillId="0" borderId="32" xfId="10" applyFont="1" applyFill="1" applyBorder="1" applyAlignment="1">
      <alignment horizontal="center" vertical="center" shrinkToFit="1"/>
    </xf>
    <xf numFmtId="0" fontId="14" fillId="0" borderId="19" xfId="1" applyFont="1" applyFill="1" applyBorder="1" applyAlignment="1">
      <alignment horizontal="center" vertical="center"/>
    </xf>
    <xf numFmtId="0" fontId="14" fillId="0" borderId="1" xfId="1" applyFont="1" applyFill="1" applyBorder="1" applyAlignment="1"/>
    <xf numFmtId="0" fontId="18" fillId="0" borderId="0" xfId="1" applyFont="1" applyFill="1" applyBorder="1" applyAlignment="1">
      <alignment horizontal="center"/>
    </xf>
    <xf numFmtId="38" fontId="20" fillId="0" borderId="0" xfId="2" applyFont="1" applyFill="1" applyBorder="1" applyAlignment="1">
      <alignment horizontal="left" vertical="top" wrapText="1"/>
    </xf>
    <xf numFmtId="0" fontId="14" fillId="0" borderId="43" xfId="1" applyFont="1" applyFill="1" applyBorder="1" applyAlignment="1">
      <alignment horizontal="left" vertical="center" wrapText="1"/>
    </xf>
    <xf numFmtId="0" fontId="20" fillId="0" borderId="46" xfId="1" applyFont="1" applyFill="1" applyBorder="1" applyAlignment="1">
      <alignment horizontal="center" vertical="center" wrapText="1"/>
    </xf>
    <xf numFmtId="56" fontId="16" fillId="0" borderId="0" xfId="1" applyNumberFormat="1" applyFont="1" applyBorder="1" applyAlignment="1">
      <alignment horizontal="left" vertical="center"/>
    </xf>
    <xf numFmtId="0" fontId="14" fillId="0" borderId="42" xfId="1" applyFont="1" applyBorder="1" applyAlignment="1">
      <alignment horizontal="center" vertical="center" wrapText="1"/>
    </xf>
    <xf numFmtId="0" fontId="14" fillId="0" borderId="22" xfId="1" applyFont="1" applyBorder="1" applyAlignment="1">
      <alignment horizontal="center" vertical="center" wrapText="1"/>
    </xf>
    <xf numFmtId="0" fontId="14" fillId="0" borderId="43" xfId="1" applyFont="1" applyBorder="1" applyAlignment="1">
      <alignment horizontal="center" vertical="center" wrapText="1"/>
    </xf>
    <xf numFmtId="0" fontId="14" fillId="0" borderId="33" xfId="1" applyFont="1" applyBorder="1" applyAlignment="1">
      <alignment horizontal="center" vertical="center" wrapText="1"/>
    </xf>
    <xf numFmtId="0" fontId="14" fillId="0" borderId="0" xfId="1" applyFont="1" applyFill="1" applyBorder="1" applyAlignment="1">
      <alignment horizontal="center" vertical="center" shrinkToFit="1"/>
    </xf>
    <xf numFmtId="0" fontId="22" fillId="0" borderId="33" xfId="1" applyFont="1" applyFill="1" applyBorder="1" applyAlignment="1">
      <alignment horizontal="center" vertical="center" wrapText="1"/>
    </xf>
    <xf numFmtId="0" fontId="22" fillId="0" borderId="52" xfId="1" applyFont="1" applyFill="1" applyBorder="1" applyAlignment="1">
      <alignment horizontal="center" vertical="center" wrapText="1"/>
    </xf>
    <xf numFmtId="0" fontId="22" fillId="0" borderId="23" xfId="1" applyFont="1" applyFill="1" applyBorder="1" applyAlignment="1">
      <alignment horizontal="center" vertical="center" wrapText="1"/>
    </xf>
    <xf numFmtId="0" fontId="14" fillId="0" borderId="32" xfId="3" applyFont="1" applyBorder="1" applyAlignment="1">
      <alignment horizontal="center" vertical="center"/>
    </xf>
    <xf numFmtId="0" fontId="14" fillId="0" borderId="33" xfId="3" applyFont="1" applyBorder="1" applyAlignment="1">
      <alignment horizontal="center" vertical="center"/>
    </xf>
    <xf numFmtId="0" fontId="14" fillId="0" borderId="42" xfId="1" applyFont="1" applyBorder="1" applyAlignment="1">
      <alignment horizontal="center"/>
    </xf>
    <xf numFmtId="0" fontId="14" fillId="0" borderId="22" xfId="1" applyFont="1" applyBorder="1" applyAlignment="1">
      <alignment horizontal="center"/>
    </xf>
    <xf numFmtId="38" fontId="18" fillId="0" borderId="41" xfId="2" applyFont="1" applyBorder="1" applyAlignment="1">
      <alignment horizontal="center" vertical="center" wrapText="1"/>
    </xf>
    <xf numFmtId="38" fontId="18" fillId="0" borderId="46" xfId="2" applyFont="1" applyBorder="1" applyAlignment="1">
      <alignment horizontal="center" vertical="center" wrapText="1"/>
    </xf>
    <xf numFmtId="0" fontId="14" fillId="0" borderId="47" xfId="1" applyFont="1" applyFill="1" applyBorder="1" applyAlignment="1">
      <alignment horizontal="right" vertical="center"/>
    </xf>
    <xf numFmtId="0" fontId="14" fillId="0" borderId="0" xfId="1" applyFont="1" applyFill="1" applyBorder="1" applyAlignment="1">
      <alignment horizontal="right" vertical="center"/>
    </xf>
    <xf numFmtId="0" fontId="21" fillId="0" borderId="47" xfId="5" applyFont="1" applyFill="1" applyBorder="1" applyAlignment="1">
      <alignment horizontal="right" vertical="center"/>
    </xf>
    <xf numFmtId="0" fontId="21" fillId="0" borderId="0" xfId="5" applyFont="1" applyFill="1" applyBorder="1" applyAlignment="1">
      <alignment horizontal="right" vertical="center"/>
    </xf>
    <xf numFmtId="0" fontId="25" fillId="0" borderId="41" xfId="5" applyFont="1" applyFill="1" applyBorder="1" applyAlignment="1">
      <alignment horizontal="center" vertical="center" shrinkToFit="1"/>
    </xf>
    <xf numFmtId="0" fontId="25" fillId="0" borderId="46" xfId="5" applyFont="1" applyFill="1" applyBorder="1" applyAlignment="1">
      <alignment horizontal="center" vertical="center" shrinkToFit="1"/>
    </xf>
    <xf numFmtId="0" fontId="25" fillId="0" borderId="41" xfId="5" applyFont="1" applyFill="1" applyBorder="1" applyAlignment="1">
      <alignment horizontal="center" vertical="center" wrapText="1"/>
    </xf>
    <xf numFmtId="0" fontId="25" fillId="0" borderId="46" xfId="5" applyFont="1" applyFill="1" applyBorder="1" applyAlignment="1">
      <alignment horizontal="center" vertical="center"/>
    </xf>
    <xf numFmtId="0" fontId="16" fillId="0" borderId="24" xfId="1" applyFont="1" applyFill="1" applyBorder="1" applyAlignment="1">
      <alignment vertical="center"/>
    </xf>
    <xf numFmtId="0" fontId="21" fillId="0" borderId="33" xfId="5" applyFont="1" applyFill="1" applyBorder="1" applyAlignment="1">
      <alignment horizontal="center" vertical="center"/>
    </xf>
    <xf numFmtId="0" fontId="21" fillId="0" borderId="43" xfId="5" applyFont="1" applyFill="1" applyBorder="1" applyAlignment="1">
      <alignment horizontal="center" vertical="center"/>
    </xf>
    <xf numFmtId="0" fontId="21" fillId="0" borderId="28" xfId="5" applyFont="1" applyFill="1" applyBorder="1" applyAlignment="1">
      <alignment horizontal="center" vertical="center"/>
    </xf>
    <xf numFmtId="0" fontId="21" fillId="0" borderId="24" xfId="5" applyFont="1" applyFill="1" applyBorder="1" applyAlignment="1">
      <alignment horizontal="center" vertical="center"/>
    </xf>
    <xf numFmtId="0" fontId="21" fillId="0" borderId="41" xfId="5" applyFont="1" applyFill="1" applyBorder="1" applyAlignment="1">
      <alignment horizontal="center" vertical="center"/>
    </xf>
    <xf numFmtId="0" fontId="21" fillId="0" borderId="1" xfId="5" applyFont="1" applyFill="1" applyBorder="1" applyAlignment="1">
      <alignment horizontal="center" vertical="center"/>
    </xf>
    <xf numFmtId="0" fontId="14" fillId="0" borderId="1" xfId="1" applyFont="1" applyFill="1" applyBorder="1" applyAlignment="1">
      <alignment horizontal="center"/>
    </xf>
    <xf numFmtId="0" fontId="27" fillId="0" borderId="0" xfId="1" applyFont="1" applyAlignment="1">
      <alignment horizontal="left" vertical="center" shrinkToFit="1"/>
    </xf>
    <xf numFmtId="0" fontId="52" fillId="0" borderId="0" xfId="1" applyFont="1" applyAlignment="1">
      <alignment horizontal="left" vertical="center" shrinkToFit="1"/>
    </xf>
    <xf numFmtId="0" fontId="14" fillId="0" borderId="18" xfId="1" applyFont="1" applyBorder="1" applyAlignment="1">
      <alignment horizontal="center" vertical="center" wrapText="1"/>
    </xf>
    <xf numFmtId="0" fontId="14" fillId="0" borderId="1" xfId="1" applyFont="1" applyBorder="1" applyAlignment="1">
      <alignment horizontal="center" vertical="center" wrapText="1"/>
    </xf>
    <xf numFmtId="0" fontId="14" fillId="0" borderId="32" xfId="1" applyFont="1" applyBorder="1" applyAlignment="1">
      <alignment horizontal="center" vertical="center" wrapText="1"/>
    </xf>
    <xf numFmtId="0" fontId="14" fillId="0" borderId="52"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23" xfId="1" applyFont="1" applyBorder="1" applyAlignment="1">
      <alignment horizontal="center" vertical="center" wrapText="1"/>
    </xf>
    <xf numFmtId="0" fontId="14" fillId="0" borderId="47" xfId="1" applyFont="1" applyBorder="1" applyAlignment="1">
      <alignment horizontal="center" vertical="center"/>
    </xf>
    <xf numFmtId="0" fontId="12" fillId="0" borderId="0" xfId="1" applyFont="1" applyAlignment="1">
      <alignment horizontal="left" vertical="center"/>
    </xf>
    <xf numFmtId="0" fontId="14" fillId="0" borderId="0" xfId="1" applyFont="1" applyAlignment="1">
      <alignment horizontal="left" vertical="center"/>
    </xf>
    <xf numFmtId="0" fontId="14" fillId="0" borderId="42" xfId="1" applyFont="1" applyBorder="1" applyAlignment="1">
      <alignment horizontal="center" vertical="center" shrinkToFit="1"/>
    </xf>
    <xf numFmtId="0" fontId="14" fillId="0" borderId="46" xfId="1" applyFont="1" applyBorder="1" applyAlignment="1">
      <alignment horizontal="center" vertical="center" shrinkToFit="1"/>
    </xf>
    <xf numFmtId="0" fontId="14" fillId="0" borderId="22" xfId="1" applyFont="1" applyBorder="1" applyAlignment="1">
      <alignment horizontal="center" vertical="center" shrinkToFit="1"/>
    </xf>
    <xf numFmtId="0" fontId="57" fillId="0" borderId="43" xfId="40" applyFont="1" applyBorder="1" applyAlignment="1">
      <alignment horizontal="center" vertical="center"/>
    </xf>
    <xf numFmtId="0" fontId="57" fillId="0" borderId="1" xfId="40" applyFont="1" applyBorder="1" applyAlignment="1">
      <alignment horizontal="center" vertical="center"/>
    </xf>
    <xf numFmtId="0" fontId="57" fillId="0" borderId="28" xfId="40" applyFont="1" applyBorder="1" applyAlignment="1">
      <alignment horizontal="center" vertical="center" textRotation="255"/>
    </xf>
    <xf numFmtId="0" fontId="57" fillId="0" borderId="0" xfId="40" applyFont="1" applyBorder="1" applyAlignment="1">
      <alignment horizontal="center" vertical="center" textRotation="255"/>
    </xf>
    <xf numFmtId="0" fontId="57" fillId="0" borderId="41" xfId="40" applyFont="1" applyBorder="1" applyAlignment="1">
      <alignment horizontal="center" vertical="center"/>
    </xf>
    <xf numFmtId="0" fontId="57" fillId="0" borderId="42" xfId="40" applyFont="1" applyBorder="1" applyAlignment="1">
      <alignment horizontal="center" vertical="center"/>
    </xf>
    <xf numFmtId="0" fontId="57" fillId="0" borderId="47" xfId="40" applyFont="1" applyBorder="1" applyAlignment="1">
      <alignment horizontal="center" vertical="center"/>
    </xf>
    <xf numFmtId="0" fontId="57" fillId="0" borderId="18" xfId="40" applyFont="1" applyBorder="1" applyAlignment="1">
      <alignment horizontal="center" vertical="center"/>
    </xf>
    <xf numFmtId="0" fontId="63" fillId="0" borderId="47" xfId="40" applyFont="1" applyBorder="1" applyAlignment="1">
      <alignment horizontal="center" vertical="center"/>
    </xf>
    <xf numFmtId="0" fontId="63" fillId="0" borderId="18" xfId="40" applyFont="1" applyBorder="1" applyAlignment="1">
      <alignment horizontal="center" vertical="center"/>
    </xf>
    <xf numFmtId="0" fontId="57" fillId="0" borderId="0" xfId="40" applyFont="1" applyBorder="1" applyAlignment="1">
      <alignment horizontal="center" vertical="center"/>
    </xf>
    <xf numFmtId="0" fontId="57" fillId="0" borderId="43" xfId="40" applyFont="1" applyBorder="1" applyAlignment="1">
      <alignment horizontal="center" vertical="center" shrinkToFit="1"/>
    </xf>
    <xf numFmtId="0" fontId="57" fillId="0" borderId="1" xfId="40" applyFont="1" applyBorder="1" applyAlignment="1">
      <alignment horizontal="center" vertical="center" shrinkToFit="1"/>
    </xf>
    <xf numFmtId="0" fontId="57" fillId="0" borderId="42" xfId="40" applyFont="1" applyBorder="1" applyAlignment="1">
      <alignment horizontal="center" vertical="center" textRotation="255"/>
    </xf>
    <xf numFmtId="0" fontId="57" fillId="0" borderId="18" xfId="40" applyFont="1" applyBorder="1" applyAlignment="1">
      <alignment horizontal="center" vertical="center" textRotation="255"/>
    </xf>
    <xf numFmtId="0" fontId="57" fillId="0" borderId="52" xfId="40" applyFont="1" applyBorder="1" applyAlignment="1">
      <alignment horizontal="center" vertical="center" textRotation="255"/>
    </xf>
    <xf numFmtId="0" fontId="57" fillId="0" borderId="19" xfId="40" applyFont="1" applyBorder="1" applyAlignment="1">
      <alignment horizontal="center" vertical="center" textRotation="255"/>
    </xf>
    <xf numFmtId="0" fontId="57" fillId="0" borderId="23" xfId="40" applyFont="1" applyBorder="1" applyAlignment="1">
      <alignment horizontal="center" vertical="center" textRotation="255"/>
    </xf>
    <xf numFmtId="0" fontId="57" fillId="0" borderId="22" xfId="40" applyFont="1" applyBorder="1" applyAlignment="1">
      <alignment horizontal="center" vertical="center" textRotation="255"/>
    </xf>
    <xf numFmtId="0" fontId="57" fillId="0" borderId="33" xfId="40" applyFont="1" applyBorder="1" applyAlignment="1">
      <alignment horizontal="center" vertical="center"/>
    </xf>
    <xf numFmtId="0" fontId="14" fillId="0" borderId="28" xfId="1" applyFont="1" applyBorder="1" applyAlignment="1">
      <alignment horizontal="center" vertical="center"/>
    </xf>
    <xf numFmtId="0" fontId="14" fillId="0" borderId="24" xfId="1" applyFont="1" applyBorder="1" applyAlignment="1">
      <alignment horizontal="center" vertical="center"/>
    </xf>
    <xf numFmtId="0" fontId="14" fillId="0" borderId="48" xfId="1" applyFont="1" applyBorder="1" applyAlignment="1">
      <alignment horizontal="center" vertical="center"/>
    </xf>
    <xf numFmtId="0" fontId="14" fillId="0" borderId="44" xfId="1" applyFont="1" applyBorder="1" applyAlignment="1">
      <alignment horizontal="center" vertical="center"/>
    </xf>
    <xf numFmtId="0" fontId="14" fillId="0" borderId="12" xfId="1" applyFont="1" applyBorder="1" applyAlignment="1">
      <alignment horizontal="center" vertical="center"/>
    </xf>
    <xf numFmtId="0" fontId="14" fillId="0" borderId="57" xfId="1" applyFont="1" applyBorder="1" applyAlignment="1">
      <alignment horizontal="center" vertical="center"/>
    </xf>
    <xf numFmtId="0" fontId="14" fillId="0" borderId="0" xfId="1" applyFont="1" applyBorder="1" applyAlignment="1">
      <alignment horizontal="center" vertical="center"/>
    </xf>
    <xf numFmtId="0" fontId="14" fillId="0" borderId="0" xfId="1" applyFont="1" applyBorder="1" applyAlignment="1">
      <alignment horizontal="center" vertical="center" shrinkToFit="1"/>
    </xf>
    <xf numFmtId="0" fontId="14" fillId="0" borderId="18" xfId="1" applyFont="1" applyBorder="1" applyAlignment="1">
      <alignment horizontal="center" vertical="center" shrinkToFit="1"/>
    </xf>
    <xf numFmtId="0" fontId="14" fillId="0" borderId="24" xfId="1" applyFont="1" applyBorder="1" applyAlignment="1">
      <alignment horizontal="center" vertical="center" shrinkToFit="1"/>
    </xf>
    <xf numFmtId="0" fontId="14" fillId="0" borderId="42" xfId="1" applyFont="1" applyFill="1" applyBorder="1" applyAlignment="1">
      <alignment horizontal="left" vertical="top" wrapText="1"/>
    </xf>
    <xf numFmtId="0" fontId="14" fillId="0" borderId="22" xfId="1" applyFont="1" applyFill="1" applyBorder="1" applyAlignment="1">
      <alignment horizontal="left" vertical="top" wrapText="1"/>
    </xf>
    <xf numFmtId="0" fontId="14" fillId="0" borderId="0" xfId="1" applyFont="1" applyFill="1" applyBorder="1" applyAlignment="1">
      <alignment horizontal="right"/>
    </xf>
    <xf numFmtId="0" fontId="20" fillId="0" borderId="33" xfId="1" applyFont="1" applyFill="1" applyBorder="1" applyAlignment="1">
      <alignment horizontal="left" vertical="center" wrapText="1"/>
    </xf>
    <xf numFmtId="0" fontId="20" fillId="0" borderId="43" xfId="1" applyFont="1" applyFill="1" applyBorder="1" applyAlignment="1">
      <alignment horizontal="left"/>
    </xf>
    <xf numFmtId="0" fontId="14" fillId="0" borderId="22" xfId="1" applyFont="1" applyFill="1" applyBorder="1" applyAlignment="1"/>
    <xf numFmtId="0" fontId="14" fillId="0" borderId="23" xfId="1" applyFont="1" applyFill="1" applyBorder="1" applyAlignment="1"/>
    <xf numFmtId="49" fontId="14" fillId="0" borderId="42" xfId="1" applyNumberFormat="1" applyFont="1" applyFill="1" applyBorder="1" applyAlignment="1">
      <alignment horizontal="center" vertical="center"/>
    </xf>
    <xf numFmtId="49" fontId="14" fillId="0" borderId="22" xfId="1" applyNumberFormat="1" applyFont="1" applyFill="1" applyBorder="1" applyAlignment="1">
      <alignment horizontal="center" vertical="center"/>
    </xf>
    <xf numFmtId="0" fontId="23" fillId="0" borderId="33" xfId="1" applyFont="1" applyFill="1" applyBorder="1" applyAlignment="1">
      <alignment horizontal="center" vertical="center" wrapText="1"/>
    </xf>
    <xf numFmtId="0" fontId="23" fillId="0" borderId="43" xfId="1" applyFont="1" applyFill="1" applyBorder="1" applyAlignment="1">
      <alignment horizontal="center" vertical="center" wrapText="1"/>
    </xf>
    <xf numFmtId="0" fontId="14" fillId="0" borderId="46" xfId="1" applyFont="1" applyFill="1" applyBorder="1" applyAlignment="1"/>
    <xf numFmtId="0" fontId="14" fillId="0" borderId="52" xfId="1" applyFont="1" applyFill="1" applyBorder="1" applyAlignment="1"/>
    <xf numFmtId="0" fontId="14" fillId="0" borderId="71" xfId="1" applyFont="1" applyBorder="1" applyAlignment="1">
      <alignment horizontal="center" vertical="center"/>
    </xf>
    <xf numFmtId="0" fontId="14" fillId="0" borderId="72" xfId="1" applyFont="1" applyBorder="1" applyAlignment="1">
      <alignment horizontal="center" vertical="center"/>
    </xf>
    <xf numFmtId="0" fontId="14" fillId="0" borderId="73" xfId="1" applyFont="1" applyBorder="1" applyAlignment="1">
      <alignment horizontal="center" vertical="center"/>
    </xf>
    <xf numFmtId="38" fontId="14" fillId="0" borderId="24" xfId="2" applyFont="1" applyFill="1" applyBorder="1" applyAlignment="1">
      <alignment horizontal="center" vertical="center" wrapText="1"/>
    </xf>
    <xf numFmtId="0" fontId="25" fillId="0" borderId="28" xfId="1" applyFont="1" applyBorder="1" applyAlignment="1">
      <alignment horizontal="left" vertical="center"/>
    </xf>
    <xf numFmtId="0" fontId="25" fillId="0" borderId="0" xfId="1" applyFont="1" applyBorder="1" applyAlignment="1">
      <alignment horizontal="left" vertical="center"/>
    </xf>
    <xf numFmtId="0" fontId="21" fillId="0" borderId="0" xfId="1" applyFont="1" applyFill="1" applyBorder="1" applyAlignment="1">
      <alignment horizontal="left" vertical="center"/>
    </xf>
    <xf numFmtId="0" fontId="21" fillId="0" borderId="18" xfId="1" applyFont="1" applyFill="1" applyBorder="1" applyAlignment="1">
      <alignment horizontal="left" vertical="center"/>
    </xf>
    <xf numFmtId="0" fontId="21" fillId="0" borderId="24" xfId="1" applyFont="1" applyFill="1" applyBorder="1" applyAlignment="1">
      <alignment horizontal="left" vertical="center"/>
    </xf>
    <xf numFmtId="0" fontId="21" fillId="0" borderId="22" xfId="1" applyFont="1" applyFill="1" applyBorder="1" applyAlignment="1">
      <alignment horizontal="left" vertical="center"/>
    </xf>
    <xf numFmtId="0" fontId="21" fillId="0" borderId="9" xfId="1" applyFont="1" applyFill="1" applyBorder="1" applyAlignment="1">
      <alignment horizontal="center" vertical="center"/>
    </xf>
    <xf numFmtId="0" fontId="21" fillId="0" borderId="118" xfId="1" applyFont="1" applyFill="1" applyBorder="1" applyAlignment="1">
      <alignment horizontal="center" vertical="center"/>
    </xf>
    <xf numFmtId="0" fontId="57" fillId="0" borderId="0" xfId="42" applyFont="1" applyFill="1" applyAlignment="1">
      <alignment vertical="center"/>
    </xf>
    <xf numFmtId="0" fontId="57" fillId="0" borderId="42" xfId="42" applyFont="1" applyFill="1" applyBorder="1" applyAlignment="1">
      <alignment horizontal="center" vertical="center"/>
    </xf>
    <xf numFmtId="0" fontId="57" fillId="0" borderId="22" xfId="42" applyFont="1" applyFill="1" applyBorder="1" applyAlignment="1">
      <alignment horizontal="center" vertical="center"/>
    </xf>
    <xf numFmtId="0" fontId="57" fillId="0" borderId="33" xfId="42" applyFont="1" applyFill="1" applyBorder="1" applyAlignment="1">
      <alignment horizontal="distributed" vertical="center" justifyLastLine="1"/>
    </xf>
    <xf numFmtId="0" fontId="57" fillId="0" borderId="43" xfId="42" applyFont="1" applyFill="1" applyBorder="1" applyAlignment="1">
      <alignment horizontal="distributed" vertical="center" justifyLastLine="1"/>
    </xf>
    <xf numFmtId="0" fontId="57" fillId="0" borderId="1" xfId="42" applyFont="1" applyFill="1" applyBorder="1" applyAlignment="1">
      <alignment horizontal="distributed" vertical="center" justifyLastLine="1"/>
    </xf>
    <xf numFmtId="0" fontId="57" fillId="0" borderId="41" xfId="42" applyFont="1" applyFill="1" applyBorder="1" applyAlignment="1">
      <alignment horizontal="center" vertical="center"/>
    </xf>
    <xf numFmtId="0" fontId="57" fillId="0" borderId="28" xfId="42" applyFont="1" applyFill="1" applyBorder="1" applyAlignment="1">
      <alignment horizontal="center" vertical="center"/>
    </xf>
    <xf numFmtId="0" fontId="77" fillId="0" borderId="28" xfId="42" applyFont="1" applyFill="1" applyBorder="1" applyAlignment="1">
      <alignment horizontal="left" vertical="center"/>
    </xf>
    <xf numFmtId="0" fontId="57" fillId="0" borderId="43" xfId="42" applyFont="1" applyFill="1" applyBorder="1" applyAlignment="1">
      <alignment vertical="center"/>
    </xf>
    <xf numFmtId="0" fontId="57" fillId="0" borderId="1" xfId="42" applyFont="1" applyFill="1" applyBorder="1" applyAlignment="1">
      <alignment vertical="center"/>
    </xf>
    <xf numFmtId="0" fontId="57" fillId="0" borderId="42" xfId="42" applyFont="1" applyFill="1" applyBorder="1" applyAlignment="1">
      <alignment horizontal="center" vertical="center" textRotation="255"/>
    </xf>
    <xf numFmtId="0" fontId="57" fillId="0" borderId="0" xfId="42" applyFont="1" applyFill="1" applyBorder="1" applyAlignment="1">
      <alignment horizontal="center" vertical="center" textRotation="255"/>
    </xf>
    <xf numFmtId="0" fontId="57" fillId="0" borderId="24" xfId="42" applyFont="1" applyFill="1" applyBorder="1" applyAlignment="1">
      <alignment horizontal="center" vertical="center" textRotation="255"/>
    </xf>
    <xf numFmtId="0" fontId="54" fillId="0" borderId="0" xfId="42" applyFont="1" applyFill="1" applyBorder="1" applyAlignment="1">
      <alignment vertical="center"/>
    </xf>
    <xf numFmtId="0" fontId="21" fillId="0" borderId="0" xfId="42" applyFont="1" applyFill="1" applyBorder="1" applyAlignment="1">
      <alignment vertical="center"/>
    </xf>
    <xf numFmtId="0" fontId="57" fillId="0" borderId="42" xfId="42" applyFont="1" applyFill="1" applyBorder="1" applyAlignment="1">
      <alignment horizontal="center" vertical="center" textRotation="255" wrapText="1"/>
    </xf>
    <xf numFmtId="0" fontId="57" fillId="0" borderId="0" xfId="42" applyFont="1" applyFill="1" applyBorder="1" applyAlignment="1">
      <alignment horizontal="center" vertical="center" textRotation="255" wrapText="1"/>
    </xf>
    <xf numFmtId="0" fontId="57" fillId="0" borderId="24" xfId="42" applyFont="1" applyFill="1" applyBorder="1" applyAlignment="1">
      <alignment horizontal="center" vertical="center" textRotation="255" wrapText="1"/>
    </xf>
    <xf numFmtId="0" fontId="57" fillId="0" borderId="28" xfId="42" applyFont="1" applyFill="1" applyBorder="1" applyAlignment="1">
      <alignment horizontal="center" vertical="center" textRotation="255" shrinkToFit="1"/>
    </xf>
    <xf numFmtId="0" fontId="57" fillId="0" borderId="0" xfId="42" applyFont="1" applyFill="1" applyBorder="1" applyAlignment="1">
      <alignment horizontal="center" vertical="center" textRotation="255" shrinkToFit="1"/>
    </xf>
    <xf numFmtId="0" fontId="57" fillId="0" borderId="24" xfId="42" applyFont="1" applyFill="1" applyBorder="1" applyAlignment="1">
      <alignment horizontal="center" vertical="center" textRotation="255" shrinkToFit="1"/>
    </xf>
    <xf numFmtId="0" fontId="60" fillId="0" borderId="42" xfId="42" applyFont="1" applyFill="1" applyBorder="1" applyAlignment="1">
      <alignment horizontal="center" vertical="center" textRotation="255" wrapText="1"/>
    </xf>
    <xf numFmtId="0" fontId="60" fillId="0" borderId="0" xfId="42" applyFont="1" applyFill="1" applyBorder="1" applyAlignment="1">
      <alignment horizontal="center" vertical="center" textRotation="255" wrapText="1"/>
    </xf>
    <xf numFmtId="0" fontId="60" fillId="0" borderId="24" xfId="42" applyFont="1" applyFill="1" applyBorder="1" applyAlignment="1">
      <alignment horizontal="center" vertical="center" textRotation="255" wrapText="1"/>
    </xf>
    <xf numFmtId="0" fontId="57" fillId="0" borderId="28" xfId="42" applyFont="1" applyFill="1" applyBorder="1" applyAlignment="1">
      <alignment horizontal="center" vertical="center" textRotation="255"/>
    </xf>
    <xf numFmtId="0" fontId="57" fillId="0" borderId="0" xfId="42" applyFont="1" applyFill="1" applyBorder="1" applyAlignment="1">
      <alignment horizontal="center" vertical="center"/>
    </xf>
    <xf numFmtId="0" fontId="57" fillId="0" borderId="24" xfId="42" applyFont="1" applyFill="1" applyBorder="1" applyAlignment="1">
      <alignment horizontal="center" vertical="center"/>
    </xf>
    <xf numFmtId="0" fontId="57" fillId="0" borderId="43" xfId="42" applyFont="1" applyFill="1" applyBorder="1" applyAlignment="1">
      <alignment horizontal="center" vertical="center"/>
    </xf>
    <xf numFmtId="0" fontId="57" fillId="0" borderId="1" xfId="42" applyFont="1" applyFill="1" applyBorder="1" applyAlignment="1">
      <alignment horizontal="center" vertical="center"/>
    </xf>
    <xf numFmtId="0" fontId="57" fillId="0" borderId="42" xfId="42" applyFont="1" applyFill="1" applyBorder="1" applyAlignment="1">
      <alignment horizontal="center" vertical="center" textRotation="255" shrinkToFit="1"/>
    </xf>
    <xf numFmtId="0" fontId="57" fillId="0" borderId="22" xfId="42" applyFont="1" applyFill="1" applyBorder="1" applyAlignment="1">
      <alignment horizontal="center" vertical="center" textRotation="255" shrinkToFit="1"/>
    </xf>
    <xf numFmtId="0" fontId="57" fillId="0" borderId="18" xfId="42" applyFont="1" applyFill="1" applyBorder="1" applyAlignment="1">
      <alignment horizontal="center" vertical="center" textRotation="255" shrinkToFit="1"/>
    </xf>
    <xf numFmtId="0" fontId="57" fillId="0" borderId="32" xfId="42" applyFont="1" applyFill="1" applyBorder="1" applyAlignment="1">
      <alignment vertical="center"/>
    </xf>
    <xf numFmtId="0" fontId="57" fillId="0" borderId="0" xfId="42" applyFont="1" applyBorder="1" applyAlignment="1">
      <alignment vertical="center"/>
    </xf>
    <xf numFmtId="0" fontId="57" fillId="0" borderId="0" xfId="42" applyFont="1" applyFill="1" applyBorder="1" applyAlignment="1">
      <alignment vertical="center"/>
    </xf>
    <xf numFmtId="0" fontId="57" fillId="0" borderId="52" xfId="42" applyFont="1" applyFill="1" applyBorder="1" applyAlignment="1">
      <alignment horizontal="center" vertical="center"/>
    </xf>
    <xf numFmtId="0" fontId="57" fillId="0" borderId="23" xfId="42" applyFont="1" applyFill="1" applyBorder="1" applyAlignment="1">
      <alignment horizontal="center" vertical="center"/>
    </xf>
    <xf numFmtId="0" fontId="57" fillId="0" borderId="32" xfId="42" applyFont="1" applyFill="1" applyBorder="1" applyAlignment="1">
      <alignment horizontal="center" vertical="center"/>
    </xf>
    <xf numFmtId="0" fontId="78" fillId="0" borderId="0" xfId="42" applyFont="1" applyFill="1" applyBorder="1" applyAlignment="1">
      <alignment horizontal="left" vertical="center"/>
    </xf>
    <xf numFmtId="0" fontId="21" fillId="0" borderId="0" xfId="1" applyFont="1" applyFill="1" applyBorder="1" applyAlignment="1">
      <alignment horizontal="right"/>
    </xf>
    <xf numFmtId="0" fontId="20" fillId="3" borderId="33" xfId="1" applyFont="1" applyFill="1" applyBorder="1" applyAlignment="1">
      <alignment horizontal="center" vertical="center" wrapText="1"/>
    </xf>
    <xf numFmtId="0" fontId="20" fillId="3" borderId="43" xfId="1" applyFont="1" applyFill="1" applyBorder="1" applyAlignment="1">
      <alignment horizontal="center" vertical="center" wrapText="1"/>
    </xf>
    <xf numFmtId="0" fontId="20" fillId="0" borderId="42" xfId="1" applyFont="1" applyBorder="1" applyAlignment="1">
      <alignment horizontal="left" vertical="center" wrapText="1"/>
    </xf>
    <xf numFmtId="0" fontId="20" fillId="0" borderId="18" xfId="1" applyFont="1" applyBorder="1" applyAlignment="1">
      <alignment horizontal="left" vertical="center" wrapText="1"/>
    </xf>
    <xf numFmtId="0" fontId="20" fillId="0" borderId="22" xfId="1" applyFont="1" applyBorder="1" applyAlignment="1">
      <alignment horizontal="left" vertical="center" wrapText="1"/>
    </xf>
    <xf numFmtId="0" fontId="20" fillId="0" borderId="33" xfId="1" applyFont="1" applyFill="1" applyBorder="1" applyAlignment="1">
      <alignment horizontal="center" vertical="center" wrapText="1"/>
    </xf>
    <xf numFmtId="0" fontId="20" fillId="0" borderId="43" xfId="1" applyFont="1" applyFill="1" applyBorder="1" applyAlignment="1">
      <alignment horizontal="center" vertical="center" wrapText="1"/>
    </xf>
    <xf numFmtId="0" fontId="20" fillId="0" borderId="0" xfId="1" applyFont="1" applyBorder="1" applyAlignment="1">
      <alignment horizontal="left" vertical="top" wrapText="1"/>
    </xf>
    <xf numFmtId="0" fontId="20" fillId="0" borderId="1" xfId="1" applyFont="1" applyFill="1" applyBorder="1" applyAlignment="1">
      <alignment horizontal="center" vertical="center" wrapText="1"/>
    </xf>
    <xf numFmtId="0" fontId="20" fillId="3" borderId="1" xfId="1" applyFont="1" applyFill="1" applyBorder="1" applyAlignment="1">
      <alignment horizontal="center" vertical="center" wrapText="1"/>
    </xf>
    <xf numFmtId="0" fontId="80" fillId="0" borderId="0" xfId="1" applyFont="1" applyAlignment="1">
      <alignment horizontal="center" vertical="center"/>
    </xf>
    <xf numFmtId="0" fontId="7" fillId="0" borderId="0" xfId="1"/>
    <xf numFmtId="0" fontId="81" fillId="0" borderId="0" xfId="1" applyFont="1" applyAlignment="1">
      <alignment horizontal="center" vertical="center"/>
    </xf>
    <xf numFmtId="0" fontId="82" fillId="0" borderId="0" xfId="1" applyFont="1" applyAlignment="1">
      <alignment horizontal="center" vertical="center"/>
    </xf>
    <xf numFmtId="0" fontId="82" fillId="0" borderId="0" xfId="1" applyFont="1" applyAlignment="1">
      <alignment vertical="center"/>
    </xf>
    <xf numFmtId="0" fontId="16" fillId="0" borderId="0" xfId="1" applyFont="1" applyAlignment="1">
      <alignment vertical="distributed" wrapText="1"/>
    </xf>
    <xf numFmtId="0" fontId="16" fillId="0" borderId="0" xfId="1" applyFont="1" applyAlignment="1">
      <alignment horizontal="left" vertical="distributed" wrapText="1"/>
    </xf>
    <xf numFmtId="0" fontId="16" fillId="0" borderId="0" xfId="1" applyFont="1" applyAlignment="1">
      <alignment horizontal="left" vertical="distributed" wrapText="1"/>
    </xf>
    <xf numFmtId="0" fontId="16" fillId="0" borderId="0" xfId="1" applyFont="1" applyAlignment="1">
      <alignment horizontal="center" vertical="center"/>
    </xf>
    <xf numFmtId="0" fontId="31" fillId="0" borderId="0" xfId="1" applyFont="1" applyAlignment="1">
      <alignment vertical="center"/>
    </xf>
    <xf numFmtId="0" fontId="16" fillId="0" borderId="0" xfId="1" applyFont="1" applyAlignment="1">
      <alignment horizontal="right" vertical="center"/>
    </xf>
    <xf numFmtId="0" fontId="16" fillId="0" borderId="0" xfId="1" applyFont="1" applyAlignment="1">
      <alignment vertical="center" wrapText="1"/>
    </xf>
    <xf numFmtId="0" fontId="31" fillId="0" borderId="0" xfId="1" applyFont="1" applyAlignment="1">
      <alignment horizontal="center" vertical="center"/>
    </xf>
    <xf numFmtId="0" fontId="16" fillId="0" borderId="0" xfId="1" applyFont="1" applyAlignment="1">
      <alignment horizontal="left" vertical="center"/>
    </xf>
    <xf numFmtId="0" fontId="16" fillId="0" borderId="0" xfId="1" applyFont="1" applyAlignment="1">
      <alignment horizontal="left" vertical="center" wrapText="1"/>
    </xf>
    <xf numFmtId="0" fontId="16" fillId="0" borderId="32" xfId="1" applyFont="1" applyBorder="1" applyAlignment="1">
      <alignment horizontal="center" vertical="center" wrapText="1"/>
    </xf>
    <xf numFmtId="0" fontId="16" fillId="0" borderId="32" xfId="1" applyFont="1" applyBorder="1" applyAlignment="1">
      <alignment horizontal="left" vertical="center" wrapText="1"/>
    </xf>
    <xf numFmtId="49" fontId="16" fillId="0" borderId="32" xfId="1" applyNumberFormat="1" applyFont="1" applyBorder="1" applyAlignment="1">
      <alignment horizontal="right" vertical="center" wrapText="1" indent="1"/>
    </xf>
    <xf numFmtId="0" fontId="20" fillId="0" borderId="32" xfId="1" applyFont="1" applyBorder="1" applyAlignment="1">
      <alignment horizontal="left" vertical="center" wrapText="1"/>
    </xf>
    <xf numFmtId="0" fontId="16" fillId="0" borderId="126" xfId="1" applyFont="1" applyBorder="1" applyAlignment="1">
      <alignment horizontal="left" vertical="center" wrapText="1"/>
    </xf>
    <xf numFmtId="0" fontId="16" fillId="0" borderId="0" xfId="1" applyFont="1" applyBorder="1" applyAlignment="1">
      <alignment horizontal="left" vertical="center" wrapText="1"/>
    </xf>
    <xf numFmtId="0" fontId="16" fillId="0" borderId="0" xfId="1" applyFont="1" applyBorder="1" applyAlignment="1">
      <alignment vertical="top" wrapText="1"/>
    </xf>
    <xf numFmtId="0" fontId="16" fillId="0" borderId="0" xfId="1" applyFont="1" applyBorder="1" applyAlignment="1">
      <alignment vertical="center" wrapText="1"/>
    </xf>
    <xf numFmtId="0" fontId="82" fillId="0" borderId="0" xfId="48" applyFont="1" applyAlignment="1">
      <alignment horizontal="center" vertical="center"/>
    </xf>
    <xf numFmtId="0" fontId="14" fillId="0" borderId="0" xfId="48" applyFont="1"/>
    <xf numFmtId="0" fontId="12" fillId="0" borderId="0" xfId="48" applyFont="1" applyAlignment="1">
      <alignment horizontal="center"/>
    </xf>
    <xf numFmtId="0" fontId="83" fillId="0" borderId="0" xfId="48" applyFont="1" applyAlignment="1">
      <alignment horizontal="distributed" vertical="center"/>
    </xf>
    <xf numFmtId="0" fontId="83" fillId="0" borderId="0" xfId="48" applyFont="1" applyAlignment="1">
      <alignment horizontal="center" vertical="center"/>
    </xf>
    <xf numFmtId="0" fontId="83" fillId="0" borderId="0" xfId="48" applyFont="1" applyAlignment="1">
      <alignment horizontal="distributed" vertical="center"/>
    </xf>
    <xf numFmtId="0" fontId="14" fillId="0" borderId="0" xfId="48" applyFont="1" applyAlignment="1">
      <alignment horizontal="center" vertical="center"/>
    </xf>
    <xf numFmtId="0" fontId="83" fillId="0" borderId="0" xfId="48" applyFont="1" applyFill="1" applyAlignment="1">
      <alignment horizontal="center" vertical="center"/>
    </xf>
    <xf numFmtId="0" fontId="14" fillId="0" borderId="0" xfId="48" applyFont="1" applyAlignment="1">
      <alignment vertical="center"/>
    </xf>
    <xf numFmtId="0" fontId="82" fillId="0" borderId="0" xfId="1" applyFont="1" applyFill="1" applyAlignment="1">
      <alignment horizontal="center" vertical="center" shrinkToFit="1"/>
    </xf>
    <xf numFmtId="0" fontId="20" fillId="0" borderId="0" xfId="1" applyFont="1" applyFill="1" applyAlignment="1">
      <alignment vertical="center" shrinkToFit="1"/>
    </xf>
    <xf numFmtId="0" fontId="20" fillId="0" borderId="0" xfId="1" applyFont="1" applyFill="1" applyAlignment="1">
      <alignment horizontal="left" vertical="center" shrinkToFit="1"/>
    </xf>
    <xf numFmtId="0" fontId="16" fillId="0" borderId="0" xfId="1" applyFont="1" applyFill="1" applyAlignment="1">
      <alignment vertical="center" shrinkToFit="1"/>
    </xf>
    <xf numFmtId="0" fontId="20" fillId="0" borderId="0" xfId="1" applyFont="1" applyFill="1" applyAlignment="1">
      <alignment horizontal="center" vertical="center" shrinkToFit="1"/>
    </xf>
    <xf numFmtId="0" fontId="20" fillId="0" borderId="47" xfId="1" applyFont="1" applyFill="1" applyBorder="1" applyAlignment="1">
      <alignment horizontal="left" vertical="center" shrinkToFit="1"/>
    </xf>
    <xf numFmtId="0" fontId="20" fillId="0" borderId="18" xfId="1" applyFont="1" applyFill="1" applyBorder="1" applyAlignment="1">
      <alignment horizontal="center" vertical="center" shrinkToFit="1"/>
    </xf>
    <xf numFmtId="49" fontId="20" fillId="0" borderId="0" xfId="1" applyNumberFormat="1" applyFont="1" applyFill="1" applyAlignment="1">
      <alignment horizontal="left" vertical="center" shrinkToFit="1"/>
    </xf>
    <xf numFmtId="0" fontId="20" fillId="0" borderId="0" xfId="1" applyFont="1" applyFill="1" applyAlignment="1">
      <alignment horizontal="left" vertical="center" wrapText="1" shrinkToFit="1"/>
    </xf>
    <xf numFmtId="49" fontId="20" fillId="0" borderId="47" xfId="1" applyNumberFormat="1" applyFont="1" applyFill="1" applyBorder="1" applyAlignment="1">
      <alignment horizontal="left" vertical="center" shrinkToFit="1"/>
    </xf>
    <xf numFmtId="49" fontId="20" fillId="0" borderId="0" xfId="1" applyNumberFormat="1" applyFont="1" applyFill="1" applyBorder="1" applyAlignment="1">
      <alignment horizontal="left" vertical="center" shrinkToFit="1"/>
    </xf>
    <xf numFmtId="0" fontId="20" fillId="0" borderId="0" xfId="1" applyFont="1" applyFill="1" applyAlignment="1">
      <alignment horizontal="left" vertical="center" wrapText="1" shrinkToFit="1"/>
    </xf>
  </cellXfs>
  <cellStyles count="49">
    <cellStyle name="Excel Built-in Comma [0]" xfId="37" xr:uid="{74B3B5CC-AF8C-45F9-8D80-9D2C4A8BD413}"/>
    <cellStyle name="パーセント" xfId="8" builtinId="5"/>
    <cellStyle name="パーセント 2" xfId="14" xr:uid="{00000000-0005-0000-0000-000001000000}"/>
    <cellStyle name="桁区切り" xfId="7" builtinId="6"/>
    <cellStyle name="桁区切り 2" xfId="2" xr:uid="{00000000-0005-0000-0000-000003000000}"/>
    <cellStyle name="桁区切り 2 2" xfId="6" xr:uid="{00000000-0005-0000-0000-000004000000}"/>
    <cellStyle name="桁区切り 2 3" xfId="9" xr:uid="{00000000-0005-0000-0000-000005000000}"/>
    <cellStyle name="桁区切り 2 3 2" xfId="16" xr:uid="{00000000-0005-0000-0000-000006000000}"/>
    <cellStyle name="桁区切り 2 3 2 2" xfId="44" xr:uid="{FE19BE03-2C2D-4BFE-B751-63589200661A}"/>
    <cellStyle name="桁区切り 2 4" xfId="43" xr:uid="{5CA9FEBB-138C-460B-8E09-F43EFA6495D5}"/>
    <cellStyle name="桁区切り 3" xfId="4" xr:uid="{00000000-0005-0000-0000-000007000000}"/>
    <cellStyle name="桁区切り 4" xfId="10" xr:uid="{00000000-0005-0000-0000-000008000000}"/>
    <cellStyle name="桁区切り 4 2" xfId="21" xr:uid="{00000000-0005-0000-0000-000009000000}"/>
    <cellStyle name="桁区切り 5" xfId="26" xr:uid="{00000000-0005-0000-0000-00000A000000}"/>
    <cellStyle name="桁区切り 6" xfId="36" xr:uid="{00000000-0005-0000-0000-00000B000000}"/>
    <cellStyle name="桁区切り 7" xfId="39" xr:uid="{5F7B1D5C-CC27-4222-AC56-E0EED0AE5E2D}"/>
    <cellStyle name="説明文" xfId="46" builtinId="53"/>
    <cellStyle name="標準" xfId="0" builtinId="0"/>
    <cellStyle name="標準 10" xfId="34" xr:uid="{00000000-0005-0000-0000-00000D000000}"/>
    <cellStyle name="標準 11" xfId="35" xr:uid="{00000000-0005-0000-0000-00000E000000}"/>
    <cellStyle name="標準 13" xfId="24" xr:uid="{00000000-0005-0000-0000-00000F000000}"/>
    <cellStyle name="標準 2" xfId="1" xr:uid="{00000000-0005-0000-0000-000010000000}"/>
    <cellStyle name="標準 2 2" xfId="5" xr:uid="{00000000-0005-0000-0000-000011000000}"/>
    <cellStyle name="標準 2 2 2" xfId="30" xr:uid="{00000000-0005-0000-0000-000012000000}"/>
    <cellStyle name="標準 2 2 3" xfId="40" xr:uid="{998F4C4A-722D-4AF7-B118-A796280ADBAE}"/>
    <cellStyle name="標準 2 3" xfId="22" xr:uid="{00000000-0005-0000-0000-000013000000}"/>
    <cellStyle name="標準 2 4" xfId="42" xr:uid="{037D036A-FDD8-4DAE-965E-7EEB7318D865}"/>
    <cellStyle name="標準 2 5" xfId="48" xr:uid="{CC19AF5A-547D-49CC-87DD-2A66082BA4CC}"/>
    <cellStyle name="標準 3" xfId="3" xr:uid="{00000000-0005-0000-0000-000014000000}"/>
    <cellStyle name="標準 4" xfId="13" xr:uid="{00000000-0005-0000-0000-000015000000}"/>
    <cellStyle name="標準 4 2" xfId="20" xr:uid="{00000000-0005-0000-0000-000016000000}"/>
    <cellStyle name="標準 4 2 2" xfId="19" xr:uid="{00000000-0005-0000-0000-000017000000}"/>
    <cellStyle name="標準 4 2 3" xfId="23" xr:uid="{00000000-0005-0000-0000-000018000000}"/>
    <cellStyle name="標準 4 3" xfId="12" xr:uid="{00000000-0005-0000-0000-000019000000}"/>
    <cellStyle name="標準 5" xfId="25" xr:uid="{00000000-0005-0000-0000-00001A000000}"/>
    <cellStyle name="標準 6" xfId="27" xr:uid="{00000000-0005-0000-0000-00001B000000}"/>
    <cellStyle name="標準 7" xfId="15" xr:uid="{00000000-0005-0000-0000-00001C000000}"/>
    <cellStyle name="標準 7 2" xfId="45" xr:uid="{336C4F36-109D-47DC-BFA7-9D81BC08BD20}"/>
    <cellStyle name="標準 8" xfId="28" xr:uid="{00000000-0005-0000-0000-00001D000000}"/>
    <cellStyle name="標準 8 2" xfId="41" xr:uid="{2966A08D-2049-45FD-9810-195D3ECF821A}"/>
    <cellStyle name="標準 9" xfId="31" xr:uid="{00000000-0005-0000-0000-00001E000000}"/>
    <cellStyle name="標準 9 2" xfId="33" xr:uid="{00000000-0005-0000-0000-00001F000000}"/>
    <cellStyle name="標準_7　上水道の現況" xfId="11" xr:uid="{00000000-0005-0000-0000-000020000000}"/>
    <cellStyle name="標準_8　水道普及状況" xfId="47" xr:uid="{E129AC21-0F78-4776-8E19-C4E27D2690EA}"/>
    <cellStyle name="標準_hyoto_03_表頭（林業経営）#2_様式集修正箇所（林業受託）" xfId="32" xr:uid="{00000000-0005-0000-0000-000021000000}"/>
    <cellStyle name="標準_JB16" xfId="17" xr:uid="{00000000-0005-0000-0000-000022000000}"/>
    <cellStyle name="標準_p31～36　Ⅲ　市町村別実績一覧表（平成１２年）" xfId="38" xr:uid="{771380F4-B592-45AA-B116-44C384E865CE}"/>
    <cellStyle name="標準_Sheet1" xfId="18" xr:uid="{00000000-0005-0000-0000-000023000000}"/>
    <cellStyle name="標準_新規Microsoft Excel ワークシート" xfId="29" xr:uid="{00000000-0005-0000-0000-00002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2400">
                <a:latin typeface="HGSｺﾞｼｯｸM" panose="020B0600000000000000" pitchFamily="50" charset="-128"/>
                <a:ea typeface="HGSｺﾞｼｯｸM" panose="020B0600000000000000" pitchFamily="50" charset="-128"/>
              </a:rPr>
              <a:t>各地区の人口推移</a:t>
            </a:r>
          </a:p>
        </c:rich>
      </c:tx>
      <c:layout>
        <c:manualLayout>
          <c:xMode val="edge"/>
          <c:yMode val="edge"/>
          <c:x val="0.35396820972775783"/>
          <c:y val="1.2519560786862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974233091920416E-2"/>
          <c:y val="4.0425612491169979E-2"/>
          <c:w val="0.90874610331265337"/>
          <c:h val="0.8957367034501329"/>
        </c:manualLayout>
      </c:layout>
      <c:lineChart>
        <c:grouping val="standard"/>
        <c:varyColors val="0"/>
        <c:ser>
          <c:idx val="1"/>
          <c:order val="0"/>
          <c:tx>
            <c:strRef>
              <c:f>'2-3'!$A$4</c:f>
              <c:strCache>
                <c:ptCount val="1"/>
                <c:pt idx="0">
                  <c:v>小　浜</c:v>
                </c:pt>
              </c:strCache>
            </c:strRef>
          </c:tx>
          <c:spPr>
            <a:ln w="44450" cap="rnd">
              <a:solidFill>
                <a:schemeClr val="tx1"/>
              </a:solidFill>
              <a:round/>
            </a:ln>
            <a:effectLst/>
          </c:spPr>
          <c:marker>
            <c:symbol val="star"/>
            <c:size val="12"/>
            <c:spPr>
              <a:solidFill>
                <a:schemeClr val="tx1"/>
              </a:solidFill>
              <a:ln w="9525">
                <a:solidFill>
                  <a:schemeClr val="tx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BEB0-49F9-93EA-9AE623EA8964}"/>
                </c:ext>
              </c:extLst>
            </c:dLbl>
            <c:dLbl>
              <c:idx val="1"/>
              <c:delete val="1"/>
              <c:extLst>
                <c:ext xmlns:c15="http://schemas.microsoft.com/office/drawing/2012/chart" uri="{CE6537A1-D6FC-4f65-9D91-7224C49458BB}"/>
                <c:ext xmlns:c16="http://schemas.microsoft.com/office/drawing/2014/chart" uri="{C3380CC4-5D6E-409C-BE32-E72D297353CC}">
                  <c16:uniqueId val="{00000001-BEB0-49F9-93EA-9AE623EA8964}"/>
                </c:ext>
              </c:extLst>
            </c:dLbl>
            <c:dLbl>
              <c:idx val="2"/>
              <c:delete val="1"/>
              <c:extLst>
                <c:ext xmlns:c15="http://schemas.microsoft.com/office/drawing/2012/chart" uri="{CE6537A1-D6FC-4f65-9D91-7224C49458BB}"/>
                <c:ext xmlns:c16="http://schemas.microsoft.com/office/drawing/2014/chart" uri="{C3380CC4-5D6E-409C-BE32-E72D297353CC}">
                  <c16:uniqueId val="{00000002-BEB0-49F9-93EA-9AE623EA8964}"/>
                </c:ext>
              </c:extLst>
            </c:dLbl>
            <c:dLbl>
              <c:idx val="3"/>
              <c:delete val="1"/>
              <c:extLst>
                <c:ext xmlns:c15="http://schemas.microsoft.com/office/drawing/2012/chart" uri="{CE6537A1-D6FC-4f65-9D91-7224C49458BB}"/>
                <c:ext xmlns:c16="http://schemas.microsoft.com/office/drawing/2014/chart" uri="{C3380CC4-5D6E-409C-BE32-E72D297353CC}">
                  <c16:uniqueId val="{00000003-BEB0-49F9-93EA-9AE623EA8964}"/>
                </c:ext>
              </c:extLst>
            </c:dLbl>
            <c:dLbl>
              <c:idx val="4"/>
              <c:delete val="1"/>
              <c:extLst>
                <c:ext xmlns:c15="http://schemas.microsoft.com/office/drawing/2012/chart" uri="{CE6537A1-D6FC-4f65-9D91-7224C49458BB}"/>
                <c:ext xmlns:c16="http://schemas.microsoft.com/office/drawing/2014/chart" uri="{C3380CC4-5D6E-409C-BE32-E72D297353CC}">
                  <c16:uniqueId val="{00000004-BEB0-49F9-93EA-9AE623EA8964}"/>
                </c:ext>
              </c:extLst>
            </c:dLbl>
            <c:dLbl>
              <c:idx val="5"/>
              <c:delete val="1"/>
              <c:extLst>
                <c:ext xmlns:c15="http://schemas.microsoft.com/office/drawing/2012/chart" uri="{CE6537A1-D6FC-4f65-9D91-7224C49458BB}"/>
                <c:ext xmlns:c16="http://schemas.microsoft.com/office/drawing/2014/chart" uri="{C3380CC4-5D6E-409C-BE32-E72D297353CC}">
                  <c16:uniqueId val="{00000005-BEB0-49F9-93EA-9AE623EA8964}"/>
                </c:ext>
              </c:extLst>
            </c:dLbl>
            <c:dLbl>
              <c:idx val="6"/>
              <c:delete val="1"/>
              <c:extLst>
                <c:ext xmlns:c15="http://schemas.microsoft.com/office/drawing/2012/chart" uri="{CE6537A1-D6FC-4f65-9D91-7224C49458BB}"/>
                <c:ext xmlns:c16="http://schemas.microsoft.com/office/drawing/2014/chart" uri="{C3380CC4-5D6E-409C-BE32-E72D297353CC}">
                  <c16:uniqueId val="{00000006-BEB0-49F9-93EA-9AE623EA8964}"/>
                </c:ext>
              </c:extLst>
            </c:dLbl>
            <c:dLbl>
              <c:idx val="7"/>
              <c:delete val="1"/>
              <c:extLst>
                <c:ext xmlns:c15="http://schemas.microsoft.com/office/drawing/2012/chart" uri="{CE6537A1-D6FC-4f65-9D91-7224C49458BB}"/>
                <c:ext xmlns:c16="http://schemas.microsoft.com/office/drawing/2014/chart" uri="{C3380CC4-5D6E-409C-BE32-E72D297353CC}">
                  <c16:uniqueId val="{00000007-BEB0-49F9-93EA-9AE623EA8964}"/>
                </c:ext>
              </c:extLst>
            </c:dLbl>
            <c:dLbl>
              <c:idx val="8"/>
              <c:tx>
                <c:rich>
                  <a:bodyPr/>
                  <a:lstStyle/>
                  <a:p>
                    <a:fld id="{7439F52B-30A2-4BC2-858C-9CC96046106C}" type="SERIESNAME">
                      <a:rPr lang="ja-JP" altLang="en-US" sz="1400" b="1" baseline="0">
                        <a:latin typeface="HGSｺﾞｼｯｸM" panose="020B0600000000000000" pitchFamily="50" charset="-128"/>
                        <a:ea typeface="HGSｺﾞｼｯｸM" panose="020B0600000000000000" pitchFamily="50" charset="-128"/>
                      </a:rPr>
                      <a:pPr/>
                      <a:t>[系列名]</a:t>
                    </a:fld>
                    <a:endParaRPr lang="ja-JP" altLang="en-US"/>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EB0-49F9-93EA-9AE623EA896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日本語用のフォントを使用)"/>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'2-3'!$B$4:$J$4</c:f>
              <c:numCache>
                <c:formatCode>#,##0_);[Red]\(#,##0\)</c:formatCode>
                <c:ptCount val="9"/>
                <c:pt idx="0">
                  <c:v>6703</c:v>
                </c:pt>
                <c:pt idx="1">
                  <c:v>6212</c:v>
                </c:pt>
                <c:pt idx="2">
                  <c:v>5756</c:v>
                </c:pt>
                <c:pt idx="3">
                  <c:v>5326</c:v>
                </c:pt>
                <c:pt idx="4">
                  <c:v>5036</c:v>
                </c:pt>
                <c:pt idx="5">
                  <c:v>4585</c:v>
                </c:pt>
                <c:pt idx="6">
                  <c:v>4234</c:v>
                </c:pt>
                <c:pt idx="7">
                  <c:v>3868</c:v>
                </c:pt>
                <c:pt idx="8">
                  <c:v>3592</c:v>
                </c:pt>
              </c:numCache>
            </c:numRef>
          </c:val>
          <c:smooth val="0"/>
          <c:extLst>
            <c:ext xmlns:c16="http://schemas.microsoft.com/office/drawing/2014/chart" uri="{C3380CC4-5D6E-409C-BE32-E72D297353CC}">
              <c16:uniqueId val="{00000009-BEB0-49F9-93EA-9AE623EA8964}"/>
            </c:ext>
          </c:extLst>
        </c:ser>
        <c:ser>
          <c:idx val="2"/>
          <c:order val="1"/>
          <c:tx>
            <c:strRef>
              <c:f>'2-3'!$A$5</c:f>
              <c:strCache>
                <c:ptCount val="1"/>
                <c:pt idx="0">
                  <c:v>雲　浜</c:v>
                </c:pt>
              </c:strCache>
            </c:strRef>
          </c:tx>
          <c:spPr>
            <a:ln w="47625" cap="rnd">
              <a:solidFill>
                <a:schemeClr val="tx1"/>
              </a:solidFill>
              <a:prstDash val="solid"/>
              <a:round/>
            </a:ln>
            <a:effectLst/>
          </c:spPr>
          <c:marker>
            <c:symbol val="triangle"/>
            <c:size val="14"/>
            <c:spPr>
              <a:solidFill>
                <a:schemeClr val="tx1"/>
              </a:solidFill>
              <a:ln w="9525">
                <a:solidFill>
                  <a:schemeClr val="tx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BEB0-49F9-93EA-9AE623EA8964}"/>
                </c:ext>
              </c:extLst>
            </c:dLbl>
            <c:dLbl>
              <c:idx val="1"/>
              <c:delete val="1"/>
              <c:extLst>
                <c:ext xmlns:c15="http://schemas.microsoft.com/office/drawing/2012/chart" uri="{CE6537A1-D6FC-4f65-9D91-7224C49458BB}"/>
                <c:ext xmlns:c16="http://schemas.microsoft.com/office/drawing/2014/chart" uri="{C3380CC4-5D6E-409C-BE32-E72D297353CC}">
                  <c16:uniqueId val="{0000000B-BEB0-49F9-93EA-9AE623EA8964}"/>
                </c:ext>
              </c:extLst>
            </c:dLbl>
            <c:dLbl>
              <c:idx val="2"/>
              <c:delete val="1"/>
              <c:extLst>
                <c:ext xmlns:c15="http://schemas.microsoft.com/office/drawing/2012/chart" uri="{CE6537A1-D6FC-4f65-9D91-7224C49458BB}"/>
                <c:ext xmlns:c16="http://schemas.microsoft.com/office/drawing/2014/chart" uri="{C3380CC4-5D6E-409C-BE32-E72D297353CC}">
                  <c16:uniqueId val="{0000000C-BEB0-49F9-93EA-9AE623EA8964}"/>
                </c:ext>
              </c:extLst>
            </c:dLbl>
            <c:dLbl>
              <c:idx val="3"/>
              <c:delete val="1"/>
              <c:extLst>
                <c:ext xmlns:c15="http://schemas.microsoft.com/office/drawing/2012/chart" uri="{CE6537A1-D6FC-4f65-9D91-7224C49458BB}"/>
                <c:ext xmlns:c16="http://schemas.microsoft.com/office/drawing/2014/chart" uri="{C3380CC4-5D6E-409C-BE32-E72D297353CC}">
                  <c16:uniqueId val="{0000000D-BEB0-49F9-93EA-9AE623EA8964}"/>
                </c:ext>
              </c:extLst>
            </c:dLbl>
            <c:dLbl>
              <c:idx val="4"/>
              <c:delete val="1"/>
              <c:extLst>
                <c:ext xmlns:c15="http://schemas.microsoft.com/office/drawing/2012/chart" uri="{CE6537A1-D6FC-4f65-9D91-7224C49458BB}"/>
                <c:ext xmlns:c16="http://schemas.microsoft.com/office/drawing/2014/chart" uri="{C3380CC4-5D6E-409C-BE32-E72D297353CC}">
                  <c16:uniqueId val="{0000000E-BEB0-49F9-93EA-9AE623EA8964}"/>
                </c:ext>
              </c:extLst>
            </c:dLbl>
            <c:dLbl>
              <c:idx val="5"/>
              <c:delete val="1"/>
              <c:extLst>
                <c:ext xmlns:c15="http://schemas.microsoft.com/office/drawing/2012/chart" uri="{CE6537A1-D6FC-4f65-9D91-7224C49458BB}"/>
                <c:ext xmlns:c16="http://schemas.microsoft.com/office/drawing/2014/chart" uri="{C3380CC4-5D6E-409C-BE32-E72D297353CC}">
                  <c16:uniqueId val="{0000000F-BEB0-49F9-93EA-9AE623EA8964}"/>
                </c:ext>
              </c:extLst>
            </c:dLbl>
            <c:dLbl>
              <c:idx val="6"/>
              <c:delete val="1"/>
              <c:extLst>
                <c:ext xmlns:c15="http://schemas.microsoft.com/office/drawing/2012/chart" uri="{CE6537A1-D6FC-4f65-9D91-7224C49458BB}"/>
                <c:ext xmlns:c16="http://schemas.microsoft.com/office/drawing/2014/chart" uri="{C3380CC4-5D6E-409C-BE32-E72D297353CC}">
                  <c16:uniqueId val="{00000010-BEB0-49F9-93EA-9AE623EA8964}"/>
                </c:ext>
              </c:extLst>
            </c:dLbl>
            <c:dLbl>
              <c:idx val="7"/>
              <c:delete val="1"/>
              <c:extLst>
                <c:ext xmlns:c15="http://schemas.microsoft.com/office/drawing/2012/chart" uri="{CE6537A1-D6FC-4f65-9D91-7224C49458BB}"/>
                <c:ext xmlns:c16="http://schemas.microsoft.com/office/drawing/2014/chart" uri="{C3380CC4-5D6E-409C-BE32-E72D297353CC}">
                  <c16:uniqueId val="{00000011-BEB0-49F9-93EA-9AE623EA8964}"/>
                </c:ext>
              </c:extLst>
            </c:dLbl>
            <c:dLbl>
              <c:idx val="8"/>
              <c:layout>
                <c:manualLayout>
                  <c:x val="-9.6501784966417335E-3"/>
                  <c:y val="7.383965631419181E-3"/>
                </c:manualLayout>
              </c:layout>
              <c:tx>
                <c:rich>
                  <a:bodyPr/>
                  <a:lstStyle/>
                  <a:p>
                    <a:fld id="{D02C18C9-1013-4610-A997-9CA24B154F06}" type="SERIESNAME">
                      <a:rPr lang="ja-JP" altLang="en-US" sz="1400" b="1">
                        <a:latin typeface="HGSｺﾞｼｯｸM" panose="020B0600000000000000" pitchFamily="50" charset="-128"/>
                        <a:ea typeface="HGSｺﾞｼｯｸM" panose="020B0600000000000000" pitchFamily="50" charset="-128"/>
                      </a:rPr>
                      <a:pPr/>
                      <a:t>[系列名]</a:t>
                    </a:fld>
                    <a:endParaRPr lang="ja-JP" altLang="en-U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'2-3'!$B$5:$J$5</c:f>
              <c:numCache>
                <c:formatCode>#,##0_);[Red]\(#,##0\)</c:formatCode>
                <c:ptCount val="9"/>
                <c:pt idx="0">
                  <c:v>5232</c:v>
                </c:pt>
                <c:pt idx="1">
                  <c:v>5374</c:v>
                </c:pt>
                <c:pt idx="2">
                  <c:v>5472</c:v>
                </c:pt>
                <c:pt idx="3">
                  <c:v>5570</c:v>
                </c:pt>
                <c:pt idx="4">
                  <c:v>5597</c:v>
                </c:pt>
                <c:pt idx="5">
                  <c:v>5577</c:v>
                </c:pt>
                <c:pt idx="6">
                  <c:v>5536</c:v>
                </c:pt>
                <c:pt idx="7">
                  <c:v>5375</c:v>
                </c:pt>
                <c:pt idx="8">
                  <c:v>5128</c:v>
                </c:pt>
              </c:numCache>
            </c:numRef>
          </c:val>
          <c:smooth val="0"/>
          <c:extLst>
            <c:ext xmlns:c16="http://schemas.microsoft.com/office/drawing/2014/chart" uri="{C3380CC4-5D6E-409C-BE32-E72D297353CC}">
              <c16:uniqueId val="{00000013-BEB0-49F9-93EA-9AE623EA8964}"/>
            </c:ext>
          </c:extLst>
        </c:ser>
        <c:ser>
          <c:idx val="3"/>
          <c:order val="2"/>
          <c:tx>
            <c:strRef>
              <c:f>'2-3'!$A$6</c:f>
              <c:strCache>
                <c:ptCount val="1"/>
                <c:pt idx="0">
                  <c:v>西　津</c:v>
                </c:pt>
              </c:strCache>
            </c:strRef>
          </c:tx>
          <c:spPr>
            <a:ln w="44450" cap="rnd">
              <a:solidFill>
                <a:schemeClr val="bg2">
                  <a:lumMod val="50000"/>
                </a:schemeClr>
              </a:solidFill>
              <a:round/>
            </a:ln>
            <a:effectLst/>
          </c:spPr>
          <c:marker>
            <c:symbol val="x"/>
            <c:size val="12"/>
            <c:spPr>
              <a:solidFill>
                <a:schemeClr val="bg2">
                  <a:lumMod val="50000"/>
                </a:schemeClr>
              </a:solidFill>
              <a:ln w="9525">
                <a:solidFill>
                  <a:schemeClr val="bg2">
                    <a:lumMod val="50000"/>
                  </a:schemeClr>
                </a:solidFill>
              </a:ln>
              <a:effectLst/>
            </c:spPr>
          </c:marker>
          <c:dLbls>
            <c:dLbl>
              <c:idx val="8"/>
              <c:tx>
                <c:rich>
                  <a:bodyPr/>
                  <a:lstStyle/>
                  <a:p>
                    <a:r>
                      <a:rPr lang="ja-JP" altLang="en-US" sz="1400" b="1" baseline="0"/>
                      <a:t>西津</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'2-3'!$B$6:$J$6</c:f>
              <c:numCache>
                <c:formatCode>#,##0_);[Red]\(#,##0\)</c:formatCode>
                <c:ptCount val="9"/>
                <c:pt idx="0">
                  <c:v>3632</c:v>
                </c:pt>
                <c:pt idx="1">
                  <c:v>3538</c:v>
                </c:pt>
                <c:pt idx="2">
                  <c:v>3476</c:v>
                </c:pt>
                <c:pt idx="3">
                  <c:v>3232</c:v>
                </c:pt>
                <c:pt idx="4">
                  <c:v>3342</c:v>
                </c:pt>
                <c:pt idx="5">
                  <c:v>3200</c:v>
                </c:pt>
                <c:pt idx="6">
                  <c:v>3294</c:v>
                </c:pt>
                <c:pt idx="7">
                  <c:v>3153</c:v>
                </c:pt>
                <c:pt idx="8">
                  <c:v>2995</c:v>
                </c:pt>
              </c:numCache>
            </c:numRef>
          </c:val>
          <c:smooth val="0"/>
          <c:extLst>
            <c:ext xmlns:c16="http://schemas.microsoft.com/office/drawing/2014/chart" uri="{C3380CC4-5D6E-409C-BE32-E72D297353CC}">
              <c16:uniqueId val="{00000015-BEB0-49F9-93EA-9AE623EA8964}"/>
            </c:ext>
          </c:extLst>
        </c:ser>
        <c:ser>
          <c:idx val="4"/>
          <c:order val="3"/>
          <c:tx>
            <c:strRef>
              <c:f>'2-3'!$A$7</c:f>
              <c:strCache>
                <c:ptCount val="1"/>
                <c:pt idx="0">
                  <c:v>内外海</c:v>
                </c:pt>
              </c:strCache>
            </c:strRef>
          </c:tx>
          <c:spPr>
            <a:ln w="38100" cap="rnd">
              <a:solidFill>
                <a:schemeClr val="tx1"/>
              </a:solidFill>
              <a:prstDash val="sysDash"/>
              <a:round/>
            </a:ln>
            <a:effectLst/>
          </c:spPr>
          <c:marker>
            <c:symbol val="square"/>
            <c:size val="10"/>
            <c:spPr>
              <a:solidFill>
                <a:schemeClr val="tx1"/>
              </a:solidFill>
              <a:ln w="9525">
                <a:solidFill>
                  <a:schemeClr val="tx1"/>
                </a:solidFill>
              </a:ln>
              <a:effectLst/>
            </c:spPr>
          </c:marker>
          <c:dPt>
            <c:idx val="3"/>
            <c:marker>
              <c:symbol val="square"/>
              <c:size val="10"/>
              <c:spPr>
                <a:solidFill>
                  <a:schemeClr val="tx1"/>
                </a:solidFill>
                <a:ln w="9525">
                  <a:solidFill>
                    <a:schemeClr val="tx1"/>
                  </a:solidFill>
                </a:ln>
                <a:effectLst/>
              </c:spPr>
            </c:marker>
            <c:bubble3D val="0"/>
            <c:spPr>
              <a:ln w="38100" cap="sq">
                <a:solidFill>
                  <a:schemeClr val="tx1"/>
                </a:solidFill>
                <a:prstDash val="sysDash"/>
                <a:miter lim="800000"/>
              </a:ln>
              <a:effectLst/>
            </c:spPr>
            <c:extLst>
              <c:ext xmlns:c16="http://schemas.microsoft.com/office/drawing/2014/chart" uri="{C3380CC4-5D6E-409C-BE32-E72D297353CC}">
                <c16:uniqueId val="{00000017-BEB0-49F9-93EA-9AE623EA8964}"/>
              </c:ext>
            </c:extLst>
          </c:dPt>
          <c:dLbls>
            <c:dLbl>
              <c:idx val="0"/>
              <c:delete val="1"/>
              <c:extLst>
                <c:ext xmlns:c15="http://schemas.microsoft.com/office/drawing/2012/chart" uri="{CE6537A1-D6FC-4f65-9D91-7224C49458BB}"/>
                <c:ext xmlns:c16="http://schemas.microsoft.com/office/drawing/2014/chart" uri="{C3380CC4-5D6E-409C-BE32-E72D297353CC}">
                  <c16:uniqueId val="{00000018-BEB0-49F9-93EA-9AE623EA8964}"/>
                </c:ext>
              </c:extLst>
            </c:dLbl>
            <c:dLbl>
              <c:idx val="1"/>
              <c:delete val="1"/>
              <c:extLst>
                <c:ext xmlns:c15="http://schemas.microsoft.com/office/drawing/2012/chart" uri="{CE6537A1-D6FC-4f65-9D91-7224C49458BB}"/>
                <c:ext xmlns:c16="http://schemas.microsoft.com/office/drawing/2014/chart" uri="{C3380CC4-5D6E-409C-BE32-E72D297353CC}">
                  <c16:uniqueId val="{00000019-BEB0-49F9-93EA-9AE623EA8964}"/>
                </c:ext>
              </c:extLst>
            </c:dLbl>
            <c:dLbl>
              <c:idx val="2"/>
              <c:layout>
                <c:manualLayout>
                  <c:x val="-5.0793644445238845E-2"/>
                  <c:y val="-1.4830421974096579E-2"/>
                </c:manualLayout>
              </c:layout>
              <c:tx>
                <c:rich>
                  <a:bodyPr/>
                  <a:lstStyle/>
                  <a:p>
                    <a:fld id="{7077B7CB-3055-472C-BE1E-D2CA892E3C41}" type="SERIESNAME">
                      <a:rPr lang="ja-JP" altLang="en-US" sz="1400" b="1"/>
                      <a:pPr/>
                      <a:t>[系列名]</a:t>
                    </a:fld>
                    <a:endParaRPr lang="ja-JP" altLang="en-US"/>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EB0-49F9-93EA-9AE623EA8964}"/>
                </c:ext>
              </c:extLst>
            </c:dLbl>
            <c:dLbl>
              <c:idx val="3"/>
              <c:delete val="1"/>
              <c:extLst>
                <c:ext xmlns:c15="http://schemas.microsoft.com/office/drawing/2012/chart" uri="{CE6537A1-D6FC-4f65-9D91-7224C49458BB}"/>
                <c:ext xmlns:c16="http://schemas.microsoft.com/office/drawing/2014/chart" uri="{C3380CC4-5D6E-409C-BE32-E72D297353CC}">
                  <c16:uniqueId val="{00000017-BEB0-49F9-93EA-9AE623EA8964}"/>
                </c:ext>
              </c:extLst>
            </c:dLbl>
            <c:dLbl>
              <c:idx val="4"/>
              <c:delete val="1"/>
              <c:extLst>
                <c:ext xmlns:c15="http://schemas.microsoft.com/office/drawing/2012/chart" uri="{CE6537A1-D6FC-4f65-9D91-7224C49458BB}"/>
                <c:ext xmlns:c16="http://schemas.microsoft.com/office/drawing/2014/chart" uri="{C3380CC4-5D6E-409C-BE32-E72D297353CC}">
                  <c16:uniqueId val="{0000001B-BEB0-49F9-93EA-9AE623EA8964}"/>
                </c:ext>
              </c:extLst>
            </c:dLbl>
            <c:dLbl>
              <c:idx val="5"/>
              <c:delete val="1"/>
              <c:extLst>
                <c:ext xmlns:c15="http://schemas.microsoft.com/office/drawing/2012/chart" uri="{CE6537A1-D6FC-4f65-9D91-7224C49458BB}"/>
                <c:ext xmlns:c16="http://schemas.microsoft.com/office/drawing/2014/chart" uri="{C3380CC4-5D6E-409C-BE32-E72D297353CC}">
                  <c16:uniqueId val="{0000001C-BEB0-49F9-93EA-9AE623EA8964}"/>
                </c:ext>
              </c:extLst>
            </c:dLbl>
            <c:dLbl>
              <c:idx val="6"/>
              <c:delete val="1"/>
              <c:extLst>
                <c:ext xmlns:c15="http://schemas.microsoft.com/office/drawing/2012/chart" uri="{CE6537A1-D6FC-4f65-9D91-7224C49458BB}"/>
                <c:ext xmlns:c16="http://schemas.microsoft.com/office/drawing/2014/chart" uri="{C3380CC4-5D6E-409C-BE32-E72D297353CC}">
                  <c16:uniqueId val="{0000001D-BEB0-49F9-93EA-9AE623EA8964}"/>
                </c:ext>
              </c:extLst>
            </c:dLbl>
            <c:dLbl>
              <c:idx val="7"/>
              <c:delete val="1"/>
              <c:extLst>
                <c:ext xmlns:c15="http://schemas.microsoft.com/office/drawing/2012/chart" uri="{CE6537A1-D6FC-4f65-9D91-7224C49458BB}"/>
                <c:ext xmlns:c16="http://schemas.microsoft.com/office/drawing/2014/chart" uri="{C3380CC4-5D6E-409C-BE32-E72D297353CC}">
                  <c16:uniqueId val="{0000001E-BEB0-49F9-93EA-9AE623EA8964}"/>
                </c:ext>
              </c:extLst>
            </c:dLbl>
            <c:dLbl>
              <c:idx val="8"/>
              <c:delete val="1"/>
              <c:extLst>
                <c:ext xmlns:c15="http://schemas.microsoft.com/office/drawing/2012/chart" uri="{CE6537A1-D6FC-4f65-9D91-7224C49458BB}"/>
                <c:ext xmlns:c16="http://schemas.microsoft.com/office/drawing/2014/chart" uri="{C3380CC4-5D6E-409C-BE32-E72D297353CC}">
                  <c16:uniqueId val="{0000001F-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'2-3'!$B$7:$J$7</c:f>
              <c:numCache>
                <c:formatCode>#,##0_);[Red]\(#,##0\)</c:formatCode>
                <c:ptCount val="9"/>
                <c:pt idx="0">
                  <c:v>1816</c:v>
                </c:pt>
                <c:pt idx="1">
                  <c:v>1840</c:v>
                </c:pt>
                <c:pt idx="2">
                  <c:v>1805</c:v>
                </c:pt>
                <c:pt idx="3">
                  <c:v>1932</c:v>
                </c:pt>
                <c:pt idx="4">
                  <c:v>1867</c:v>
                </c:pt>
                <c:pt idx="5">
                  <c:v>1725</c:v>
                </c:pt>
                <c:pt idx="6">
                  <c:v>1667</c:v>
                </c:pt>
                <c:pt idx="7">
                  <c:v>1527</c:v>
                </c:pt>
                <c:pt idx="8">
                  <c:v>1426</c:v>
                </c:pt>
              </c:numCache>
            </c:numRef>
          </c:val>
          <c:smooth val="0"/>
          <c:extLst>
            <c:ext xmlns:c16="http://schemas.microsoft.com/office/drawing/2014/chart" uri="{C3380CC4-5D6E-409C-BE32-E72D297353CC}">
              <c16:uniqueId val="{00000020-BEB0-49F9-93EA-9AE623EA8964}"/>
            </c:ext>
          </c:extLst>
        </c:ser>
        <c:ser>
          <c:idx val="5"/>
          <c:order val="4"/>
          <c:tx>
            <c:strRef>
              <c:f>'2-3'!$A$8</c:f>
              <c:strCache>
                <c:ptCount val="1"/>
                <c:pt idx="0">
                  <c:v>国　富</c:v>
                </c:pt>
              </c:strCache>
            </c:strRef>
          </c:tx>
          <c:spPr>
            <a:ln w="44450" cap="rnd">
              <a:solidFill>
                <a:schemeClr val="tx1">
                  <a:lumMod val="50000"/>
                  <a:lumOff val="50000"/>
                </a:schemeClr>
              </a:solidFill>
              <a:prstDash val="solid"/>
              <a:round/>
            </a:ln>
            <a:effectLst/>
          </c:spPr>
          <c:marker>
            <c:symbol val="circle"/>
            <c:size val="12"/>
            <c:spPr>
              <a:solidFill>
                <a:schemeClr val="tx1">
                  <a:lumMod val="50000"/>
                  <a:lumOff val="50000"/>
                </a:schemeClr>
              </a:solidFill>
              <a:ln w="25400" cap="rnd">
                <a:solidFill>
                  <a:schemeClr val="tx1">
                    <a:lumMod val="50000"/>
                    <a:lumOff val="50000"/>
                    <a:alpha val="99000"/>
                  </a:schemeClr>
                </a:solidFill>
                <a:prstDash val="dash"/>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21-BEB0-49F9-93EA-9AE623EA8964}"/>
                </c:ext>
              </c:extLst>
            </c:dLbl>
            <c:dLbl>
              <c:idx val="1"/>
              <c:delete val="1"/>
              <c:extLst>
                <c:ext xmlns:c15="http://schemas.microsoft.com/office/drawing/2012/chart" uri="{CE6537A1-D6FC-4f65-9D91-7224C49458BB}"/>
                <c:ext xmlns:c16="http://schemas.microsoft.com/office/drawing/2014/chart" uri="{C3380CC4-5D6E-409C-BE32-E72D297353CC}">
                  <c16:uniqueId val="{00000022-BEB0-49F9-93EA-9AE623EA8964}"/>
                </c:ext>
              </c:extLst>
            </c:dLbl>
            <c:dLbl>
              <c:idx val="2"/>
              <c:delete val="1"/>
              <c:extLst>
                <c:ext xmlns:c15="http://schemas.microsoft.com/office/drawing/2012/chart" uri="{CE6537A1-D6FC-4f65-9D91-7224C49458BB}"/>
                <c:ext xmlns:c16="http://schemas.microsoft.com/office/drawing/2014/chart" uri="{C3380CC4-5D6E-409C-BE32-E72D297353CC}">
                  <c16:uniqueId val="{00000023-BEB0-49F9-93EA-9AE623EA8964}"/>
                </c:ext>
              </c:extLst>
            </c:dLbl>
            <c:dLbl>
              <c:idx val="3"/>
              <c:layout>
                <c:manualLayout>
                  <c:x val="-2.5270423456671201E-2"/>
                  <c:y val="1.2006864526549466E-2"/>
                </c:manualLayout>
              </c:layout>
              <c:tx>
                <c:rich>
                  <a:bodyPr/>
                  <a:lstStyle/>
                  <a:p>
                    <a:fld id="{6A408F06-2A3E-49BF-95D3-D06B5793EF43}" type="SERIESNAME">
                      <a:rPr lang="ja-JP" altLang="en-US" sz="1400" b="1" baseline="0"/>
                      <a:pPr/>
                      <a:t>[系列名]</a:t>
                    </a:fld>
                    <a:endParaRPr lang="ja-JP" alt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BEB0-49F9-93EA-9AE623EA8964}"/>
                </c:ext>
              </c:extLst>
            </c:dLbl>
            <c:dLbl>
              <c:idx val="4"/>
              <c:delete val="1"/>
              <c:extLst>
                <c:ext xmlns:c15="http://schemas.microsoft.com/office/drawing/2012/chart" uri="{CE6537A1-D6FC-4f65-9D91-7224C49458BB}"/>
                <c:ext xmlns:c16="http://schemas.microsoft.com/office/drawing/2014/chart" uri="{C3380CC4-5D6E-409C-BE32-E72D297353CC}">
                  <c16:uniqueId val="{00000025-BEB0-49F9-93EA-9AE623EA8964}"/>
                </c:ext>
              </c:extLst>
            </c:dLbl>
            <c:dLbl>
              <c:idx val="5"/>
              <c:delete val="1"/>
              <c:extLst>
                <c:ext xmlns:c15="http://schemas.microsoft.com/office/drawing/2012/chart" uri="{CE6537A1-D6FC-4f65-9D91-7224C49458BB}"/>
                <c:ext xmlns:c16="http://schemas.microsoft.com/office/drawing/2014/chart" uri="{C3380CC4-5D6E-409C-BE32-E72D297353CC}">
                  <c16:uniqueId val="{00000026-BEB0-49F9-93EA-9AE623EA8964}"/>
                </c:ext>
              </c:extLst>
            </c:dLbl>
            <c:dLbl>
              <c:idx val="6"/>
              <c:delete val="1"/>
              <c:extLst>
                <c:ext xmlns:c15="http://schemas.microsoft.com/office/drawing/2012/chart" uri="{CE6537A1-D6FC-4f65-9D91-7224C49458BB}"/>
                <c:ext xmlns:c16="http://schemas.microsoft.com/office/drawing/2014/chart" uri="{C3380CC4-5D6E-409C-BE32-E72D297353CC}">
                  <c16:uniqueId val="{00000027-BEB0-49F9-93EA-9AE623EA8964}"/>
                </c:ext>
              </c:extLst>
            </c:dLbl>
            <c:dLbl>
              <c:idx val="7"/>
              <c:delete val="1"/>
              <c:extLst>
                <c:ext xmlns:c15="http://schemas.microsoft.com/office/drawing/2012/chart" uri="{CE6537A1-D6FC-4f65-9D91-7224C49458BB}"/>
                <c:ext xmlns:c16="http://schemas.microsoft.com/office/drawing/2014/chart" uri="{C3380CC4-5D6E-409C-BE32-E72D297353CC}">
                  <c16:uniqueId val="{00000028-BEB0-49F9-93EA-9AE623EA8964}"/>
                </c:ext>
              </c:extLst>
            </c:dLbl>
            <c:dLbl>
              <c:idx val="8"/>
              <c:tx>
                <c:rich>
                  <a:bodyPr/>
                  <a:lstStyle/>
                  <a:p>
                    <a:r>
                      <a:rPr lang="en-US" altLang="ja-JP" baseline="0"/>
                      <a:t> </a:t>
                    </a:r>
                    <a:endParaRPr lang="en-US" altLang="ja-JP"/>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'2-3'!$B$8:$J$8</c:f>
              <c:numCache>
                <c:formatCode>#,##0_);[Red]\(#,##0\)</c:formatCode>
                <c:ptCount val="9"/>
                <c:pt idx="0">
                  <c:v>1708</c:v>
                </c:pt>
                <c:pt idx="1">
                  <c:v>1738</c:v>
                </c:pt>
                <c:pt idx="2">
                  <c:v>1719</c:v>
                </c:pt>
                <c:pt idx="3">
                  <c:v>1840</c:v>
                </c:pt>
                <c:pt idx="4">
                  <c:v>1917</c:v>
                </c:pt>
                <c:pt idx="5">
                  <c:v>1805</c:v>
                </c:pt>
                <c:pt idx="6">
                  <c:v>1681</c:v>
                </c:pt>
                <c:pt idx="7">
                  <c:v>1557</c:v>
                </c:pt>
                <c:pt idx="8">
                  <c:v>1460</c:v>
                </c:pt>
              </c:numCache>
            </c:numRef>
          </c:val>
          <c:smooth val="0"/>
          <c:extLst>
            <c:ext xmlns:c16="http://schemas.microsoft.com/office/drawing/2014/chart" uri="{C3380CC4-5D6E-409C-BE32-E72D297353CC}">
              <c16:uniqueId val="{0000002A-BEB0-49F9-93EA-9AE623EA8964}"/>
            </c:ext>
          </c:extLst>
        </c:ser>
        <c:ser>
          <c:idx val="6"/>
          <c:order val="5"/>
          <c:tx>
            <c:strRef>
              <c:f>'2-3'!$A$9</c:f>
              <c:strCache>
                <c:ptCount val="1"/>
                <c:pt idx="0">
                  <c:v>宮　川</c:v>
                </c:pt>
              </c:strCache>
            </c:strRef>
          </c:tx>
          <c:spPr>
            <a:ln w="44450" cap="rnd">
              <a:solidFill>
                <a:schemeClr val="tx1"/>
              </a:solidFill>
              <a:prstDash val="sysDash"/>
              <a:round/>
            </a:ln>
            <a:effectLst/>
          </c:spPr>
          <c:marker>
            <c:symbol val="circle"/>
            <c:size val="12"/>
            <c:spPr>
              <a:solidFill>
                <a:schemeClr val="tx1"/>
              </a:solidFill>
              <a:ln w="9525">
                <a:solidFill>
                  <a:schemeClr val="tx1"/>
                </a:solidFill>
              </a:ln>
              <a:effectLst/>
            </c:spPr>
          </c:marker>
          <c:dLbls>
            <c:dLbl>
              <c:idx val="8"/>
              <c:layout>
                <c:manualLayout>
                  <c:x val="-9.6501784966417335E-3"/>
                  <c:y val="1.1603374563658713E-2"/>
                </c:manualLayout>
              </c:layout>
              <c:tx>
                <c:rich>
                  <a:bodyPr/>
                  <a:lstStyle/>
                  <a:p>
                    <a:r>
                      <a:rPr lang="ja-JP" altLang="en-US" sz="1400" b="1"/>
                      <a:t>宮川</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'2-3'!$B$9:$J$9</c:f>
              <c:numCache>
                <c:formatCode>#,##0_);[Red]\(#,##0\)</c:formatCode>
                <c:ptCount val="9"/>
                <c:pt idx="0">
                  <c:v>955</c:v>
                </c:pt>
                <c:pt idx="1">
                  <c:v>924</c:v>
                </c:pt>
                <c:pt idx="2">
                  <c:v>897</c:v>
                </c:pt>
                <c:pt idx="3">
                  <c:v>866</c:v>
                </c:pt>
                <c:pt idx="4">
                  <c:v>823</c:v>
                </c:pt>
                <c:pt idx="5">
                  <c:v>843</c:v>
                </c:pt>
                <c:pt idx="6">
                  <c:v>830</c:v>
                </c:pt>
                <c:pt idx="7">
                  <c:v>771</c:v>
                </c:pt>
                <c:pt idx="8">
                  <c:v>714</c:v>
                </c:pt>
              </c:numCache>
            </c:numRef>
          </c:val>
          <c:smooth val="0"/>
          <c:extLst>
            <c:ext xmlns:c16="http://schemas.microsoft.com/office/drawing/2014/chart" uri="{C3380CC4-5D6E-409C-BE32-E72D297353CC}">
              <c16:uniqueId val="{0000002C-BEB0-49F9-93EA-9AE623EA8964}"/>
            </c:ext>
          </c:extLst>
        </c:ser>
        <c:ser>
          <c:idx val="7"/>
          <c:order val="6"/>
          <c:tx>
            <c:strRef>
              <c:f>'2-3'!$A$10</c:f>
              <c:strCache>
                <c:ptCount val="1"/>
                <c:pt idx="0">
                  <c:v>松　永</c:v>
                </c:pt>
              </c:strCache>
            </c:strRef>
          </c:tx>
          <c:spPr>
            <a:ln w="50800" cap="rnd">
              <a:solidFill>
                <a:schemeClr val="bg2">
                  <a:lumMod val="50000"/>
                </a:schemeClr>
              </a:solidFill>
              <a:round/>
            </a:ln>
            <a:effectLst/>
          </c:spPr>
          <c:marker>
            <c:symbol val="triangle"/>
            <c:size val="14"/>
            <c:spPr>
              <a:solidFill>
                <a:schemeClr val="bg2">
                  <a:lumMod val="50000"/>
                </a:schemeClr>
              </a:solidFill>
              <a:ln w="9525">
                <a:solidFill>
                  <a:schemeClr val="bg2">
                    <a:lumMod val="50000"/>
                  </a:schemeClr>
                </a:solidFill>
              </a:ln>
              <a:effectLst/>
            </c:spPr>
          </c:marker>
          <c:dLbls>
            <c:dLbl>
              <c:idx val="8"/>
              <c:layout>
                <c:manualLayout>
                  <c:x val="-9.523808333482273E-3"/>
                  <c:y val="0"/>
                </c:manualLayout>
              </c:layout>
              <c:tx>
                <c:rich>
                  <a:bodyPr/>
                  <a:lstStyle/>
                  <a:p>
                    <a:r>
                      <a:rPr lang="ja-JP" altLang="en-US" sz="1400" b="1" baseline="0"/>
                      <a:t>松永</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'2-3'!$B$10:$J$10</c:f>
              <c:numCache>
                <c:formatCode>#,##0_);[Red]\(#,##0\)</c:formatCode>
                <c:ptCount val="9"/>
                <c:pt idx="0">
                  <c:v>1062</c:v>
                </c:pt>
                <c:pt idx="1">
                  <c:v>1157</c:v>
                </c:pt>
                <c:pt idx="2">
                  <c:v>1257</c:v>
                </c:pt>
                <c:pt idx="3">
                  <c:v>1271</c:v>
                </c:pt>
                <c:pt idx="4">
                  <c:v>1324</c:v>
                </c:pt>
                <c:pt idx="5">
                  <c:v>1276</c:v>
                </c:pt>
                <c:pt idx="6">
                  <c:v>1228</c:v>
                </c:pt>
                <c:pt idx="7">
                  <c:v>1168</c:v>
                </c:pt>
                <c:pt idx="8">
                  <c:v>1100</c:v>
                </c:pt>
              </c:numCache>
            </c:numRef>
          </c:val>
          <c:smooth val="0"/>
          <c:extLst>
            <c:ext xmlns:c16="http://schemas.microsoft.com/office/drawing/2014/chart" uri="{C3380CC4-5D6E-409C-BE32-E72D297353CC}">
              <c16:uniqueId val="{0000002E-BEB0-49F9-93EA-9AE623EA8964}"/>
            </c:ext>
          </c:extLst>
        </c:ser>
        <c:ser>
          <c:idx val="8"/>
          <c:order val="7"/>
          <c:tx>
            <c:strRef>
              <c:f>'2-3'!$A$11</c:f>
              <c:strCache>
                <c:ptCount val="1"/>
                <c:pt idx="0">
                  <c:v>遠　敷</c:v>
                </c:pt>
              </c:strCache>
            </c:strRef>
          </c:tx>
          <c:spPr>
            <a:ln w="44450" cap="rnd">
              <a:solidFill>
                <a:schemeClr val="bg2">
                  <a:lumMod val="10000"/>
                </a:schemeClr>
              </a:solidFill>
              <a:round/>
            </a:ln>
            <a:effectLst/>
          </c:spPr>
          <c:marker>
            <c:symbol val="triangle"/>
            <c:size val="14"/>
            <c:spPr>
              <a:solidFill>
                <a:schemeClr val="bg2">
                  <a:lumMod val="10000"/>
                </a:schemeClr>
              </a:solidFill>
              <a:ln w="9525">
                <a:solidFill>
                  <a:schemeClr val="bg2">
                    <a:lumMod val="10000"/>
                  </a:schemeClr>
                </a:solidFill>
              </a:ln>
              <a:effectLst/>
            </c:spPr>
          </c:marker>
          <c:dLbls>
            <c:dLbl>
              <c:idx val="8"/>
              <c:tx>
                <c:rich>
                  <a:bodyPr/>
                  <a:lstStyle/>
                  <a:p>
                    <a:r>
                      <a:rPr lang="ja-JP" altLang="en-US" sz="1400" b="1"/>
                      <a:t>遠敷</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'2-3'!$B$11:$J$11</c:f>
              <c:numCache>
                <c:formatCode>#,##0_);[Red]\(#,##0\)</c:formatCode>
                <c:ptCount val="9"/>
                <c:pt idx="0">
                  <c:v>3197</c:v>
                </c:pt>
                <c:pt idx="1">
                  <c:v>3148</c:v>
                </c:pt>
                <c:pt idx="2">
                  <c:v>3254</c:v>
                </c:pt>
                <c:pt idx="3">
                  <c:v>3360</c:v>
                </c:pt>
                <c:pt idx="4">
                  <c:v>3444</c:v>
                </c:pt>
                <c:pt idx="5">
                  <c:v>3366</c:v>
                </c:pt>
                <c:pt idx="6">
                  <c:v>3312</c:v>
                </c:pt>
                <c:pt idx="7">
                  <c:v>3197</c:v>
                </c:pt>
                <c:pt idx="8">
                  <c:v>3290</c:v>
                </c:pt>
              </c:numCache>
            </c:numRef>
          </c:val>
          <c:smooth val="0"/>
          <c:extLst>
            <c:ext xmlns:c16="http://schemas.microsoft.com/office/drawing/2014/chart" uri="{C3380CC4-5D6E-409C-BE32-E72D297353CC}">
              <c16:uniqueId val="{00000030-BEB0-49F9-93EA-9AE623EA8964}"/>
            </c:ext>
          </c:extLst>
        </c:ser>
        <c:ser>
          <c:idx val="9"/>
          <c:order val="8"/>
          <c:tx>
            <c:strRef>
              <c:f>'2-3'!$A$12</c:f>
              <c:strCache>
                <c:ptCount val="1"/>
                <c:pt idx="0">
                  <c:v>今　富</c:v>
                </c:pt>
              </c:strCache>
            </c:strRef>
          </c:tx>
          <c:spPr>
            <a:ln w="44450" cap="rnd">
              <a:solidFill>
                <a:schemeClr val="tx1"/>
              </a:solidFill>
              <a:prstDash val="sysDash"/>
              <a:round/>
            </a:ln>
            <a:effectLst/>
          </c:spPr>
          <c:marker>
            <c:symbol val="circle"/>
            <c:size val="14"/>
            <c:spPr>
              <a:solidFill>
                <a:schemeClr val="tx1"/>
              </a:solidFill>
              <a:ln w="9525">
                <a:solidFill>
                  <a:schemeClr val="tx1"/>
                </a:solidFill>
              </a:ln>
              <a:effectLst/>
            </c:spPr>
          </c:marker>
          <c:dLbls>
            <c:dLbl>
              <c:idx val="8"/>
              <c:layout>
                <c:manualLayout>
                  <c:x val="-9.6501784966417335E-3"/>
                  <c:y val="-1.0548522330598869E-2"/>
                </c:manualLayout>
              </c:layout>
              <c:tx>
                <c:rich>
                  <a:bodyPr/>
                  <a:lstStyle/>
                  <a:p>
                    <a:r>
                      <a:rPr lang="ja-JP" altLang="en-US" sz="1400" b="1"/>
                      <a:t>今富</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'2-3'!$B$12:$J$12</c:f>
              <c:numCache>
                <c:formatCode>#,##0_);[Red]\(#,##0\)</c:formatCode>
                <c:ptCount val="9"/>
                <c:pt idx="0">
                  <c:v>4102</c:v>
                </c:pt>
                <c:pt idx="1">
                  <c:v>4435</c:v>
                </c:pt>
                <c:pt idx="2">
                  <c:v>4606</c:v>
                </c:pt>
                <c:pt idx="3">
                  <c:v>4804</c:v>
                </c:pt>
                <c:pt idx="4">
                  <c:v>4859</c:v>
                </c:pt>
                <c:pt idx="5">
                  <c:v>5036</c:v>
                </c:pt>
                <c:pt idx="6">
                  <c:v>5025</c:v>
                </c:pt>
                <c:pt idx="7">
                  <c:v>4909</c:v>
                </c:pt>
                <c:pt idx="8">
                  <c:v>5423</c:v>
                </c:pt>
              </c:numCache>
            </c:numRef>
          </c:val>
          <c:smooth val="0"/>
          <c:extLst>
            <c:ext xmlns:c16="http://schemas.microsoft.com/office/drawing/2014/chart" uri="{C3380CC4-5D6E-409C-BE32-E72D297353CC}">
              <c16:uniqueId val="{00000032-BEB0-49F9-93EA-9AE623EA8964}"/>
            </c:ext>
          </c:extLst>
        </c:ser>
        <c:ser>
          <c:idx val="10"/>
          <c:order val="9"/>
          <c:tx>
            <c:strRef>
              <c:f>'2-3'!$A$13</c:f>
              <c:strCache>
                <c:ptCount val="1"/>
                <c:pt idx="0">
                  <c:v>口名田</c:v>
                </c:pt>
              </c:strCache>
            </c:strRef>
          </c:tx>
          <c:spPr>
            <a:ln w="44450" cap="rnd">
              <a:solidFill>
                <a:schemeClr val="tx1"/>
              </a:solidFill>
              <a:round/>
            </a:ln>
            <a:effectLst/>
          </c:spPr>
          <c:marker>
            <c:symbol val="diamond"/>
            <c:size val="15"/>
            <c:spPr>
              <a:solidFill>
                <a:schemeClr val="tx1"/>
              </a:solidFill>
              <a:ln w="9525">
                <a:solidFill>
                  <a:schemeClr val="tx1"/>
                </a:solidFill>
              </a:ln>
              <a:effectLst/>
            </c:spPr>
          </c:marker>
          <c:dLbls>
            <c:dLbl>
              <c:idx val="8"/>
              <c:layout>
                <c:manualLayout>
                  <c:x val="-1.1794526355631349E-16"/>
                  <c:y val="-1.5822783495898246E-2"/>
                </c:manualLayout>
              </c:layout>
              <c:tx>
                <c:rich>
                  <a:bodyPr/>
                  <a:lstStyle/>
                  <a:p>
                    <a:r>
                      <a:rPr lang="ja-JP" altLang="en-US" sz="1400" b="1"/>
                      <a:t>口名田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'2-3'!$B$13:$J$13</c:f>
              <c:numCache>
                <c:formatCode>#,##0_);[Red]\(#,##0\)</c:formatCode>
                <c:ptCount val="9"/>
                <c:pt idx="0">
                  <c:v>2407</c:v>
                </c:pt>
                <c:pt idx="1">
                  <c:v>2424</c:v>
                </c:pt>
                <c:pt idx="2">
                  <c:v>2381</c:v>
                </c:pt>
                <c:pt idx="3">
                  <c:v>2271</c:v>
                </c:pt>
                <c:pt idx="4">
                  <c:v>2201</c:v>
                </c:pt>
                <c:pt idx="5">
                  <c:v>2018</c:v>
                </c:pt>
                <c:pt idx="6">
                  <c:v>1905</c:v>
                </c:pt>
                <c:pt idx="7">
                  <c:v>1709</c:v>
                </c:pt>
                <c:pt idx="8">
                  <c:v>1618</c:v>
                </c:pt>
              </c:numCache>
            </c:numRef>
          </c:val>
          <c:smooth val="0"/>
          <c:extLst>
            <c:ext xmlns:c16="http://schemas.microsoft.com/office/drawing/2014/chart" uri="{C3380CC4-5D6E-409C-BE32-E72D297353CC}">
              <c16:uniqueId val="{00000034-BEB0-49F9-93EA-9AE623EA8964}"/>
            </c:ext>
          </c:extLst>
        </c:ser>
        <c:ser>
          <c:idx val="11"/>
          <c:order val="10"/>
          <c:tx>
            <c:strRef>
              <c:f>'2-3'!$A$14</c:f>
              <c:strCache>
                <c:ptCount val="1"/>
                <c:pt idx="0">
                  <c:v>中名田</c:v>
                </c:pt>
              </c:strCache>
            </c:strRef>
          </c:tx>
          <c:spPr>
            <a:ln w="44450" cap="sq">
              <a:solidFill>
                <a:schemeClr val="tx1"/>
              </a:solidFill>
              <a:prstDash val="dash"/>
              <a:miter lim="800000"/>
            </a:ln>
            <a:effectLst/>
          </c:spPr>
          <c:marker>
            <c:symbol val="circle"/>
            <c:size val="7"/>
            <c:spPr>
              <a:solidFill>
                <a:schemeClr val="tx1"/>
              </a:solidFill>
              <a:ln w="76200" cap="sq">
                <a:solidFill>
                  <a:schemeClr val="tx1"/>
                </a:solidFill>
                <a:prstDash val="dash"/>
                <a:miter lim="800000"/>
              </a:ln>
              <a:effectLst/>
            </c:spPr>
          </c:marker>
          <c:dLbls>
            <c:dLbl>
              <c:idx val="8"/>
              <c:layout>
                <c:manualLayout>
                  <c:x val="-1.1794526355631349E-16"/>
                  <c:y val="1.3713079029778478E-2"/>
                </c:manualLayout>
              </c:layout>
              <c:tx>
                <c:rich>
                  <a:bodyPr/>
                  <a:lstStyle/>
                  <a:p>
                    <a:r>
                      <a:rPr lang="ja-JP" altLang="en-US" sz="1400" b="1"/>
                      <a:t>中名田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'2-3'!$B$14:$J$14</c:f>
              <c:numCache>
                <c:formatCode>#,##0_);[Red]\(#,##0\)</c:formatCode>
                <c:ptCount val="9"/>
                <c:pt idx="0">
                  <c:v>1689</c:v>
                </c:pt>
                <c:pt idx="1">
                  <c:v>1666</c:v>
                </c:pt>
                <c:pt idx="2">
                  <c:v>1636</c:v>
                </c:pt>
                <c:pt idx="3">
                  <c:v>1546</c:v>
                </c:pt>
                <c:pt idx="4">
                  <c:v>1481</c:v>
                </c:pt>
                <c:pt idx="5">
                  <c:v>1298</c:v>
                </c:pt>
                <c:pt idx="6">
                  <c:v>1196</c:v>
                </c:pt>
                <c:pt idx="7">
                  <c:v>1121</c:v>
                </c:pt>
                <c:pt idx="8">
                  <c:v>987</c:v>
                </c:pt>
              </c:numCache>
            </c:numRef>
          </c:val>
          <c:smooth val="0"/>
          <c:extLst>
            <c:ext xmlns:c16="http://schemas.microsoft.com/office/drawing/2014/chart" uri="{C3380CC4-5D6E-409C-BE32-E72D297353CC}">
              <c16:uniqueId val="{00000036-BEB0-49F9-93EA-9AE623EA8964}"/>
            </c:ext>
          </c:extLst>
        </c:ser>
        <c:ser>
          <c:idx val="0"/>
          <c:order val="11"/>
          <c:tx>
            <c:strRef>
              <c:f>'2-3'!$A$15</c:f>
              <c:strCache>
                <c:ptCount val="1"/>
                <c:pt idx="0">
                  <c:v>加　斗</c:v>
                </c:pt>
              </c:strCache>
            </c:strRef>
          </c:tx>
          <c:spPr>
            <a:ln w="44450" cap="rnd">
              <a:solidFill>
                <a:schemeClr val="tx1"/>
              </a:solidFill>
              <a:prstDash val="solid"/>
              <a:round/>
            </a:ln>
            <a:effectLst/>
          </c:spPr>
          <c:marker>
            <c:symbol val="diamond"/>
            <c:size val="15"/>
            <c:spPr>
              <a:solidFill>
                <a:schemeClr val="tx1"/>
              </a:solidFill>
              <a:ln w="9525">
                <a:solidFill>
                  <a:schemeClr val="tx1"/>
                </a:solidFill>
              </a:ln>
              <a:effectLst/>
            </c:spPr>
          </c:marker>
          <c:dLbls>
            <c:dLbl>
              <c:idx val="8"/>
              <c:layout>
                <c:manualLayout>
                  <c:x val="-9.523808333482273E-3"/>
                  <c:y val="-1.0432967322385508E-3"/>
                </c:manualLayout>
              </c:layout>
              <c:tx>
                <c:rich>
                  <a:bodyPr/>
                  <a:lstStyle/>
                  <a:p>
                    <a:r>
                      <a:rPr lang="ja-JP" altLang="en-US" sz="1400" b="1"/>
                      <a:t>加斗</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EB0-49F9-93EA-9AE623EA8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'2-3'!$B$15:$J$15</c:f>
              <c:numCache>
                <c:formatCode>#,##0_);[Red]\(#,##0\)</c:formatCode>
                <c:ptCount val="9"/>
                <c:pt idx="0">
                  <c:v>1545</c:v>
                </c:pt>
                <c:pt idx="1">
                  <c:v>1555</c:v>
                </c:pt>
                <c:pt idx="2">
                  <c:v>1515</c:v>
                </c:pt>
                <c:pt idx="3">
                  <c:v>1478</c:v>
                </c:pt>
                <c:pt idx="4">
                  <c:v>1404</c:v>
                </c:pt>
                <c:pt idx="5">
                  <c:v>1456</c:v>
                </c:pt>
                <c:pt idx="6">
                  <c:v>1432</c:v>
                </c:pt>
                <c:pt idx="7">
                  <c:v>1315</c:v>
                </c:pt>
                <c:pt idx="8">
                  <c:v>1258</c:v>
                </c:pt>
              </c:numCache>
            </c:numRef>
          </c:val>
          <c:smooth val="0"/>
          <c:extLst>
            <c:ext xmlns:c16="http://schemas.microsoft.com/office/drawing/2014/chart" uri="{C3380CC4-5D6E-409C-BE32-E72D297353CC}">
              <c16:uniqueId val="{00000038-BEB0-49F9-93EA-9AE623EA8964}"/>
            </c:ext>
          </c:extLst>
        </c:ser>
        <c:dLbls>
          <c:showLegendKey val="0"/>
          <c:showVal val="0"/>
          <c:showCatName val="0"/>
          <c:showSerName val="0"/>
          <c:showPercent val="0"/>
          <c:showBubbleSize val="0"/>
        </c:dLbls>
        <c:marker val="1"/>
        <c:smooth val="0"/>
        <c:axId val="1000515840"/>
        <c:axId val="1000516672"/>
      </c:lineChart>
      <c:catAx>
        <c:axId val="1000515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ja-JP"/>
          </a:p>
        </c:txPr>
        <c:crossAx val="1000516672"/>
        <c:crosses val="autoZero"/>
        <c:auto val="1"/>
        <c:lblAlgn val="ctr"/>
        <c:lblOffset val="100"/>
        <c:noMultiLvlLbl val="0"/>
      </c:catAx>
      <c:valAx>
        <c:axId val="1000516672"/>
        <c:scaling>
          <c:orientation val="minMax"/>
          <c:max val="7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100051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 r="0"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801092153577E-2"/>
          <c:y val="1.9373021899486972E-2"/>
          <c:w val="0.90874610331265337"/>
          <c:h val="0.8957367034501329"/>
        </c:manualLayout>
      </c:layout>
      <c:lineChart>
        <c:grouping val="standard"/>
        <c:varyColors val="0"/>
        <c:ser>
          <c:idx val="1"/>
          <c:order val="0"/>
          <c:tx>
            <c:strRef>
              <c:f>[1]部長会議用!$A$3</c:f>
              <c:strCache>
                <c:ptCount val="1"/>
                <c:pt idx="0">
                  <c:v>小浜</c:v>
                </c:pt>
              </c:strCache>
            </c:strRef>
          </c:tx>
          <c:spPr>
            <a:ln w="44450" cap="rnd">
              <a:solidFill>
                <a:srgbClr val="FF9933"/>
              </a:solidFill>
              <a:round/>
            </a:ln>
            <a:effectLst/>
          </c:spPr>
          <c:marker>
            <c:symbol val="star"/>
            <c:size val="12"/>
            <c:spPr>
              <a:solidFill>
                <a:srgbClr val="FF9933"/>
              </a:solidFill>
              <a:ln w="9525">
                <a:solidFill>
                  <a:srgbClr val="FF993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01-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02-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03-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04-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05-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06-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07-E5C3-46EF-8DB2-41D5B7C7E6E9}"/>
                </c:ext>
              </c:extLst>
            </c:dLbl>
            <c:dLbl>
              <c:idx val="8"/>
              <c:tx>
                <c:rich>
                  <a:bodyPr/>
                  <a:lstStyle/>
                  <a:p>
                    <a:fld id="{7439F52B-30A2-4BC2-858C-9CC96046106C}" type="SERIESNAME">
                      <a:rPr lang="ja-JP" altLang="en-US" sz="1400" b="1" baseline="0">
                        <a:solidFill>
                          <a:srgbClr val="FF9933"/>
                        </a:solidFill>
                        <a:latin typeface="HGSｺﾞｼｯｸM" panose="020B0600000000000000" pitchFamily="50" charset="-128"/>
                        <a:ea typeface="HGSｺﾞｼｯｸM" panose="020B0600000000000000" pitchFamily="50" charset="-128"/>
                      </a:rPr>
                      <a:pPr/>
                      <a:t>[系列名]</a:t>
                    </a:fld>
                    <a:endParaRPr lang="ja-JP" altLang="en-US"/>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5C3-46EF-8DB2-41D5B7C7E6E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日本語用のフォントを使用)"/>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[1]部長会議用!$B$3:$J$3</c:f>
              <c:numCache>
                <c:formatCode>General</c:formatCode>
                <c:ptCount val="9"/>
                <c:pt idx="0">
                  <c:v>6703</c:v>
                </c:pt>
                <c:pt idx="1">
                  <c:v>6212</c:v>
                </c:pt>
                <c:pt idx="2">
                  <c:v>5756</c:v>
                </c:pt>
                <c:pt idx="3">
                  <c:v>5326</c:v>
                </c:pt>
                <c:pt idx="4">
                  <c:v>5036</c:v>
                </c:pt>
                <c:pt idx="5">
                  <c:v>4585</c:v>
                </c:pt>
                <c:pt idx="6">
                  <c:v>4234</c:v>
                </c:pt>
                <c:pt idx="7">
                  <c:v>3868</c:v>
                </c:pt>
                <c:pt idx="8">
                  <c:v>3592</c:v>
                </c:pt>
              </c:numCache>
            </c:numRef>
          </c:val>
          <c:smooth val="0"/>
          <c:extLst>
            <c:ext xmlns:c16="http://schemas.microsoft.com/office/drawing/2014/chart" uri="{C3380CC4-5D6E-409C-BE32-E72D297353CC}">
              <c16:uniqueId val="{00000009-E5C3-46EF-8DB2-41D5B7C7E6E9}"/>
            </c:ext>
          </c:extLst>
        </c:ser>
        <c:ser>
          <c:idx val="2"/>
          <c:order val="1"/>
          <c:tx>
            <c:strRef>
              <c:f>[1]部長会議用!$A$4</c:f>
              <c:strCache>
                <c:ptCount val="1"/>
                <c:pt idx="0">
                  <c:v>雲浜</c:v>
                </c:pt>
              </c:strCache>
            </c:strRef>
          </c:tx>
          <c:spPr>
            <a:ln w="47625" cap="rnd">
              <a:solidFill>
                <a:srgbClr val="00B050"/>
              </a:solidFill>
              <a:prstDash val="solid"/>
              <a:round/>
            </a:ln>
            <a:effectLst/>
          </c:spPr>
          <c:marker>
            <c:symbol val="triangle"/>
            <c:size val="14"/>
            <c:spPr>
              <a:solidFill>
                <a:srgbClr val="00B050"/>
              </a:solidFill>
              <a:ln w="9525">
                <a:solidFill>
                  <a:srgbClr val="00B05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0B-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0C-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0D-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0E-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0F-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10-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11-E5C3-46EF-8DB2-41D5B7C7E6E9}"/>
                </c:ext>
              </c:extLst>
            </c:dLbl>
            <c:dLbl>
              <c:idx val="8"/>
              <c:layout>
                <c:manualLayout>
                  <c:x val="-1.1216771775388767E-2"/>
                  <c:y val="2.2917988297886088E-2"/>
                </c:manualLayout>
              </c:layout>
              <c:tx>
                <c:rich>
                  <a:bodyPr/>
                  <a:lstStyle/>
                  <a:p>
                    <a:fld id="{D02C18C9-1013-4610-A997-9CA24B154F06}" type="SERIESNAME">
                      <a:rPr lang="ja-JP" altLang="en-US" sz="1400" b="1">
                        <a:solidFill>
                          <a:srgbClr val="00B050"/>
                        </a:solidFill>
                        <a:latin typeface="HGSｺﾞｼｯｸM" panose="020B0600000000000000" pitchFamily="50" charset="-128"/>
                        <a:ea typeface="HGSｺﾞｼｯｸM" panose="020B0600000000000000" pitchFamily="50" charset="-128"/>
                      </a:rPr>
                      <a:pPr/>
                      <a:t>[系列名]</a:t>
                    </a:fld>
                    <a:endParaRPr lang="ja-JP" altLang="en-US"/>
                  </a:p>
                </c:rich>
              </c:tx>
              <c:showLegendKey val="0"/>
              <c:showVal val="1"/>
              <c:showCatName val="0"/>
              <c:showSerName val="1"/>
              <c:showPercent val="0"/>
              <c:showBubbleSize val="0"/>
              <c:extLst>
                <c:ext xmlns:c15="http://schemas.microsoft.com/office/drawing/2012/chart" uri="{CE6537A1-D6FC-4f65-9D91-7224C49458BB}">
                  <c15:layout>
                    <c:manualLayout>
                      <c:w val="7.2707218894578873E-2"/>
                      <c:h val="2.5814336314756776E-2"/>
                    </c:manualLayout>
                  </c15:layout>
                  <c15:dlblFieldTable/>
                  <c15:showDataLabelsRange val="0"/>
                </c:ext>
                <c:ext xmlns:c16="http://schemas.microsoft.com/office/drawing/2014/chart" uri="{C3380CC4-5D6E-409C-BE32-E72D297353CC}">
                  <c16:uniqueId val="{00000012-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[1]部長会議用!$B$4:$J$4</c:f>
              <c:numCache>
                <c:formatCode>General</c:formatCode>
                <c:ptCount val="9"/>
                <c:pt idx="0">
                  <c:v>5232</c:v>
                </c:pt>
                <c:pt idx="1">
                  <c:v>5374</c:v>
                </c:pt>
                <c:pt idx="2">
                  <c:v>5472</c:v>
                </c:pt>
                <c:pt idx="3">
                  <c:v>5570</c:v>
                </c:pt>
                <c:pt idx="4">
                  <c:v>5597</c:v>
                </c:pt>
                <c:pt idx="5">
                  <c:v>5577</c:v>
                </c:pt>
                <c:pt idx="6">
                  <c:v>5536</c:v>
                </c:pt>
                <c:pt idx="7">
                  <c:v>5375</c:v>
                </c:pt>
                <c:pt idx="8">
                  <c:v>5128</c:v>
                </c:pt>
              </c:numCache>
            </c:numRef>
          </c:val>
          <c:smooth val="0"/>
          <c:extLst>
            <c:ext xmlns:c16="http://schemas.microsoft.com/office/drawing/2014/chart" uri="{C3380CC4-5D6E-409C-BE32-E72D297353CC}">
              <c16:uniqueId val="{00000013-E5C3-46EF-8DB2-41D5B7C7E6E9}"/>
            </c:ext>
          </c:extLst>
        </c:ser>
        <c:ser>
          <c:idx val="3"/>
          <c:order val="2"/>
          <c:tx>
            <c:strRef>
              <c:f>[1]部長会議用!$A$5</c:f>
              <c:strCache>
                <c:ptCount val="1"/>
                <c:pt idx="0">
                  <c:v>西津</c:v>
                </c:pt>
              </c:strCache>
            </c:strRef>
          </c:tx>
          <c:spPr>
            <a:ln w="44450" cap="rnd">
              <a:solidFill>
                <a:srgbClr val="D60093"/>
              </a:solidFill>
              <a:round/>
            </a:ln>
            <a:effectLst/>
          </c:spPr>
          <c:marker>
            <c:symbol val="x"/>
            <c:size val="12"/>
            <c:spPr>
              <a:solidFill>
                <a:srgbClr val="D60093"/>
              </a:solidFill>
              <a:ln w="9525">
                <a:solidFill>
                  <a:srgbClr val="D60093"/>
                </a:solidFill>
              </a:ln>
              <a:effectLst/>
            </c:spPr>
          </c:marker>
          <c:dLbls>
            <c:dLbl>
              <c:idx val="8"/>
              <c:tx>
                <c:rich>
                  <a:bodyPr/>
                  <a:lstStyle/>
                  <a:p>
                    <a:r>
                      <a:rPr lang="ja-JP" altLang="en-US" sz="1400" b="1" baseline="0">
                        <a:solidFill>
                          <a:srgbClr val="D60093"/>
                        </a:solidFill>
                      </a:rPr>
                      <a:t>西津</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[1]部長会議用!$B$5:$J$5</c:f>
              <c:numCache>
                <c:formatCode>General</c:formatCode>
                <c:ptCount val="9"/>
                <c:pt idx="0">
                  <c:v>3632</c:v>
                </c:pt>
                <c:pt idx="1">
                  <c:v>3538</c:v>
                </c:pt>
                <c:pt idx="2">
                  <c:v>3476</c:v>
                </c:pt>
                <c:pt idx="3">
                  <c:v>3232</c:v>
                </c:pt>
                <c:pt idx="4">
                  <c:v>3342</c:v>
                </c:pt>
                <c:pt idx="5">
                  <c:v>3200</c:v>
                </c:pt>
                <c:pt idx="6">
                  <c:v>3294</c:v>
                </c:pt>
                <c:pt idx="7">
                  <c:v>3153</c:v>
                </c:pt>
                <c:pt idx="8">
                  <c:v>2995</c:v>
                </c:pt>
              </c:numCache>
            </c:numRef>
          </c:val>
          <c:smooth val="0"/>
          <c:extLst>
            <c:ext xmlns:c16="http://schemas.microsoft.com/office/drawing/2014/chart" uri="{C3380CC4-5D6E-409C-BE32-E72D297353CC}">
              <c16:uniqueId val="{00000015-E5C3-46EF-8DB2-41D5B7C7E6E9}"/>
            </c:ext>
          </c:extLst>
        </c:ser>
        <c:ser>
          <c:idx val="4"/>
          <c:order val="3"/>
          <c:tx>
            <c:strRef>
              <c:f>[1]部長会議用!$A$6</c:f>
              <c:strCache>
                <c:ptCount val="1"/>
                <c:pt idx="0">
                  <c:v>内外海</c:v>
                </c:pt>
              </c:strCache>
            </c:strRef>
          </c:tx>
          <c:spPr>
            <a:ln w="38100" cap="rnd">
              <a:solidFill>
                <a:srgbClr val="CC00FF"/>
              </a:solidFill>
              <a:prstDash val="sysDash"/>
              <a:round/>
            </a:ln>
            <a:effectLst/>
          </c:spPr>
          <c:marker>
            <c:symbol val="square"/>
            <c:size val="10"/>
            <c:spPr>
              <a:solidFill>
                <a:srgbClr val="CC00FF"/>
              </a:solidFill>
              <a:ln w="9525">
                <a:solidFill>
                  <a:srgbClr val="CC00FF"/>
                </a:solidFill>
              </a:ln>
              <a:effectLst/>
            </c:spPr>
          </c:marker>
          <c:dPt>
            <c:idx val="3"/>
            <c:marker>
              <c:symbol val="square"/>
              <c:size val="10"/>
              <c:spPr>
                <a:solidFill>
                  <a:srgbClr val="CC00FF"/>
                </a:solidFill>
                <a:ln w="9525">
                  <a:solidFill>
                    <a:srgbClr val="CC00FF"/>
                  </a:solidFill>
                </a:ln>
                <a:effectLst/>
              </c:spPr>
            </c:marker>
            <c:bubble3D val="0"/>
            <c:spPr>
              <a:ln w="38100" cap="sq">
                <a:solidFill>
                  <a:srgbClr val="CC00FF"/>
                </a:solidFill>
                <a:prstDash val="sysDash"/>
                <a:miter lim="800000"/>
              </a:ln>
              <a:effectLst/>
            </c:spPr>
            <c:extLst>
              <c:ext xmlns:c16="http://schemas.microsoft.com/office/drawing/2014/chart" uri="{C3380CC4-5D6E-409C-BE32-E72D297353CC}">
                <c16:uniqueId val="{00000017-E5C3-46EF-8DB2-41D5B7C7E6E9}"/>
              </c:ext>
            </c:extLst>
          </c:dPt>
          <c:dLbls>
            <c:dLbl>
              <c:idx val="0"/>
              <c:delete val="1"/>
              <c:extLst>
                <c:ext xmlns:c15="http://schemas.microsoft.com/office/drawing/2012/chart" uri="{CE6537A1-D6FC-4f65-9D91-7224C49458BB}"/>
                <c:ext xmlns:c16="http://schemas.microsoft.com/office/drawing/2014/chart" uri="{C3380CC4-5D6E-409C-BE32-E72D297353CC}">
                  <c16:uniqueId val="{00000018-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19-E5C3-46EF-8DB2-41D5B7C7E6E9}"/>
                </c:ext>
              </c:extLst>
            </c:dLbl>
            <c:dLbl>
              <c:idx val="2"/>
              <c:layout>
                <c:manualLayout>
                  <c:x val="-5.0793644445238845E-2"/>
                  <c:y val="-1.4830421974096579E-2"/>
                </c:manualLayout>
              </c:layout>
              <c:tx>
                <c:rich>
                  <a:bodyPr/>
                  <a:lstStyle/>
                  <a:p>
                    <a:fld id="{7077B7CB-3055-472C-BE1E-D2CA892E3C41}" type="SERIESNAME">
                      <a:rPr lang="ja-JP" altLang="en-US" sz="1400" b="1">
                        <a:solidFill>
                          <a:srgbClr val="CC00FF"/>
                        </a:solidFill>
                      </a:rPr>
                      <a:pPr/>
                      <a:t>[系列名]</a:t>
                    </a:fld>
                    <a:endParaRPr lang="ja-JP" altLang="en-US"/>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5C3-46EF-8DB2-41D5B7C7E6E9}"/>
                </c:ext>
              </c:extLst>
            </c:dLbl>
            <c:dLbl>
              <c:idx val="3"/>
              <c:delete val="1"/>
              <c:extLst>
                <c:ext xmlns:c15="http://schemas.microsoft.com/office/drawing/2012/chart" uri="{CE6537A1-D6FC-4f65-9D91-7224C49458BB}"/>
                <c:ext xmlns:c16="http://schemas.microsoft.com/office/drawing/2014/chart" uri="{C3380CC4-5D6E-409C-BE32-E72D297353CC}">
                  <c16:uniqueId val="{00000017-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1B-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1C-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1D-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1E-E5C3-46EF-8DB2-41D5B7C7E6E9}"/>
                </c:ext>
              </c:extLst>
            </c:dLbl>
            <c:dLbl>
              <c:idx val="8"/>
              <c:delete val="1"/>
              <c:extLst>
                <c:ext xmlns:c15="http://schemas.microsoft.com/office/drawing/2012/chart" uri="{CE6537A1-D6FC-4f65-9D91-7224C49458BB}"/>
                <c:ext xmlns:c16="http://schemas.microsoft.com/office/drawing/2014/chart" uri="{C3380CC4-5D6E-409C-BE32-E72D297353CC}">
                  <c16:uniqueId val="{0000001F-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[1]部長会議用!$B$6:$J$6</c:f>
              <c:numCache>
                <c:formatCode>General</c:formatCode>
                <c:ptCount val="9"/>
                <c:pt idx="0">
                  <c:v>1816</c:v>
                </c:pt>
                <c:pt idx="1">
                  <c:v>1840</c:v>
                </c:pt>
                <c:pt idx="2">
                  <c:v>1805</c:v>
                </c:pt>
                <c:pt idx="3">
                  <c:v>1932</c:v>
                </c:pt>
                <c:pt idx="4">
                  <c:v>1867</c:v>
                </c:pt>
                <c:pt idx="5">
                  <c:v>1725</c:v>
                </c:pt>
                <c:pt idx="6">
                  <c:v>1667</c:v>
                </c:pt>
                <c:pt idx="7">
                  <c:v>1527</c:v>
                </c:pt>
                <c:pt idx="8">
                  <c:v>1426</c:v>
                </c:pt>
              </c:numCache>
            </c:numRef>
          </c:val>
          <c:smooth val="0"/>
          <c:extLst>
            <c:ext xmlns:c16="http://schemas.microsoft.com/office/drawing/2014/chart" uri="{C3380CC4-5D6E-409C-BE32-E72D297353CC}">
              <c16:uniqueId val="{00000020-E5C3-46EF-8DB2-41D5B7C7E6E9}"/>
            </c:ext>
          </c:extLst>
        </c:ser>
        <c:ser>
          <c:idx val="5"/>
          <c:order val="4"/>
          <c:tx>
            <c:strRef>
              <c:f>[1]部長会議用!$A$7</c:f>
              <c:strCache>
                <c:ptCount val="1"/>
                <c:pt idx="0">
                  <c:v>国富</c:v>
                </c:pt>
              </c:strCache>
            </c:strRef>
          </c:tx>
          <c:spPr>
            <a:ln w="44450" cap="rnd">
              <a:solidFill>
                <a:srgbClr val="00CC00"/>
              </a:solidFill>
              <a:prstDash val="solid"/>
              <a:round/>
            </a:ln>
            <a:effectLst/>
          </c:spPr>
          <c:marker>
            <c:symbol val="circle"/>
            <c:size val="12"/>
            <c:spPr>
              <a:solidFill>
                <a:srgbClr val="00CC00"/>
              </a:solidFill>
              <a:ln w="25400" cap="rnd">
                <a:solidFill>
                  <a:srgbClr val="00CC00">
                    <a:alpha val="99000"/>
                  </a:srgbClr>
                </a:solidFill>
                <a:prstDash val="dash"/>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21-E5C3-46EF-8DB2-41D5B7C7E6E9}"/>
                </c:ext>
              </c:extLst>
            </c:dLbl>
            <c:dLbl>
              <c:idx val="1"/>
              <c:delete val="1"/>
              <c:extLst>
                <c:ext xmlns:c15="http://schemas.microsoft.com/office/drawing/2012/chart" uri="{CE6537A1-D6FC-4f65-9D91-7224C49458BB}"/>
                <c:ext xmlns:c16="http://schemas.microsoft.com/office/drawing/2014/chart" uri="{C3380CC4-5D6E-409C-BE32-E72D297353CC}">
                  <c16:uniqueId val="{00000022-E5C3-46EF-8DB2-41D5B7C7E6E9}"/>
                </c:ext>
              </c:extLst>
            </c:dLbl>
            <c:dLbl>
              <c:idx val="2"/>
              <c:delete val="1"/>
              <c:extLst>
                <c:ext xmlns:c15="http://schemas.microsoft.com/office/drawing/2012/chart" uri="{CE6537A1-D6FC-4f65-9D91-7224C49458BB}"/>
                <c:ext xmlns:c16="http://schemas.microsoft.com/office/drawing/2014/chart" uri="{C3380CC4-5D6E-409C-BE32-E72D297353CC}">
                  <c16:uniqueId val="{00000023-E5C3-46EF-8DB2-41D5B7C7E6E9}"/>
                </c:ext>
              </c:extLst>
            </c:dLbl>
            <c:dLbl>
              <c:idx val="3"/>
              <c:layout>
                <c:manualLayout>
                  <c:x val="-1.9234381798531867E-2"/>
                  <c:y val="1.4310237245389981E-2"/>
                </c:manualLayout>
              </c:layout>
              <c:tx>
                <c:rich>
                  <a:bodyPr/>
                  <a:lstStyle/>
                  <a:p>
                    <a:fld id="{6A408F06-2A3E-49BF-95D3-D06B5793EF43}" type="SERIESNAME">
                      <a:rPr lang="ja-JP" altLang="en-US" sz="1400" b="1" baseline="0">
                        <a:solidFill>
                          <a:srgbClr val="00CC00"/>
                        </a:solidFill>
                      </a:rPr>
                      <a:pPr/>
                      <a:t>[系列名]</a:t>
                    </a:fld>
                    <a:endParaRPr lang="ja-JP" alt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E5C3-46EF-8DB2-41D5B7C7E6E9}"/>
                </c:ext>
              </c:extLst>
            </c:dLbl>
            <c:dLbl>
              <c:idx val="4"/>
              <c:delete val="1"/>
              <c:extLst>
                <c:ext xmlns:c15="http://schemas.microsoft.com/office/drawing/2012/chart" uri="{CE6537A1-D6FC-4f65-9D91-7224C49458BB}"/>
                <c:ext xmlns:c16="http://schemas.microsoft.com/office/drawing/2014/chart" uri="{C3380CC4-5D6E-409C-BE32-E72D297353CC}">
                  <c16:uniqueId val="{00000025-E5C3-46EF-8DB2-41D5B7C7E6E9}"/>
                </c:ext>
              </c:extLst>
            </c:dLbl>
            <c:dLbl>
              <c:idx val="5"/>
              <c:delete val="1"/>
              <c:extLst>
                <c:ext xmlns:c15="http://schemas.microsoft.com/office/drawing/2012/chart" uri="{CE6537A1-D6FC-4f65-9D91-7224C49458BB}"/>
                <c:ext xmlns:c16="http://schemas.microsoft.com/office/drawing/2014/chart" uri="{C3380CC4-5D6E-409C-BE32-E72D297353CC}">
                  <c16:uniqueId val="{00000026-E5C3-46EF-8DB2-41D5B7C7E6E9}"/>
                </c:ext>
              </c:extLst>
            </c:dLbl>
            <c:dLbl>
              <c:idx val="6"/>
              <c:delete val="1"/>
              <c:extLst>
                <c:ext xmlns:c15="http://schemas.microsoft.com/office/drawing/2012/chart" uri="{CE6537A1-D6FC-4f65-9D91-7224C49458BB}"/>
                <c:ext xmlns:c16="http://schemas.microsoft.com/office/drawing/2014/chart" uri="{C3380CC4-5D6E-409C-BE32-E72D297353CC}">
                  <c16:uniqueId val="{00000027-E5C3-46EF-8DB2-41D5B7C7E6E9}"/>
                </c:ext>
              </c:extLst>
            </c:dLbl>
            <c:dLbl>
              <c:idx val="7"/>
              <c:delete val="1"/>
              <c:extLst>
                <c:ext xmlns:c15="http://schemas.microsoft.com/office/drawing/2012/chart" uri="{CE6537A1-D6FC-4f65-9D91-7224C49458BB}"/>
                <c:ext xmlns:c16="http://schemas.microsoft.com/office/drawing/2014/chart" uri="{C3380CC4-5D6E-409C-BE32-E72D297353CC}">
                  <c16:uniqueId val="{00000028-E5C3-46EF-8DB2-41D5B7C7E6E9}"/>
                </c:ext>
              </c:extLst>
            </c:dLbl>
            <c:dLbl>
              <c:idx val="8"/>
              <c:tx>
                <c:rich>
                  <a:bodyPr/>
                  <a:lstStyle/>
                  <a:p>
                    <a:r>
                      <a:rPr lang="en-US" altLang="ja-JP" baseline="0"/>
                      <a:t> </a:t>
                    </a:r>
                    <a:endParaRPr lang="en-US" altLang="ja-JP"/>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[1]部長会議用!$B$7:$J$7</c:f>
              <c:numCache>
                <c:formatCode>General</c:formatCode>
                <c:ptCount val="9"/>
                <c:pt idx="0">
                  <c:v>1708</c:v>
                </c:pt>
                <c:pt idx="1">
                  <c:v>1738</c:v>
                </c:pt>
                <c:pt idx="2">
                  <c:v>1719</c:v>
                </c:pt>
                <c:pt idx="3">
                  <c:v>1840</c:v>
                </c:pt>
                <c:pt idx="4">
                  <c:v>1917</c:v>
                </c:pt>
                <c:pt idx="5">
                  <c:v>1805</c:v>
                </c:pt>
                <c:pt idx="6">
                  <c:v>1681</c:v>
                </c:pt>
                <c:pt idx="7">
                  <c:v>1557</c:v>
                </c:pt>
                <c:pt idx="8">
                  <c:v>1460</c:v>
                </c:pt>
              </c:numCache>
            </c:numRef>
          </c:val>
          <c:smooth val="0"/>
          <c:extLst>
            <c:ext xmlns:c16="http://schemas.microsoft.com/office/drawing/2014/chart" uri="{C3380CC4-5D6E-409C-BE32-E72D297353CC}">
              <c16:uniqueId val="{0000002A-E5C3-46EF-8DB2-41D5B7C7E6E9}"/>
            </c:ext>
          </c:extLst>
        </c:ser>
        <c:ser>
          <c:idx val="6"/>
          <c:order val="5"/>
          <c:tx>
            <c:strRef>
              <c:f>[1]部長会議用!$A$8</c:f>
              <c:strCache>
                <c:ptCount val="1"/>
                <c:pt idx="0">
                  <c:v>宮川</c:v>
                </c:pt>
              </c:strCache>
            </c:strRef>
          </c:tx>
          <c:spPr>
            <a:ln w="44450" cap="rnd">
              <a:solidFill>
                <a:srgbClr val="00B0F0"/>
              </a:solidFill>
              <a:prstDash val="sysDash"/>
              <a:round/>
            </a:ln>
            <a:effectLst/>
          </c:spPr>
          <c:marker>
            <c:symbol val="circle"/>
            <c:size val="12"/>
            <c:spPr>
              <a:solidFill>
                <a:srgbClr val="00B0F0"/>
              </a:solidFill>
              <a:ln w="9525">
                <a:solidFill>
                  <a:srgbClr val="00B0F0"/>
                </a:solidFill>
              </a:ln>
              <a:effectLst/>
            </c:spPr>
          </c:marker>
          <c:dLbls>
            <c:dLbl>
              <c:idx val="8"/>
              <c:layout>
                <c:manualLayout>
                  <c:x val="-9.6501784966417335E-3"/>
                  <c:y val="1.1603374563658713E-2"/>
                </c:manualLayout>
              </c:layout>
              <c:tx>
                <c:rich>
                  <a:bodyPr/>
                  <a:lstStyle/>
                  <a:p>
                    <a:r>
                      <a:rPr lang="ja-JP" altLang="en-US" sz="1400" b="1">
                        <a:solidFill>
                          <a:srgbClr val="00B0F0"/>
                        </a:solidFill>
                      </a:rPr>
                      <a:t>宮川</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[1]部長会議用!$B$8:$J$8</c:f>
              <c:numCache>
                <c:formatCode>General</c:formatCode>
                <c:ptCount val="9"/>
                <c:pt idx="0">
                  <c:v>955</c:v>
                </c:pt>
                <c:pt idx="1">
                  <c:v>924</c:v>
                </c:pt>
                <c:pt idx="2">
                  <c:v>897</c:v>
                </c:pt>
                <c:pt idx="3">
                  <c:v>866</c:v>
                </c:pt>
                <c:pt idx="4">
                  <c:v>823</c:v>
                </c:pt>
                <c:pt idx="5">
                  <c:v>843</c:v>
                </c:pt>
                <c:pt idx="6">
                  <c:v>830</c:v>
                </c:pt>
                <c:pt idx="7">
                  <c:v>771</c:v>
                </c:pt>
                <c:pt idx="8">
                  <c:v>714</c:v>
                </c:pt>
              </c:numCache>
            </c:numRef>
          </c:val>
          <c:smooth val="0"/>
          <c:extLst>
            <c:ext xmlns:c16="http://schemas.microsoft.com/office/drawing/2014/chart" uri="{C3380CC4-5D6E-409C-BE32-E72D297353CC}">
              <c16:uniqueId val="{0000002C-E5C3-46EF-8DB2-41D5B7C7E6E9}"/>
            </c:ext>
          </c:extLst>
        </c:ser>
        <c:ser>
          <c:idx val="7"/>
          <c:order val="6"/>
          <c:tx>
            <c:strRef>
              <c:f>[1]部長会議用!$A$9</c:f>
              <c:strCache>
                <c:ptCount val="1"/>
                <c:pt idx="0">
                  <c:v>松永</c:v>
                </c:pt>
              </c:strCache>
            </c:strRef>
          </c:tx>
          <c:spPr>
            <a:ln w="50800" cap="rnd">
              <a:solidFill>
                <a:srgbClr val="FF0066"/>
              </a:solidFill>
              <a:round/>
            </a:ln>
            <a:effectLst/>
          </c:spPr>
          <c:marker>
            <c:symbol val="triangle"/>
            <c:size val="14"/>
            <c:spPr>
              <a:solidFill>
                <a:srgbClr val="FF0066"/>
              </a:solidFill>
              <a:ln w="9525">
                <a:solidFill>
                  <a:srgbClr val="FF0066"/>
                </a:solidFill>
              </a:ln>
              <a:effectLst/>
            </c:spPr>
          </c:marker>
          <c:dLbls>
            <c:dLbl>
              <c:idx val="8"/>
              <c:layout>
                <c:manualLayout>
                  <c:x val="-9.523808333482273E-3"/>
                  <c:y val="0"/>
                </c:manualLayout>
              </c:layout>
              <c:tx>
                <c:rich>
                  <a:bodyPr/>
                  <a:lstStyle/>
                  <a:p>
                    <a:r>
                      <a:rPr lang="ja-JP" altLang="en-US" sz="1400" b="1" baseline="0">
                        <a:solidFill>
                          <a:srgbClr val="FF0066"/>
                        </a:solidFill>
                      </a:rPr>
                      <a:t>松永</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[1]部長会議用!$B$9:$J$9</c:f>
              <c:numCache>
                <c:formatCode>General</c:formatCode>
                <c:ptCount val="9"/>
                <c:pt idx="0">
                  <c:v>1062</c:v>
                </c:pt>
                <c:pt idx="1">
                  <c:v>1157</c:v>
                </c:pt>
                <c:pt idx="2">
                  <c:v>1257</c:v>
                </c:pt>
                <c:pt idx="3">
                  <c:v>1271</c:v>
                </c:pt>
                <c:pt idx="4">
                  <c:v>1324</c:v>
                </c:pt>
                <c:pt idx="5">
                  <c:v>1276</c:v>
                </c:pt>
                <c:pt idx="6">
                  <c:v>1228</c:v>
                </c:pt>
                <c:pt idx="7">
                  <c:v>1168</c:v>
                </c:pt>
                <c:pt idx="8">
                  <c:v>1100</c:v>
                </c:pt>
              </c:numCache>
            </c:numRef>
          </c:val>
          <c:smooth val="0"/>
          <c:extLst>
            <c:ext xmlns:c16="http://schemas.microsoft.com/office/drawing/2014/chart" uri="{C3380CC4-5D6E-409C-BE32-E72D297353CC}">
              <c16:uniqueId val="{0000002E-E5C3-46EF-8DB2-41D5B7C7E6E9}"/>
            </c:ext>
          </c:extLst>
        </c:ser>
        <c:ser>
          <c:idx val="8"/>
          <c:order val="7"/>
          <c:tx>
            <c:strRef>
              <c:f>[1]部長会議用!$A$10</c:f>
              <c:strCache>
                <c:ptCount val="1"/>
                <c:pt idx="0">
                  <c:v>遠敷</c:v>
                </c:pt>
              </c:strCache>
            </c:strRef>
          </c:tx>
          <c:spPr>
            <a:ln w="44450" cap="rnd">
              <a:solidFill>
                <a:srgbClr val="33CCCC"/>
              </a:solidFill>
              <a:round/>
            </a:ln>
            <a:effectLst/>
          </c:spPr>
          <c:marker>
            <c:symbol val="triangle"/>
            <c:size val="14"/>
            <c:spPr>
              <a:solidFill>
                <a:srgbClr val="33CCCC"/>
              </a:solidFill>
              <a:ln w="9525">
                <a:solidFill>
                  <a:srgbClr val="33CCCC"/>
                </a:solidFill>
              </a:ln>
              <a:effectLst/>
            </c:spPr>
          </c:marker>
          <c:dLbls>
            <c:dLbl>
              <c:idx val="8"/>
              <c:tx>
                <c:rich>
                  <a:bodyPr/>
                  <a:lstStyle/>
                  <a:p>
                    <a:r>
                      <a:rPr lang="ja-JP" altLang="en-US" sz="1400" b="1">
                        <a:solidFill>
                          <a:srgbClr val="33CCCC"/>
                        </a:solidFill>
                      </a:rPr>
                      <a:t>遠敷</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[1]部長会議用!$B$10:$J$10</c:f>
              <c:numCache>
                <c:formatCode>General</c:formatCode>
                <c:ptCount val="9"/>
                <c:pt idx="0">
                  <c:v>3197</c:v>
                </c:pt>
                <c:pt idx="1">
                  <c:v>3148</c:v>
                </c:pt>
                <c:pt idx="2">
                  <c:v>3254</c:v>
                </c:pt>
                <c:pt idx="3">
                  <c:v>3360</c:v>
                </c:pt>
                <c:pt idx="4">
                  <c:v>3444</c:v>
                </c:pt>
                <c:pt idx="5">
                  <c:v>3366</c:v>
                </c:pt>
                <c:pt idx="6">
                  <c:v>3312</c:v>
                </c:pt>
                <c:pt idx="7">
                  <c:v>3197</c:v>
                </c:pt>
                <c:pt idx="8">
                  <c:v>3290</c:v>
                </c:pt>
              </c:numCache>
            </c:numRef>
          </c:val>
          <c:smooth val="0"/>
          <c:extLst>
            <c:ext xmlns:c16="http://schemas.microsoft.com/office/drawing/2014/chart" uri="{C3380CC4-5D6E-409C-BE32-E72D297353CC}">
              <c16:uniqueId val="{00000030-E5C3-46EF-8DB2-41D5B7C7E6E9}"/>
            </c:ext>
          </c:extLst>
        </c:ser>
        <c:ser>
          <c:idx val="9"/>
          <c:order val="8"/>
          <c:tx>
            <c:strRef>
              <c:f>[1]部長会議用!$A$11</c:f>
              <c:strCache>
                <c:ptCount val="1"/>
                <c:pt idx="0">
                  <c:v>今富</c:v>
                </c:pt>
              </c:strCache>
            </c:strRef>
          </c:tx>
          <c:spPr>
            <a:ln w="44450" cap="rnd">
              <a:solidFill>
                <a:srgbClr val="FF0066"/>
              </a:solidFill>
              <a:prstDash val="sysDash"/>
              <a:round/>
            </a:ln>
            <a:effectLst/>
          </c:spPr>
          <c:marker>
            <c:symbol val="circle"/>
            <c:size val="14"/>
            <c:spPr>
              <a:solidFill>
                <a:srgbClr val="FF0066"/>
              </a:solidFill>
              <a:ln w="9525">
                <a:solidFill>
                  <a:srgbClr val="FF0066"/>
                </a:solidFill>
              </a:ln>
              <a:effectLst/>
            </c:spPr>
          </c:marker>
          <c:dLbls>
            <c:dLbl>
              <c:idx val="8"/>
              <c:layout>
                <c:manualLayout>
                  <c:x val="-9.6501784966417335E-3"/>
                  <c:y val="-1.0548522330598869E-2"/>
                </c:manualLayout>
              </c:layout>
              <c:tx>
                <c:rich>
                  <a:bodyPr/>
                  <a:lstStyle/>
                  <a:p>
                    <a:r>
                      <a:rPr lang="ja-JP" altLang="en-US" sz="1400" b="1">
                        <a:solidFill>
                          <a:srgbClr val="FF0066"/>
                        </a:solidFill>
                      </a:rPr>
                      <a:t>今富</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[1]部長会議用!$B$11:$J$11</c:f>
              <c:numCache>
                <c:formatCode>General</c:formatCode>
                <c:ptCount val="9"/>
                <c:pt idx="0">
                  <c:v>4102</c:v>
                </c:pt>
                <c:pt idx="1">
                  <c:v>4435</c:v>
                </c:pt>
                <c:pt idx="2">
                  <c:v>4606</c:v>
                </c:pt>
                <c:pt idx="3">
                  <c:v>4804</c:v>
                </c:pt>
                <c:pt idx="4">
                  <c:v>4859</c:v>
                </c:pt>
                <c:pt idx="5">
                  <c:v>5036</c:v>
                </c:pt>
                <c:pt idx="6">
                  <c:v>5025</c:v>
                </c:pt>
                <c:pt idx="7">
                  <c:v>4909</c:v>
                </c:pt>
                <c:pt idx="8">
                  <c:v>5423</c:v>
                </c:pt>
              </c:numCache>
            </c:numRef>
          </c:val>
          <c:smooth val="0"/>
          <c:extLst>
            <c:ext xmlns:c16="http://schemas.microsoft.com/office/drawing/2014/chart" uri="{C3380CC4-5D6E-409C-BE32-E72D297353CC}">
              <c16:uniqueId val="{00000032-E5C3-46EF-8DB2-41D5B7C7E6E9}"/>
            </c:ext>
          </c:extLst>
        </c:ser>
        <c:ser>
          <c:idx val="10"/>
          <c:order val="9"/>
          <c:tx>
            <c:strRef>
              <c:f>[1]部長会議用!$A$12</c:f>
              <c:strCache>
                <c:ptCount val="1"/>
                <c:pt idx="0">
                  <c:v>口名田</c:v>
                </c:pt>
              </c:strCache>
            </c:strRef>
          </c:tx>
          <c:spPr>
            <a:ln w="44450" cap="rnd">
              <a:solidFill>
                <a:srgbClr val="FF0000"/>
              </a:solidFill>
              <a:round/>
            </a:ln>
            <a:effectLst/>
          </c:spPr>
          <c:marker>
            <c:symbol val="diamond"/>
            <c:size val="15"/>
            <c:spPr>
              <a:solidFill>
                <a:srgbClr val="FF0000"/>
              </a:solidFill>
              <a:ln w="9525">
                <a:solidFill>
                  <a:srgbClr val="FF0000"/>
                </a:solidFill>
              </a:ln>
              <a:effectLst/>
            </c:spPr>
          </c:marker>
          <c:dLbls>
            <c:dLbl>
              <c:idx val="8"/>
              <c:layout>
                <c:manualLayout>
                  <c:x val="-1.1794526355631349E-16"/>
                  <c:y val="-1.5822783495898246E-2"/>
                </c:manualLayout>
              </c:layout>
              <c:tx>
                <c:rich>
                  <a:bodyPr/>
                  <a:lstStyle/>
                  <a:p>
                    <a:r>
                      <a:rPr lang="ja-JP" altLang="en-US" sz="1400" b="1">
                        <a:solidFill>
                          <a:srgbClr val="FF0000"/>
                        </a:solidFill>
                      </a:rPr>
                      <a:t>口名田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[1]部長会議用!$B$12:$J$12</c:f>
              <c:numCache>
                <c:formatCode>General</c:formatCode>
                <c:ptCount val="9"/>
                <c:pt idx="0">
                  <c:v>2407</c:v>
                </c:pt>
                <c:pt idx="1">
                  <c:v>2424</c:v>
                </c:pt>
                <c:pt idx="2">
                  <c:v>2381</c:v>
                </c:pt>
                <c:pt idx="3">
                  <c:v>2271</c:v>
                </c:pt>
                <c:pt idx="4">
                  <c:v>2201</c:v>
                </c:pt>
                <c:pt idx="5">
                  <c:v>2018</c:v>
                </c:pt>
                <c:pt idx="6">
                  <c:v>1905</c:v>
                </c:pt>
                <c:pt idx="7">
                  <c:v>1709</c:v>
                </c:pt>
                <c:pt idx="8">
                  <c:v>1618</c:v>
                </c:pt>
              </c:numCache>
            </c:numRef>
          </c:val>
          <c:smooth val="0"/>
          <c:extLst>
            <c:ext xmlns:c16="http://schemas.microsoft.com/office/drawing/2014/chart" uri="{C3380CC4-5D6E-409C-BE32-E72D297353CC}">
              <c16:uniqueId val="{00000034-E5C3-46EF-8DB2-41D5B7C7E6E9}"/>
            </c:ext>
          </c:extLst>
        </c:ser>
        <c:ser>
          <c:idx val="11"/>
          <c:order val="10"/>
          <c:tx>
            <c:strRef>
              <c:f>[1]部長会議用!$A$13</c:f>
              <c:strCache>
                <c:ptCount val="1"/>
                <c:pt idx="0">
                  <c:v>中名田</c:v>
                </c:pt>
              </c:strCache>
            </c:strRef>
          </c:tx>
          <c:spPr>
            <a:ln w="44450" cap="sq">
              <a:solidFill>
                <a:srgbClr val="0000FF"/>
              </a:solidFill>
              <a:prstDash val="dash"/>
              <a:miter lim="800000"/>
            </a:ln>
            <a:effectLst/>
          </c:spPr>
          <c:marker>
            <c:symbol val="circle"/>
            <c:size val="7"/>
            <c:spPr>
              <a:solidFill>
                <a:srgbClr val="0000FF"/>
              </a:solidFill>
              <a:ln w="76200" cap="sq">
                <a:solidFill>
                  <a:srgbClr val="0000FF"/>
                </a:solidFill>
                <a:prstDash val="dash"/>
                <a:miter lim="800000"/>
              </a:ln>
              <a:effectLst/>
            </c:spPr>
          </c:marker>
          <c:dLbls>
            <c:dLbl>
              <c:idx val="8"/>
              <c:layout>
                <c:manualLayout>
                  <c:x val="-1.1794526355631349E-16"/>
                  <c:y val="1.3713079029778478E-2"/>
                </c:manualLayout>
              </c:layout>
              <c:tx>
                <c:rich>
                  <a:bodyPr/>
                  <a:lstStyle/>
                  <a:p>
                    <a:r>
                      <a:rPr lang="ja-JP" altLang="en-US" sz="1400" b="1">
                        <a:solidFill>
                          <a:srgbClr val="0000FF"/>
                        </a:solidFill>
                      </a:rPr>
                      <a:t>中名田</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[1]部長会議用!$B$13:$J$13</c:f>
              <c:numCache>
                <c:formatCode>General</c:formatCode>
                <c:ptCount val="9"/>
                <c:pt idx="0">
                  <c:v>1689</c:v>
                </c:pt>
                <c:pt idx="1">
                  <c:v>1666</c:v>
                </c:pt>
                <c:pt idx="2">
                  <c:v>1636</c:v>
                </c:pt>
                <c:pt idx="3">
                  <c:v>1546</c:v>
                </c:pt>
                <c:pt idx="4">
                  <c:v>1481</c:v>
                </c:pt>
                <c:pt idx="5">
                  <c:v>1298</c:v>
                </c:pt>
                <c:pt idx="6">
                  <c:v>1196</c:v>
                </c:pt>
                <c:pt idx="7">
                  <c:v>1121</c:v>
                </c:pt>
                <c:pt idx="8">
                  <c:v>987</c:v>
                </c:pt>
              </c:numCache>
            </c:numRef>
          </c:val>
          <c:smooth val="0"/>
          <c:extLst>
            <c:ext xmlns:c16="http://schemas.microsoft.com/office/drawing/2014/chart" uri="{C3380CC4-5D6E-409C-BE32-E72D297353CC}">
              <c16:uniqueId val="{00000036-E5C3-46EF-8DB2-41D5B7C7E6E9}"/>
            </c:ext>
          </c:extLst>
        </c:ser>
        <c:ser>
          <c:idx val="0"/>
          <c:order val="11"/>
          <c:tx>
            <c:strRef>
              <c:f>[1]部長会議用!$A$14</c:f>
              <c:strCache>
                <c:ptCount val="1"/>
                <c:pt idx="0">
                  <c:v>加斗</c:v>
                </c:pt>
              </c:strCache>
            </c:strRef>
          </c:tx>
          <c:spPr>
            <a:ln w="44450" cap="rnd">
              <a:solidFill>
                <a:srgbClr val="FFCC00"/>
              </a:solidFill>
              <a:prstDash val="solid"/>
              <a:round/>
            </a:ln>
            <a:effectLst/>
          </c:spPr>
          <c:marker>
            <c:symbol val="diamond"/>
            <c:size val="15"/>
            <c:spPr>
              <a:solidFill>
                <a:srgbClr val="FFCC00"/>
              </a:solidFill>
              <a:ln w="9525">
                <a:solidFill>
                  <a:srgbClr val="FFCC00"/>
                </a:solidFill>
              </a:ln>
              <a:effectLst/>
            </c:spPr>
          </c:marker>
          <c:dLbls>
            <c:dLbl>
              <c:idx val="8"/>
              <c:layout>
                <c:manualLayout>
                  <c:x val="-9.523808333482273E-3"/>
                  <c:y val="-1.0432967322385508E-3"/>
                </c:manualLayout>
              </c:layout>
              <c:tx>
                <c:rich>
                  <a:bodyPr/>
                  <a:lstStyle/>
                  <a:p>
                    <a:r>
                      <a:rPr lang="ja-JP" altLang="en-US" sz="1400" b="1">
                        <a:solidFill>
                          <a:srgbClr val="FFCC00"/>
                        </a:solidFill>
                      </a:rPr>
                      <a:t>加斗</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5C3-46EF-8DB2-41D5B7C7E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[1]部長会議用!$B$2:$J$2</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[1]部長会議用!$B$14:$J$14</c:f>
              <c:numCache>
                <c:formatCode>General</c:formatCode>
                <c:ptCount val="9"/>
                <c:pt idx="0">
                  <c:v>1545</c:v>
                </c:pt>
                <c:pt idx="1">
                  <c:v>1555</c:v>
                </c:pt>
                <c:pt idx="2">
                  <c:v>1515</c:v>
                </c:pt>
                <c:pt idx="3">
                  <c:v>1478</c:v>
                </c:pt>
                <c:pt idx="4">
                  <c:v>1404</c:v>
                </c:pt>
                <c:pt idx="5">
                  <c:v>1456</c:v>
                </c:pt>
                <c:pt idx="6">
                  <c:v>1432</c:v>
                </c:pt>
                <c:pt idx="7">
                  <c:v>1315</c:v>
                </c:pt>
                <c:pt idx="8">
                  <c:v>1258</c:v>
                </c:pt>
              </c:numCache>
            </c:numRef>
          </c:val>
          <c:smooth val="0"/>
          <c:extLst>
            <c:ext xmlns:c16="http://schemas.microsoft.com/office/drawing/2014/chart" uri="{C3380CC4-5D6E-409C-BE32-E72D297353CC}">
              <c16:uniqueId val="{00000038-E5C3-46EF-8DB2-41D5B7C7E6E9}"/>
            </c:ext>
          </c:extLst>
        </c:ser>
        <c:dLbls>
          <c:showLegendKey val="0"/>
          <c:showVal val="0"/>
          <c:showCatName val="0"/>
          <c:showSerName val="0"/>
          <c:showPercent val="0"/>
          <c:showBubbleSize val="0"/>
        </c:dLbls>
        <c:marker val="1"/>
        <c:smooth val="0"/>
        <c:axId val="1000515840"/>
        <c:axId val="1000516672"/>
      </c:lineChart>
      <c:catAx>
        <c:axId val="1000515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1000516672"/>
        <c:crosses val="autoZero"/>
        <c:auto val="1"/>
        <c:lblAlgn val="ctr"/>
        <c:lblOffset val="100"/>
        <c:noMultiLvlLbl val="0"/>
      </c:catAx>
      <c:valAx>
        <c:axId val="1000516672"/>
        <c:scaling>
          <c:orientation val="minMax"/>
          <c:max val="7000"/>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100051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 r="0" t="0.74803149606299213" header="0.31496062992125984" footer="0.31496062992125984"/>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6.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3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3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6.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40.emf"/></Relationships>
</file>

<file path=xl/drawings/_rels/drawing22.x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4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image" Target="../media/image4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49</xdr:row>
      <xdr:rowOff>152400</xdr:rowOff>
    </xdr:from>
    <xdr:to>
      <xdr:col>9</xdr:col>
      <xdr:colOff>47625</xdr:colOff>
      <xdr:row>54</xdr:row>
      <xdr:rowOff>28575</xdr:rowOff>
    </xdr:to>
    <xdr:pic>
      <xdr:nvPicPr>
        <xdr:cNvPr id="2" name="図 11">
          <a:extLst>
            <a:ext uri="{FF2B5EF4-FFF2-40B4-BE49-F238E27FC236}">
              <a16:creationId xmlns:a16="http://schemas.microsoft.com/office/drawing/2014/main" id="{45A76447-D211-4186-8CEF-EB84EDECC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8553450"/>
          <a:ext cx="55149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38100</xdr:rowOff>
    </xdr:from>
    <xdr:to>
      <xdr:col>9</xdr:col>
      <xdr:colOff>38100</xdr:colOff>
      <xdr:row>12</xdr:row>
      <xdr:rowOff>76200</xdr:rowOff>
    </xdr:to>
    <xdr:pic>
      <xdr:nvPicPr>
        <xdr:cNvPr id="3" name="図 7">
          <a:extLst>
            <a:ext uri="{FF2B5EF4-FFF2-40B4-BE49-F238E27FC236}">
              <a16:creationId xmlns:a16="http://schemas.microsoft.com/office/drawing/2014/main" id="{910E9A9F-C7DB-4332-BF50-8DFB1D40E1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1409700"/>
          <a:ext cx="5524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67235</xdr:colOff>
          <xdr:row>0</xdr:row>
          <xdr:rowOff>67237</xdr:rowOff>
        </xdr:from>
        <xdr:to>
          <xdr:col>7</xdr:col>
          <xdr:colOff>641152</xdr:colOff>
          <xdr:row>7</xdr:row>
          <xdr:rowOff>44824</xdr:rowOff>
        </xdr:to>
        <xdr:pic>
          <xdr:nvPicPr>
            <xdr:cNvPr id="7" name="図 6">
              <a:extLst>
                <a:ext uri="{FF2B5EF4-FFF2-40B4-BE49-F238E27FC236}">
                  <a16:creationId xmlns:a16="http://schemas.microsoft.com/office/drawing/2014/main" id="{00000000-0008-0000-1600-000007000000}"/>
                </a:ext>
              </a:extLst>
            </xdr:cNvPr>
            <xdr:cNvPicPr>
              <a:picLocks noChangeAspect="1" noChangeArrowheads="1"/>
              <a:extLst>
                <a:ext uri="{84589F7E-364E-4C9E-8A38-B11213B215E9}">
                  <a14:cameraTool cellRange="$J$1:$Z$7" spid="_x0000_s1228085"/>
                </a:ext>
              </a:extLst>
            </xdr:cNvPicPr>
          </xdr:nvPicPr>
          <xdr:blipFill>
            <a:blip xmlns:r="http://schemas.openxmlformats.org/officeDocument/2006/relationships" r:embed="rId1"/>
            <a:srcRect/>
            <a:stretch>
              <a:fillRect/>
            </a:stretch>
          </xdr:blipFill>
          <xdr:spPr bwMode="auto">
            <a:xfrm>
              <a:off x="67235" y="67237"/>
              <a:ext cx="6069842" cy="190163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26</xdr:row>
          <xdr:rowOff>228598</xdr:rowOff>
        </xdr:from>
        <xdr:to>
          <xdr:col>12</xdr:col>
          <xdr:colOff>333375</xdr:colOff>
          <xdr:row>37</xdr:row>
          <xdr:rowOff>457198</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W$28:$AH$38" spid="_x0000_s1229411"/>
                </a:ext>
              </a:extLst>
            </xdr:cNvPicPr>
          </xdr:nvPicPr>
          <xdr:blipFill>
            <a:blip xmlns:r="http://schemas.openxmlformats.org/officeDocument/2006/relationships" r:embed="rId1"/>
            <a:srcRect/>
            <a:stretch>
              <a:fillRect/>
            </a:stretch>
          </xdr:blipFill>
          <xdr:spPr bwMode="auto">
            <a:xfrm>
              <a:off x="0" y="6343648"/>
              <a:ext cx="6200775" cy="2847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248729</xdr:colOff>
          <xdr:row>7</xdr:row>
          <xdr:rowOff>161924</xdr:rowOff>
        </xdr:to>
        <xdr:pic>
          <xdr:nvPicPr>
            <xdr:cNvPr id="5" name="図 4">
              <a:extLst>
                <a:ext uri="{FF2B5EF4-FFF2-40B4-BE49-F238E27FC236}">
                  <a16:creationId xmlns:a16="http://schemas.microsoft.com/office/drawing/2014/main" id="{00000000-0008-0000-1700-000005000000}"/>
                </a:ext>
              </a:extLst>
            </xdr:cNvPr>
            <xdr:cNvPicPr>
              <a:picLocks noChangeAspect="1" noChangeArrowheads="1"/>
              <a:extLst>
                <a:ext uri="{84589F7E-364E-4C9E-8A38-B11213B215E9}">
                  <a14:cameraTool cellRange="$O$1:$U$7" spid="_x0000_s1229412"/>
                </a:ext>
              </a:extLst>
            </xdr:cNvPicPr>
          </xdr:nvPicPr>
          <xdr:blipFill>
            <a:blip xmlns:r="http://schemas.openxmlformats.org/officeDocument/2006/relationships" r:embed="rId2"/>
            <a:srcRect/>
            <a:stretch>
              <a:fillRect/>
            </a:stretch>
          </xdr:blipFill>
          <xdr:spPr bwMode="auto">
            <a:xfrm>
              <a:off x="0" y="0"/>
              <a:ext cx="5096954" cy="200977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12</xdr:col>
          <xdr:colOff>28575</xdr:colOff>
          <xdr:row>47</xdr:row>
          <xdr:rowOff>0</xdr:rowOff>
        </xdr:to>
        <xdr:pic>
          <xdr:nvPicPr>
            <xdr:cNvPr id="3" name="図 2">
              <a:extLst>
                <a:ext uri="{FF2B5EF4-FFF2-40B4-BE49-F238E27FC236}">
                  <a16:creationId xmlns:a16="http://schemas.microsoft.com/office/drawing/2014/main" id="{00000000-0008-0000-1800-000003000000}"/>
                </a:ext>
              </a:extLst>
            </xdr:cNvPr>
            <xdr:cNvPicPr>
              <a:picLocks noChangeAspect="1" noChangeArrowheads="1"/>
              <a:extLst>
                <a:ext uri="{84589F7E-364E-4C9E-8A38-B11213B215E9}">
                  <a14:cameraTool cellRange="$X$40:$AF$47" spid="_x0000_s1389627"/>
                </a:ext>
              </a:extLst>
            </xdr:cNvPicPr>
          </xdr:nvPicPr>
          <xdr:blipFill>
            <a:blip xmlns:r="http://schemas.openxmlformats.org/officeDocument/2006/relationships" r:embed="rId1"/>
            <a:srcRect/>
            <a:stretch>
              <a:fillRect/>
            </a:stretch>
          </xdr:blipFill>
          <xdr:spPr bwMode="auto">
            <a:xfrm>
              <a:off x="0" y="8610600"/>
              <a:ext cx="5334000" cy="19335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38101</xdr:colOff>
      <xdr:row>0</xdr:row>
      <xdr:rowOff>28575</xdr:rowOff>
    </xdr:from>
    <xdr:to>
      <xdr:col>12</xdr:col>
      <xdr:colOff>520404</xdr:colOff>
      <xdr:row>13</xdr:row>
      <xdr:rowOff>0</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1" y="28575"/>
          <a:ext cx="5559128"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192449</xdr:colOff>
      <xdr:row>30</xdr:row>
      <xdr:rowOff>163702</xdr:rowOff>
    </xdr:from>
    <xdr:to>
      <xdr:col>15</xdr:col>
      <xdr:colOff>487213</xdr:colOff>
      <xdr:row>33</xdr:row>
      <xdr:rowOff>89160</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697714" y="7144967"/>
          <a:ext cx="3040205" cy="59781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en-US" altLang="ja-JP" sz="1100"/>
            <a:t>H15</a:t>
          </a:r>
          <a:r>
            <a:rPr kumimoji="1" lang="ja-JP" altLang="en-US" sz="1100"/>
            <a:t>から</a:t>
          </a:r>
          <a:r>
            <a:rPr kumimoji="1" lang="en-US" altLang="ja-JP" sz="1100"/>
            <a:t>H20</a:t>
          </a:r>
          <a:r>
            <a:rPr kumimoji="1" lang="ja-JP" altLang="en-US" sz="1100"/>
            <a:t>の間で、集計の区分が変更されたので、</a:t>
          </a:r>
          <a:r>
            <a:rPr kumimoji="1" lang="en-US" altLang="ja-JP" sz="1100"/>
            <a:t>H15</a:t>
          </a:r>
          <a:r>
            <a:rPr kumimoji="1" lang="ja-JP" altLang="en-US" sz="1100"/>
            <a:t>を削除しました。</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1456765</xdr:colOff>
          <xdr:row>21</xdr:row>
          <xdr:rowOff>0</xdr:rowOff>
        </xdr:to>
        <xdr:pic>
          <xdr:nvPicPr>
            <xdr:cNvPr id="6" name="図 5">
              <a:extLst>
                <a:ext uri="{FF2B5EF4-FFF2-40B4-BE49-F238E27FC236}">
                  <a16:creationId xmlns:a16="http://schemas.microsoft.com/office/drawing/2014/main" id="{00000000-0008-0000-1A00-000006000000}"/>
                </a:ext>
              </a:extLst>
            </xdr:cNvPr>
            <xdr:cNvPicPr>
              <a:picLocks noChangeAspect="1" noChangeArrowheads="1"/>
              <a:extLst>
                <a:ext uri="{84589F7E-364E-4C9E-8A38-B11213B215E9}">
                  <a14:cameraTool cellRange="$H$13:$T$21" spid="_x0000_s677681"/>
                </a:ext>
              </a:extLst>
            </xdr:cNvPicPr>
          </xdr:nvPicPr>
          <xdr:blipFill>
            <a:blip xmlns:r="http://schemas.openxmlformats.org/officeDocument/2006/relationships" r:embed="rId1"/>
            <a:srcRect/>
            <a:stretch>
              <a:fillRect/>
            </a:stretch>
          </xdr:blipFill>
          <xdr:spPr bwMode="auto">
            <a:xfrm>
              <a:off x="0" y="2947147"/>
              <a:ext cx="5827059" cy="201705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6</xdr:col>
          <xdr:colOff>818030</xdr:colOff>
          <xdr:row>40</xdr:row>
          <xdr:rowOff>145676</xdr:rowOff>
        </xdr:to>
        <xdr:pic>
          <xdr:nvPicPr>
            <xdr:cNvPr id="2" name="図 1">
              <a:extLst>
                <a:ext uri="{FF2B5EF4-FFF2-40B4-BE49-F238E27FC236}">
                  <a16:creationId xmlns:a16="http://schemas.microsoft.com/office/drawing/2014/main" id="{00000000-0008-0000-1B00-000002000000}"/>
                </a:ext>
              </a:extLst>
            </xdr:cNvPr>
            <xdr:cNvPicPr>
              <a:picLocks noChangeAspect="1" noChangeArrowheads="1"/>
              <a:extLst>
                <a:ext uri="{84589F7E-364E-4C9E-8A38-B11213B215E9}">
                  <a14:cameraTool cellRange="$I$29:$R$40" spid="_x0000_s1065375"/>
                </a:ext>
              </a:extLst>
            </xdr:cNvPicPr>
          </xdr:nvPicPr>
          <xdr:blipFill>
            <a:blip xmlns:r="http://schemas.openxmlformats.org/officeDocument/2006/relationships" r:embed="rId1"/>
            <a:srcRect/>
            <a:stretch>
              <a:fillRect/>
            </a:stretch>
          </xdr:blipFill>
          <xdr:spPr bwMode="auto">
            <a:xfrm>
              <a:off x="0" y="6376147"/>
              <a:ext cx="5446059" cy="283508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7</xdr:col>
          <xdr:colOff>1771650</xdr:colOff>
          <xdr:row>47</xdr:row>
          <xdr:rowOff>161925</xdr:rowOff>
        </xdr:to>
        <xdr:pic>
          <xdr:nvPicPr>
            <xdr:cNvPr id="3" name="図 2">
              <a:extLst>
                <a:ext uri="{FF2B5EF4-FFF2-40B4-BE49-F238E27FC236}">
                  <a16:creationId xmlns:a16="http://schemas.microsoft.com/office/drawing/2014/main" id="{00000000-0008-0000-1C00-000003000000}"/>
                </a:ext>
              </a:extLst>
            </xdr:cNvPr>
            <xdr:cNvPicPr>
              <a:picLocks noChangeAspect="1" noChangeArrowheads="1"/>
              <a:extLst>
                <a:ext uri="{84589F7E-364E-4C9E-8A38-B11213B215E9}">
                  <a14:cameraTool cellRange="$J$31:$W$48" spid="_x0000_s1064352"/>
                </a:ext>
              </a:extLst>
            </xdr:cNvPicPr>
          </xdr:nvPicPr>
          <xdr:blipFill>
            <a:blip xmlns:r="http://schemas.openxmlformats.org/officeDocument/2006/relationships" r:embed="rId1"/>
            <a:srcRect/>
            <a:stretch>
              <a:fillRect/>
            </a:stretch>
          </xdr:blipFill>
          <xdr:spPr bwMode="auto">
            <a:xfrm>
              <a:off x="0" y="5810250"/>
              <a:ext cx="6315075" cy="35718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0</xdr:colOff>
          <xdr:row>17</xdr:row>
          <xdr:rowOff>295275</xdr:rowOff>
        </xdr:from>
        <xdr:ext cx="5943600" cy="3759200"/>
        <xdr:pic>
          <xdr:nvPicPr>
            <xdr:cNvPr id="2" name="図 1">
              <a:extLst>
                <a:ext uri="{FF2B5EF4-FFF2-40B4-BE49-F238E27FC236}">
                  <a16:creationId xmlns:a16="http://schemas.microsoft.com/office/drawing/2014/main" id="{00000000-0008-0000-1E00-000002000000}"/>
                </a:ext>
              </a:extLst>
            </xdr:cNvPr>
            <xdr:cNvPicPr>
              <a:picLocks noChangeAspect="1" noChangeArrowheads="1"/>
              <a:extLst>
                <a:ext uri="{84589F7E-364E-4C9E-8A38-B11213B215E9}">
                  <a14:cameraTool cellRange="$L$18:$U$33" spid="_x0000_s830139"/>
                </a:ext>
              </a:extLst>
            </xdr:cNvPicPr>
          </xdr:nvPicPr>
          <xdr:blipFill>
            <a:blip xmlns:r="http://schemas.openxmlformats.org/officeDocument/2006/relationships" r:embed="rId1"/>
            <a:srcRect/>
            <a:stretch>
              <a:fillRect/>
            </a:stretch>
          </xdr:blipFill>
          <xdr:spPr bwMode="auto">
            <a:xfrm>
              <a:off x="0" y="4267200"/>
              <a:ext cx="5943600" cy="3759200"/>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6</xdr:col>
          <xdr:colOff>806824</xdr:colOff>
          <xdr:row>42</xdr:row>
          <xdr:rowOff>25400</xdr:rowOff>
        </xdr:to>
        <xdr:pic>
          <xdr:nvPicPr>
            <xdr:cNvPr id="2" name="図 1">
              <a:extLst>
                <a:ext uri="{FF2B5EF4-FFF2-40B4-BE49-F238E27FC236}">
                  <a16:creationId xmlns:a16="http://schemas.microsoft.com/office/drawing/2014/main" id="{00000000-0008-0000-2600-000002000000}"/>
                </a:ext>
              </a:extLst>
            </xdr:cNvPr>
            <xdr:cNvPicPr>
              <a:picLocks noChangeAspect="1" noChangeArrowheads="1"/>
              <a:extLst>
                <a:ext uri="{84589F7E-364E-4C9E-8A38-B11213B215E9}">
                  <a14:cameraTool cellRange="$I$30:$P$42" spid="_x0000_s831162"/>
                </a:ext>
              </a:extLst>
            </xdr:cNvPicPr>
          </xdr:nvPicPr>
          <xdr:blipFill>
            <a:blip xmlns:r="http://schemas.openxmlformats.org/officeDocument/2006/relationships" r:embed="rId1"/>
            <a:srcRect/>
            <a:stretch>
              <a:fillRect/>
            </a:stretch>
          </xdr:blipFill>
          <xdr:spPr bwMode="auto">
            <a:xfrm>
              <a:off x="0" y="6086475"/>
              <a:ext cx="6074149" cy="3149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9</xdr:col>
          <xdr:colOff>533400</xdr:colOff>
          <xdr:row>25</xdr:row>
          <xdr:rowOff>152400</xdr:rowOff>
        </xdr:to>
        <xdr:pic>
          <xdr:nvPicPr>
            <xdr:cNvPr id="4" name="図 3">
              <a:extLst>
                <a:ext uri="{FF2B5EF4-FFF2-40B4-BE49-F238E27FC236}">
                  <a16:creationId xmlns:a16="http://schemas.microsoft.com/office/drawing/2014/main" id="{00000000-0008-0000-3000-000004000000}"/>
                </a:ext>
              </a:extLst>
            </xdr:cNvPr>
            <xdr:cNvPicPr>
              <a:picLocks noChangeAspect="1" noChangeArrowheads="1"/>
              <a:extLst>
                <a:ext uri="{84589F7E-364E-4C9E-8A38-B11213B215E9}">
                  <a14:cameraTool cellRange="$L$16:$R$25" spid="_x0000_s829116"/>
                </a:ext>
              </a:extLst>
            </xdr:cNvPicPr>
          </xdr:nvPicPr>
          <xdr:blipFill>
            <a:blip xmlns:r="http://schemas.openxmlformats.org/officeDocument/2006/relationships" r:embed="rId1"/>
            <a:srcRect/>
            <a:stretch>
              <a:fillRect/>
            </a:stretch>
          </xdr:blipFill>
          <xdr:spPr bwMode="auto">
            <a:xfrm>
              <a:off x="0" y="3067050"/>
              <a:ext cx="6019800" cy="2628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11</xdr:col>
      <xdr:colOff>0</xdr:colOff>
      <xdr:row>25</xdr:row>
      <xdr:rowOff>0</xdr:rowOff>
    </xdr:from>
    <xdr:ext cx="184731" cy="26456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11</xdr:col>
      <xdr:colOff>0</xdr:colOff>
      <xdr:row>25</xdr:row>
      <xdr:rowOff>0</xdr:rowOff>
    </xdr:from>
    <xdr:ext cx="184731" cy="264560"/>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6315075" y="472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9525</xdr:rowOff>
    </xdr:from>
    <xdr:to>
      <xdr:col>3</xdr:col>
      <xdr:colOff>190500</xdr:colOff>
      <xdr:row>27</xdr:row>
      <xdr:rowOff>28575</xdr:rowOff>
    </xdr:to>
    <xdr:pic>
      <xdr:nvPicPr>
        <xdr:cNvPr id="2" name="図 8">
          <a:extLst>
            <a:ext uri="{FF2B5EF4-FFF2-40B4-BE49-F238E27FC236}">
              <a16:creationId xmlns:a16="http://schemas.microsoft.com/office/drawing/2014/main" id="{26B7AF6F-1A3A-4187-95B7-6D9459AED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305175"/>
          <a:ext cx="15621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33</xdr:row>
      <xdr:rowOff>19050</xdr:rowOff>
    </xdr:from>
    <xdr:to>
      <xdr:col>3</xdr:col>
      <xdr:colOff>247650</xdr:colOff>
      <xdr:row>40</xdr:row>
      <xdr:rowOff>161925</xdr:rowOff>
    </xdr:to>
    <xdr:pic>
      <xdr:nvPicPr>
        <xdr:cNvPr id="3" name="図 9">
          <a:extLst>
            <a:ext uri="{FF2B5EF4-FFF2-40B4-BE49-F238E27FC236}">
              <a16:creationId xmlns:a16="http://schemas.microsoft.com/office/drawing/2014/main" id="{C340C81E-F13F-4CC4-BC5B-C2009E1248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5715000"/>
          <a:ext cx="15811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5</xdr:row>
      <xdr:rowOff>123825</xdr:rowOff>
    </xdr:from>
    <xdr:to>
      <xdr:col>3</xdr:col>
      <xdr:colOff>180975</xdr:colOff>
      <xdr:row>12</xdr:row>
      <xdr:rowOff>76200</xdr:rowOff>
    </xdr:to>
    <xdr:pic>
      <xdr:nvPicPr>
        <xdr:cNvPr id="4" name="図 2" descr="mark">
          <a:extLst>
            <a:ext uri="{FF2B5EF4-FFF2-40B4-BE49-F238E27FC236}">
              <a16:creationId xmlns:a16="http://schemas.microsoft.com/office/drawing/2014/main" id="{5C633617-F58B-4FA9-A8EC-170BBCD63D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5" y="1019175"/>
          <a:ext cx="15240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971550</xdr:colOff>
          <xdr:row>15</xdr:row>
          <xdr:rowOff>0</xdr:rowOff>
        </xdr:to>
        <xdr:pic>
          <xdr:nvPicPr>
            <xdr:cNvPr id="5" name="図 4">
              <a:extLst>
                <a:ext uri="{FF2B5EF4-FFF2-40B4-BE49-F238E27FC236}">
                  <a16:creationId xmlns:a16="http://schemas.microsoft.com/office/drawing/2014/main" id="{00000000-0008-0000-4100-000005000000}"/>
                </a:ext>
              </a:extLst>
            </xdr:cNvPr>
            <xdr:cNvPicPr>
              <a:picLocks noChangeAspect="1" noChangeArrowheads="1"/>
              <a:extLst>
                <a:ext uri="{84589F7E-364E-4C9E-8A38-B11213B215E9}">
                  <a14:cameraTool cellRange="$J$1:$V$15" spid="_x0000_s826047"/>
                </a:ext>
              </a:extLst>
            </xdr:cNvPicPr>
          </xdr:nvPicPr>
          <xdr:blipFill>
            <a:blip xmlns:r="http://schemas.openxmlformats.org/officeDocument/2006/relationships" r:embed="rId1"/>
            <a:srcRect/>
            <a:stretch>
              <a:fillRect/>
            </a:stretch>
          </xdr:blipFill>
          <xdr:spPr bwMode="auto">
            <a:xfrm>
              <a:off x="0" y="0"/>
              <a:ext cx="6248400" cy="3219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33617</xdr:rowOff>
        </xdr:from>
        <xdr:to>
          <xdr:col>9</xdr:col>
          <xdr:colOff>571500</xdr:colOff>
          <xdr:row>43</xdr:row>
          <xdr:rowOff>571500</xdr:rowOff>
        </xdr:to>
        <xdr:pic>
          <xdr:nvPicPr>
            <xdr:cNvPr id="3" name="図 2">
              <a:extLst>
                <a:ext uri="{FF2B5EF4-FFF2-40B4-BE49-F238E27FC236}">
                  <a16:creationId xmlns:a16="http://schemas.microsoft.com/office/drawing/2014/main" id="{00000000-0008-0000-4600-000003000000}"/>
                </a:ext>
              </a:extLst>
            </xdr:cNvPr>
            <xdr:cNvPicPr>
              <a:picLocks noChangeAspect="1" noChangeArrowheads="1"/>
              <a:extLst>
                <a:ext uri="{84589F7E-364E-4C9E-8A38-B11213B215E9}">
                  <a14:cameraTool cellRange="$L$23:$Y$44" spid="_x0000_s989734"/>
                </a:ext>
              </a:extLst>
            </xdr:cNvPicPr>
          </xdr:nvPicPr>
          <xdr:blipFill>
            <a:blip xmlns:r="http://schemas.openxmlformats.org/officeDocument/2006/relationships" r:embed="rId1"/>
            <a:srcRect/>
            <a:stretch>
              <a:fillRect/>
            </a:stretch>
          </xdr:blipFill>
          <xdr:spPr bwMode="auto">
            <a:xfrm>
              <a:off x="0" y="4392705"/>
              <a:ext cx="6129618" cy="516591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7</xdr:col>
          <xdr:colOff>470647</xdr:colOff>
          <xdr:row>51</xdr:row>
          <xdr:rowOff>1</xdr:rowOff>
        </xdr:to>
        <xdr:pic>
          <xdr:nvPicPr>
            <xdr:cNvPr id="6" name="図 5">
              <a:extLst>
                <a:ext uri="{FF2B5EF4-FFF2-40B4-BE49-F238E27FC236}">
                  <a16:creationId xmlns:a16="http://schemas.microsoft.com/office/drawing/2014/main" id="{00000000-0008-0000-4800-000006000000}"/>
                </a:ext>
              </a:extLst>
            </xdr:cNvPr>
            <xdr:cNvPicPr>
              <a:picLocks noChangeAspect="1" noChangeArrowheads="1"/>
              <a:extLst>
                <a:ext uri="{84589F7E-364E-4C9E-8A38-B11213B215E9}">
                  <a14:cameraTool cellRange="$AA$41:$AI$51" spid="_x0000_s1317100"/>
                </a:ext>
              </a:extLst>
            </xdr:cNvPicPr>
          </xdr:nvPicPr>
          <xdr:blipFill>
            <a:blip xmlns:r="http://schemas.openxmlformats.org/officeDocument/2006/relationships" r:embed="rId1"/>
            <a:srcRect/>
            <a:stretch>
              <a:fillRect/>
            </a:stretch>
          </xdr:blipFill>
          <xdr:spPr bwMode="auto">
            <a:xfrm>
              <a:off x="0" y="7485529"/>
              <a:ext cx="4975412" cy="23308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9</xdr:col>
          <xdr:colOff>437029</xdr:colOff>
          <xdr:row>38</xdr:row>
          <xdr:rowOff>78441</xdr:rowOff>
        </xdr:to>
        <xdr:pic>
          <xdr:nvPicPr>
            <xdr:cNvPr id="7" name="図 6">
              <a:extLst>
                <a:ext uri="{FF2B5EF4-FFF2-40B4-BE49-F238E27FC236}">
                  <a16:creationId xmlns:a16="http://schemas.microsoft.com/office/drawing/2014/main" id="{00000000-0008-0000-4800-000007000000}"/>
                </a:ext>
              </a:extLst>
            </xdr:cNvPr>
            <xdr:cNvPicPr>
              <a:picLocks noChangeAspect="1" noChangeArrowheads="1"/>
              <a:extLst>
                <a:ext uri="{84589F7E-364E-4C9E-8A38-B11213B215E9}">
                  <a14:cameraTool cellRange="$L$20:$Y$39" spid="_x0000_s1317101"/>
                </a:ext>
              </a:extLst>
            </xdr:cNvPicPr>
          </xdr:nvPicPr>
          <xdr:blipFill>
            <a:blip xmlns:r="http://schemas.openxmlformats.org/officeDocument/2006/relationships" r:embed="rId2"/>
            <a:srcRect/>
            <a:stretch>
              <a:fillRect/>
            </a:stretch>
          </xdr:blipFill>
          <xdr:spPr bwMode="auto">
            <a:xfrm>
              <a:off x="0" y="3597088"/>
              <a:ext cx="6152029" cy="370914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13</xdr:col>
      <xdr:colOff>406400</xdr:colOff>
      <xdr:row>1</xdr:row>
      <xdr:rowOff>831850</xdr:rowOff>
    </xdr:from>
    <xdr:to>
      <xdr:col>20</xdr:col>
      <xdr:colOff>561974</xdr:colOff>
      <xdr:row>4</xdr:row>
      <xdr:rowOff>0</xdr:rowOff>
    </xdr:to>
    <xdr:sp macro="" textlink="">
      <xdr:nvSpPr>
        <xdr:cNvPr id="3" name="テキスト ボックス 2">
          <a:extLst>
            <a:ext uri="{FF2B5EF4-FFF2-40B4-BE49-F238E27FC236}">
              <a16:creationId xmlns:a16="http://schemas.microsoft.com/office/drawing/2014/main" id="{00000000-0008-0000-4A00-000003000000}"/>
            </a:ext>
          </a:extLst>
        </xdr:cNvPr>
        <xdr:cNvSpPr txBox="1"/>
      </xdr:nvSpPr>
      <xdr:spPr>
        <a:xfrm>
          <a:off x="6540500" y="1162050"/>
          <a:ext cx="5070474" cy="114935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t>令和２年から区分が変更されたため、統計書では、</a:t>
          </a:r>
          <a:endParaRPr kumimoji="1" lang="en-US" altLang="ja-JP" sz="1100"/>
        </a:p>
        <a:p>
          <a:r>
            <a:rPr kumimoji="1" lang="ja-JP" altLang="en-US" sz="1100"/>
            <a:t>自営業主等と無期雇用労働者を「就業者」、</a:t>
          </a:r>
          <a:endParaRPr kumimoji="1" lang="en-US" altLang="ja-JP" sz="1100"/>
        </a:p>
        <a:p>
          <a:r>
            <a:rPr kumimoji="1" lang="ja-JP" altLang="en-US" sz="1100"/>
            <a:t>有期雇用労働者と臨時労働者を「一時的な仕事に就いた者」として掲載します。</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13</xdr:col>
          <xdr:colOff>12700</xdr:colOff>
          <xdr:row>38</xdr:row>
          <xdr:rowOff>133350</xdr:rowOff>
        </xdr:to>
        <xdr:pic>
          <xdr:nvPicPr>
            <xdr:cNvPr id="6" name="図 5">
              <a:extLst>
                <a:ext uri="{FF2B5EF4-FFF2-40B4-BE49-F238E27FC236}">
                  <a16:creationId xmlns:a16="http://schemas.microsoft.com/office/drawing/2014/main" id="{00000000-0008-0000-4A00-000006000000}"/>
                </a:ext>
              </a:extLst>
            </xdr:cNvPr>
            <xdr:cNvPicPr>
              <a:picLocks noChangeAspect="1" noChangeArrowheads="1"/>
              <a:extLst>
                <a:ext uri="{84589F7E-364E-4C9E-8A38-B11213B215E9}">
                  <a14:cameraTool cellRange="$O$21:$W$40" spid="_x0000_s827070"/>
                </a:ext>
              </a:extLst>
            </xdr:cNvPicPr>
          </xdr:nvPicPr>
          <xdr:blipFill>
            <a:blip xmlns:r="http://schemas.openxmlformats.org/officeDocument/2006/relationships" r:embed="rId1"/>
            <a:srcRect/>
            <a:stretch>
              <a:fillRect/>
            </a:stretch>
          </xdr:blipFill>
          <xdr:spPr bwMode="auto">
            <a:xfrm>
              <a:off x="0" y="5819775"/>
              <a:ext cx="6184900" cy="41148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104775</xdr:colOff>
      <xdr:row>257</xdr:row>
      <xdr:rowOff>195263</xdr:rowOff>
    </xdr:from>
    <xdr:to>
      <xdr:col>7</xdr:col>
      <xdr:colOff>395288</xdr:colOff>
      <xdr:row>257</xdr:row>
      <xdr:rowOff>200025</xdr:rowOff>
    </xdr:to>
    <xdr:cxnSp macro="">
      <xdr:nvCxnSpPr>
        <xdr:cNvPr id="2" name="直線コネクタ 1">
          <a:extLst>
            <a:ext uri="{FF2B5EF4-FFF2-40B4-BE49-F238E27FC236}">
              <a16:creationId xmlns:a16="http://schemas.microsoft.com/office/drawing/2014/main" id="{00000000-0008-0000-4E00-000002000000}"/>
            </a:ext>
          </a:extLst>
        </xdr:cNvPr>
        <xdr:cNvCxnSpPr/>
      </xdr:nvCxnSpPr>
      <xdr:spPr>
        <a:xfrm>
          <a:off x="104775" y="98759963"/>
          <a:ext cx="7662863" cy="476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6</xdr:col>
          <xdr:colOff>523875</xdr:colOff>
          <xdr:row>11</xdr:row>
          <xdr:rowOff>152400</xdr:rowOff>
        </xdr:from>
        <xdr:ext cx="2857500" cy="2286000"/>
        <xdr:pic>
          <xdr:nvPicPr>
            <xdr:cNvPr id="2" name="図 1">
              <a:extLst>
                <a:ext uri="{FF2B5EF4-FFF2-40B4-BE49-F238E27FC236}">
                  <a16:creationId xmlns:a16="http://schemas.microsoft.com/office/drawing/2014/main" id="{00000000-0008-0000-4F00-000002000000}"/>
                </a:ext>
              </a:extLst>
            </xdr:cNvPr>
            <xdr:cNvPicPr>
              <a:picLocks noChangeAspect="1" noChangeArrowheads="1"/>
              <a:extLst>
                <a:ext uri="{84589F7E-364E-4C9E-8A38-B11213B215E9}">
                  <a14:cameraTool cellRange="$Y$11:$AB$20" spid="_x0000_s1157494"/>
                </a:ext>
              </a:extLst>
            </xdr:cNvPicPr>
          </xdr:nvPicPr>
          <xdr:blipFill>
            <a:blip xmlns:r="http://schemas.openxmlformats.org/officeDocument/2006/relationships" r:embed="rId1"/>
            <a:srcRect/>
            <a:stretch>
              <a:fillRect/>
            </a:stretch>
          </xdr:blipFill>
          <xdr:spPr bwMode="auto">
            <a:xfrm>
              <a:off x="5076825" y="2733675"/>
              <a:ext cx="2857500" cy="2286000"/>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7</xdr:col>
      <xdr:colOff>319088</xdr:colOff>
      <xdr:row>32</xdr:row>
      <xdr:rowOff>176213</xdr:rowOff>
    </xdr:from>
    <xdr:to>
      <xdr:col>8</xdr:col>
      <xdr:colOff>519113</xdr:colOff>
      <xdr:row>36</xdr:row>
      <xdr:rowOff>180975</xdr:rowOff>
    </xdr:to>
    <xdr:sp macro="" textlink="">
      <xdr:nvSpPr>
        <xdr:cNvPr id="3" name="テキスト ボックス 2">
          <a:extLst>
            <a:ext uri="{FF2B5EF4-FFF2-40B4-BE49-F238E27FC236}">
              <a16:creationId xmlns:a16="http://schemas.microsoft.com/office/drawing/2014/main" id="{00000000-0008-0000-4F00-000003000000}"/>
            </a:ext>
          </a:extLst>
        </xdr:cNvPr>
        <xdr:cNvSpPr txBox="1"/>
      </xdr:nvSpPr>
      <xdr:spPr>
        <a:xfrm>
          <a:off x="5414963" y="7558088"/>
          <a:ext cx="885825" cy="919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令和</a:t>
          </a:r>
          <a:r>
            <a:rPr kumimoji="1" lang="en-US" altLang="ja-JP" sz="1100"/>
            <a:t>6</a:t>
          </a:r>
          <a:r>
            <a:rPr kumimoji="1" lang="ja-JP" altLang="en-US" sz="1100"/>
            <a:t>年</a:t>
          </a:r>
          <a:r>
            <a:rPr kumimoji="1" lang="en-US" altLang="ja-JP" sz="1100"/>
            <a:t>5</a:t>
          </a:r>
          <a:r>
            <a:rPr kumimoji="1" lang="ja-JP" altLang="en-US" sz="1100"/>
            <a:t>月</a:t>
          </a:r>
          <a:r>
            <a:rPr kumimoji="1" lang="en-US" altLang="ja-JP" sz="1100"/>
            <a:t>14</a:t>
          </a:r>
          <a:r>
            <a:rPr kumimoji="1" lang="ja-JP" altLang="en-US" sz="1100"/>
            <a:t>日現在県</a:t>
          </a:r>
          <a:r>
            <a:rPr kumimoji="1" lang="en-US" altLang="ja-JP" sz="1100"/>
            <a:t>HP</a:t>
          </a:r>
          <a:r>
            <a:rPr kumimoji="1" lang="ja-JP" altLang="en-US" sz="1100"/>
            <a:t>より</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xdr:col>
      <xdr:colOff>28575</xdr:colOff>
      <xdr:row>39</xdr:row>
      <xdr:rowOff>0</xdr:rowOff>
    </xdr:from>
    <xdr:ext cx="76200" cy="212912"/>
    <xdr:sp macro="" textlink="">
      <xdr:nvSpPr>
        <xdr:cNvPr id="2" name="Text Box 5">
          <a:extLst>
            <a:ext uri="{FF2B5EF4-FFF2-40B4-BE49-F238E27FC236}">
              <a16:creationId xmlns:a16="http://schemas.microsoft.com/office/drawing/2014/main" id="{00000000-0008-0000-5600-000002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3" name="Text Box 5">
          <a:extLst>
            <a:ext uri="{FF2B5EF4-FFF2-40B4-BE49-F238E27FC236}">
              <a16:creationId xmlns:a16="http://schemas.microsoft.com/office/drawing/2014/main" id="{00000000-0008-0000-5600-000003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4" name="Text Box 5">
          <a:extLst>
            <a:ext uri="{FF2B5EF4-FFF2-40B4-BE49-F238E27FC236}">
              <a16:creationId xmlns:a16="http://schemas.microsoft.com/office/drawing/2014/main" id="{00000000-0008-0000-5600-000004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5" name="Text Box 5">
          <a:extLst>
            <a:ext uri="{FF2B5EF4-FFF2-40B4-BE49-F238E27FC236}">
              <a16:creationId xmlns:a16="http://schemas.microsoft.com/office/drawing/2014/main" id="{00000000-0008-0000-5600-000005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7" name="Text Box 5">
          <a:extLst>
            <a:ext uri="{FF2B5EF4-FFF2-40B4-BE49-F238E27FC236}">
              <a16:creationId xmlns:a16="http://schemas.microsoft.com/office/drawing/2014/main" id="{00000000-0008-0000-5600-000007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28575</xdr:colOff>
      <xdr:row>39</xdr:row>
      <xdr:rowOff>0</xdr:rowOff>
    </xdr:from>
    <xdr:ext cx="76200" cy="212912"/>
    <xdr:sp macro="" textlink="">
      <xdr:nvSpPr>
        <xdr:cNvPr id="8" name="Text Box 5">
          <a:extLst>
            <a:ext uri="{FF2B5EF4-FFF2-40B4-BE49-F238E27FC236}">
              <a16:creationId xmlns:a16="http://schemas.microsoft.com/office/drawing/2014/main" id="{00000000-0008-0000-5600-000008000000}"/>
            </a:ext>
          </a:extLst>
        </xdr:cNvPr>
        <xdr:cNvSpPr txBox="1">
          <a:spLocks noChangeArrowheads="1"/>
        </xdr:cNvSpPr>
      </xdr:nvSpPr>
      <xdr:spPr bwMode="auto">
        <a:xfrm>
          <a:off x="33813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9" name="Text Box 5">
          <a:extLst>
            <a:ext uri="{FF2B5EF4-FFF2-40B4-BE49-F238E27FC236}">
              <a16:creationId xmlns:a16="http://schemas.microsoft.com/office/drawing/2014/main" id="{00000000-0008-0000-5600-000009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0" name="Text Box 5">
          <a:extLst>
            <a:ext uri="{FF2B5EF4-FFF2-40B4-BE49-F238E27FC236}">
              <a16:creationId xmlns:a16="http://schemas.microsoft.com/office/drawing/2014/main" id="{00000000-0008-0000-5600-00000A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1" name="Text Box 5">
          <a:extLst>
            <a:ext uri="{FF2B5EF4-FFF2-40B4-BE49-F238E27FC236}">
              <a16:creationId xmlns:a16="http://schemas.microsoft.com/office/drawing/2014/main" id="{00000000-0008-0000-5600-00000B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2" name="Text Box 5">
          <a:extLst>
            <a:ext uri="{FF2B5EF4-FFF2-40B4-BE49-F238E27FC236}">
              <a16:creationId xmlns:a16="http://schemas.microsoft.com/office/drawing/2014/main" id="{00000000-0008-0000-5600-00000C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3" name="Text Box 5">
          <a:extLst>
            <a:ext uri="{FF2B5EF4-FFF2-40B4-BE49-F238E27FC236}">
              <a16:creationId xmlns:a16="http://schemas.microsoft.com/office/drawing/2014/main" id="{00000000-0008-0000-5600-00000D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4" name="Text Box 5">
          <a:extLst>
            <a:ext uri="{FF2B5EF4-FFF2-40B4-BE49-F238E27FC236}">
              <a16:creationId xmlns:a16="http://schemas.microsoft.com/office/drawing/2014/main" id="{00000000-0008-0000-5600-00000E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28575</xdr:colOff>
      <xdr:row>39</xdr:row>
      <xdr:rowOff>0</xdr:rowOff>
    </xdr:from>
    <xdr:ext cx="76200" cy="212912"/>
    <xdr:sp macro="" textlink="">
      <xdr:nvSpPr>
        <xdr:cNvPr id="15" name="Text Box 5">
          <a:extLst>
            <a:ext uri="{FF2B5EF4-FFF2-40B4-BE49-F238E27FC236}">
              <a16:creationId xmlns:a16="http://schemas.microsoft.com/office/drawing/2014/main" id="{00000000-0008-0000-5600-00000F000000}"/>
            </a:ext>
          </a:extLst>
        </xdr:cNvPr>
        <xdr:cNvSpPr txBox="1">
          <a:spLocks noChangeArrowheads="1"/>
        </xdr:cNvSpPr>
      </xdr:nvSpPr>
      <xdr:spPr bwMode="auto">
        <a:xfrm>
          <a:off x="5248275" y="8401050"/>
          <a:ext cx="76200" cy="21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352425</xdr:colOff>
          <xdr:row>10</xdr:row>
          <xdr:rowOff>152400</xdr:rowOff>
        </xdr:from>
        <xdr:to>
          <xdr:col>9</xdr:col>
          <xdr:colOff>133350</xdr:colOff>
          <xdr:row>19</xdr:row>
          <xdr:rowOff>352425</xdr:rowOff>
        </xdr:to>
        <xdr:pic>
          <xdr:nvPicPr>
            <xdr:cNvPr id="2" name="図 3">
              <a:extLst>
                <a:ext uri="{FF2B5EF4-FFF2-40B4-BE49-F238E27FC236}">
                  <a16:creationId xmlns:a16="http://schemas.microsoft.com/office/drawing/2014/main" id="{DCF6CDE2-37EB-4856-91DF-B64CA6E16FAF}"/>
                </a:ext>
              </a:extLst>
            </xdr:cNvPr>
            <xdr:cNvPicPr>
              <a:picLocks noChangeAspect="1" noChangeArrowheads="1"/>
              <a:extLst>
                <a:ext uri="{84589F7E-364E-4C9E-8A38-B11213B215E9}">
                  <a14:cameraTool cellRange="$L$12:$N$20" spid="_x0000_s1408002"/>
                </a:ext>
              </a:extLst>
            </xdr:cNvPicPr>
          </xdr:nvPicPr>
          <xdr:blipFill>
            <a:blip xmlns:r="http://schemas.openxmlformats.org/officeDocument/2006/relationships" r:embed="rId1"/>
            <a:srcRect/>
            <a:stretch>
              <a:fillRect/>
            </a:stretch>
          </xdr:blipFill>
          <xdr:spPr bwMode="auto">
            <a:xfrm>
              <a:off x="352425" y="2047875"/>
              <a:ext cx="5953125" cy="35147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123825</xdr:rowOff>
    </xdr:from>
    <xdr:to>
      <xdr:col>1</xdr:col>
      <xdr:colOff>0</xdr:colOff>
      <xdr:row>3</xdr:row>
      <xdr:rowOff>123825</xdr:rowOff>
    </xdr:to>
    <xdr:sp macro="" textlink="">
      <xdr:nvSpPr>
        <xdr:cNvPr id="2" name="Line 19">
          <a:extLst>
            <a:ext uri="{FF2B5EF4-FFF2-40B4-BE49-F238E27FC236}">
              <a16:creationId xmlns:a16="http://schemas.microsoft.com/office/drawing/2014/main" id="{EBDD7B6B-7BDE-4FD5-9882-E0F7B76B1525}"/>
            </a:ext>
          </a:extLst>
        </xdr:cNvPr>
        <xdr:cNvSpPr>
          <a:spLocks noChangeShapeType="1"/>
        </xdr:cNvSpPr>
      </xdr:nvSpPr>
      <xdr:spPr bwMode="auto">
        <a:xfrm>
          <a:off x="685800" y="11334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xdr:row>
      <xdr:rowOff>123825</xdr:rowOff>
    </xdr:from>
    <xdr:to>
      <xdr:col>1</xdr:col>
      <xdr:colOff>0</xdr:colOff>
      <xdr:row>4</xdr:row>
      <xdr:rowOff>123825</xdr:rowOff>
    </xdr:to>
    <xdr:sp macro="" textlink="">
      <xdr:nvSpPr>
        <xdr:cNvPr id="3" name="Line 18">
          <a:extLst>
            <a:ext uri="{FF2B5EF4-FFF2-40B4-BE49-F238E27FC236}">
              <a16:creationId xmlns:a16="http://schemas.microsoft.com/office/drawing/2014/main" id="{2F3DBADE-45FF-4FB7-AE0D-B0691A64AFAA}"/>
            </a:ext>
          </a:extLst>
        </xdr:cNvPr>
        <xdr:cNvSpPr>
          <a:spLocks noChangeShapeType="1"/>
        </xdr:cNvSpPr>
      </xdr:nvSpPr>
      <xdr:spPr bwMode="auto">
        <a:xfrm>
          <a:off x="685800" y="16097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xdr:row>
      <xdr:rowOff>123825</xdr:rowOff>
    </xdr:from>
    <xdr:to>
      <xdr:col>1</xdr:col>
      <xdr:colOff>0</xdr:colOff>
      <xdr:row>5</xdr:row>
      <xdr:rowOff>123825</xdr:rowOff>
    </xdr:to>
    <xdr:sp macro="" textlink="">
      <xdr:nvSpPr>
        <xdr:cNvPr id="4" name="Line 17">
          <a:extLst>
            <a:ext uri="{FF2B5EF4-FFF2-40B4-BE49-F238E27FC236}">
              <a16:creationId xmlns:a16="http://schemas.microsoft.com/office/drawing/2014/main" id="{7906C3D5-39BC-4838-A59D-E403252BFC5A}"/>
            </a:ext>
          </a:extLst>
        </xdr:cNvPr>
        <xdr:cNvSpPr>
          <a:spLocks noChangeShapeType="1"/>
        </xdr:cNvSpPr>
      </xdr:nvSpPr>
      <xdr:spPr bwMode="auto">
        <a:xfrm>
          <a:off x="685800" y="20859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xdr:row>
      <xdr:rowOff>123825</xdr:rowOff>
    </xdr:from>
    <xdr:to>
      <xdr:col>1</xdr:col>
      <xdr:colOff>0</xdr:colOff>
      <xdr:row>6</xdr:row>
      <xdr:rowOff>123825</xdr:rowOff>
    </xdr:to>
    <xdr:sp macro="" textlink="">
      <xdr:nvSpPr>
        <xdr:cNvPr id="5" name="Line 16">
          <a:extLst>
            <a:ext uri="{FF2B5EF4-FFF2-40B4-BE49-F238E27FC236}">
              <a16:creationId xmlns:a16="http://schemas.microsoft.com/office/drawing/2014/main" id="{A5275D18-2D83-4C61-B943-E04F5A4E73EA}"/>
            </a:ext>
          </a:extLst>
        </xdr:cNvPr>
        <xdr:cNvSpPr>
          <a:spLocks noChangeShapeType="1"/>
        </xdr:cNvSpPr>
      </xdr:nvSpPr>
      <xdr:spPr bwMode="auto">
        <a:xfrm>
          <a:off x="685800" y="25622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xdr:row>
      <xdr:rowOff>114300</xdr:rowOff>
    </xdr:from>
    <xdr:to>
      <xdr:col>1</xdr:col>
      <xdr:colOff>0</xdr:colOff>
      <xdr:row>7</xdr:row>
      <xdr:rowOff>114300</xdr:rowOff>
    </xdr:to>
    <xdr:sp macro="" textlink="">
      <xdr:nvSpPr>
        <xdr:cNvPr id="6" name="Line 15">
          <a:extLst>
            <a:ext uri="{FF2B5EF4-FFF2-40B4-BE49-F238E27FC236}">
              <a16:creationId xmlns:a16="http://schemas.microsoft.com/office/drawing/2014/main" id="{F83A41F3-041E-44A7-8B8F-72E3CED09EA9}"/>
            </a:ext>
          </a:extLst>
        </xdr:cNvPr>
        <xdr:cNvSpPr>
          <a:spLocks noChangeShapeType="1"/>
        </xdr:cNvSpPr>
      </xdr:nvSpPr>
      <xdr:spPr bwMode="auto">
        <a:xfrm>
          <a:off x="685800" y="3028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xdr:row>
      <xdr:rowOff>114300</xdr:rowOff>
    </xdr:from>
    <xdr:to>
      <xdr:col>1</xdr:col>
      <xdr:colOff>0</xdr:colOff>
      <xdr:row>8</xdr:row>
      <xdr:rowOff>114300</xdr:rowOff>
    </xdr:to>
    <xdr:sp macro="" textlink="">
      <xdr:nvSpPr>
        <xdr:cNvPr id="7" name="Line 14">
          <a:extLst>
            <a:ext uri="{FF2B5EF4-FFF2-40B4-BE49-F238E27FC236}">
              <a16:creationId xmlns:a16="http://schemas.microsoft.com/office/drawing/2014/main" id="{520CA070-56B0-4DC9-A0B3-F07A0EE5CFE0}"/>
            </a:ext>
          </a:extLst>
        </xdr:cNvPr>
        <xdr:cNvSpPr>
          <a:spLocks noChangeShapeType="1"/>
        </xdr:cNvSpPr>
      </xdr:nvSpPr>
      <xdr:spPr bwMode="auto">
        <a:xfrm>
          <a:off x="685800" y="35052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114300</xdr:rowOff>
    </xdr:from>
    <xdr:to>
      <xdr:col>1</xdr:col>
      <xdr:colOff>0</xdr:colOff>
      <xdr:row>9</xdr:row>
      <xdr:rowOff>114300</xdr:rowOff>
    </xdr:to>
    <xdr:sp macro="" textlink="">
      <xdr:nvSpPr>
        <xdr:cNvPr id="8" name="Line 13">
          <a:extLst>
            <a:ext uri="{FF2B5EF4-FFF2-40B4-BE49-F238E27FC236}">
              <a16:creationId xmlns:a16="http://schemas.microsoft.com/office/drawing/2014/main" id="{49B9C59D-7E90-4FC7-AB03-FC529281D1BE}"/>
            </a:ext>
          </a:extLst>
        </xdr:cNvPr>
        <xdr:cNvSpPr>
          <a:spLocks noChangeShapeType="1"/>
        </xdr:cNvSpPr>
      </xdr:nvSpPr>
      <xdr:spPr bwMode="auto">
        <a:xfrm>
          <a:off x="685800" y="3981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xdr:row>
      <xdr:rowOff>114300</xdr:rowOff>
    </xdr:from>
    <xdr:to>
      <xdr:col>1</xdr:col>
      <xdr:colOff>0</xdr:colOff>
      <xdr:row>10</xdr:row>
      <xdr:rowOff>114300</xdr:rowOff>
    </xdr:to>
    <xdr:sp macro="" textlink="">
      <xdr:nvSpPr>
        <xdr:cNvPr id="9" name="Line 12">
          <a:extLst>
            <a:ext uri="{FF2B5EF4-FFF2-40B4-BE49-F238E27FC236}">
              <a16:creationId xmlns:a16="http://schemas.microsoft.com/office/drawing/2014/main" id="{E4928672-3920-48A1-82DE-6638C05A4F49}"/>
            </a:ext>
          </a:extLst>
        </xdr:cNvPr>
        <xdr:cNvSpPr>
          <a:spLocks noChangeShapeType="1"/>
        </xdr:cNvSpPr>
      </xdr:nvSpPr>
      <xdr:spPr bwMode="auto">
        <a:xfrm>
          <a:off x="685800" y="44577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xdr:row>
      <xdr:rowOff>114300</xdr:rowOff>
    </xdr:from>
    <xdr:to>
      <xdr:col>1</xdr:col>
      <xdr:colOff>0</xdr:colOff>
      <xdr:row>11</xdr:row>
      <xdr:rowOff>114300</xdr:rowOff>
    </xdr:to>
    <xdr:sp macro="" textlink="">
      <xdr:nvSpPr>
        <xdr:cNvPr id="10" name="Line 11">
          <a:extLst>
            <a:ext uri="{FF2B5EF4-FFF2-40B4-BE49-F238E27FC236}">
              <a16:creationId xmlns:a16="http://schemas.microsoft.com/office/drawing/2014/main" id="{8BEA467F-C06F-4757-B2EA-102FD3BCEED4}"/>
            </a:ext>
          </a:extLst>
        </xdr:cNvPr>
        <xdr:cNvSpPr>
          <a:spLocks noChangeShapeType="1"/>
        </xdr:cNvSpPr>
      </xdr:nvSpPr>
      <xdr:spPr bwMode="auto">
        <a:xfrm>
          <a:off x="685800" y="4933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xdr:row>
      <xdr:rowOff>104775</xdr:rowOff>
    </xdr:from>
    <xdr:to>
      <xdr:col>1</xdr:col>
      <xdr:colOff>0</xdr:colOff>
      <xdr:row>12</xdr:row>
      <xdr:rowOff>104775</xdr:rowOff>
    </xdr:to>
    <xdr:sp macro="" textlink="">
      <xdr:nvSpPr>
        <xdr:cNvPr id="11" name="Line 10">
          <a:extLst>
            <a:ext uri="{FF2B5EF4-FFF2-40B4-BE49-F238E27FC236}">
              <a16:creationId xmlns:a16="http://schemas.microsoft.com/office/drawing/2014/main" id="{33E5B967-4070-4C2B-85C1-E5A9A2C2DD02}"/>
            </a:ext>
          </a:extLst>
        </xdr:cNvPr>
        <xdr:cNvSpPr>
          <a:spLocks noChangeShapeType="1"/>
        </xdr:cNvSpPr>
      </xdr:nvSpPr>
      <xdr:spPr bwMode="auto">
        <a:xfrm>
          <a:off x="685800" y="54006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104775</xdr:rowOff>
    </xdr:from>
    <xdr:to>
      <xdr:col>1</xdr:col>
      <xdr:colOff>0</xdr:colOff>
      <xdr:row>13</xdr:row>
      <xdr:rowOff>104775</xdr:rowOff>
    </xdr:to>
    <xdr:sp macro="" textlink="">
      <xdr:nvSpPr>
        <xdr:cNvPr id="12" name="Line 9">
          <a:extLst>
            <a:ext uri="{FF2B5EF4-FFF2-40B4-BE49-F238E27FC236}">
              <a16:creationId xmlns:a16="http://schemas.microsoft.com/office/drawing/2014/main" id="{E6EDEFB6-69F6-497E-8222-5D096DD4A20B}"/>
            </a:ext>
          </a:extLst>
        </xdr:cNvPr>
        <xdr:cNvSpPr>
          <a:spLocks noChangeShapeType="1"/>
        </xdr:cNvSpPr>
      </xdr:nvSpPr>
      <xdr:spPr bwMode="auto">
        <a:xfrm>
          <a:off x="685800" y="58769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xdr:row>
      <xdr:rowOff>104775</xdr:rowOff>
    </xdr:from>
    <xdr:to>
      <xdr:col>1</xdr:col>
      <xdr:colOff>0</xdr:colOff>
      <xdr:row>14</xdr:row>
      <xdr:rowOff>104775</xdr:rowOff>
    </xdr:to>
    <xdr:sp macro="" textlink="">
      <xdr:nvSpPr>
        <xdr:cNvPr id="13" name="Line 8">
          <a:extLst>
            <a:ext uri="{FF2B5EF4-FFF2-40B4-BE49-F238E27FC236}">
              <a16:creationId xmlns:a16="http://schemas.microsoft.com/office/drawing/2014/main" id="{0D86A3DE-0149-4956-A7F9-8F849CF1039F}"/>
            </a:ext>
          </a:extLst>
        </xdr:cNvPr>
        <xdr:cNvSpPr>
          <a:spLocks noChangeShapeType="1"/>
        </xdr:cNvSpPr>
      </xdr:nvSpPr>
      <xdr:spPr bwMode="auto">
        <a:xfrm>
          <a:off x="685800" y="63531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xdr:row>
      <xdr:rowOff>104775</xdr:rowOff>
    </xdr:from>
    <xdr:to>
      <xdr:col>1</xdr:col>
      <xdr:colOff>0</xdr:colOff>
      <xdr:row>15</xdr:row>
      <xdr:rowOff>104775</xdr:rowOff>
    </xdr:to>
    <xdr:sp macro="" textlink="">
      <xdr:nvSpPr>
        <xdr:cNvPr id="14" name="Line 7">
          <a:extLst>
            <a:ext uri="{FF2B5EF4-FFF2-40B4-BE49-F238E27FC236}">
              <a16:creationId xmlns:a16="http://schemas.microsoft.com/office/drawing/2014/main" id="{2FE179CA-0960-4D78-92C3-8388A4942329}"/>
            </a:ext>
          </a:extLst>
        </xdr:cNvPr>
        <xdr:cNvSpPr>
          <a:spLocks noChangeShapeType="1"/>
        </xdr:cNvSpPr>
      </xdr:nvSpPr>
      <xdr:spPr bwMode="auto">
        <a:xfrm>
          <a:off x="685800" y="682942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xdr:row>
      <xdr:rowOff>104775</xdr:rowOff>
    </xdr:from>
    <xdr:to>
      <xdr:col>1</xdr:col>
      <xdr:colOff>0</xdr:colOff>
      <xdr:row>16</xdr:row>
      <xdr:rowOff>104775</xdr:rowOff>
    </xdr:to>
    <xdr:sp macro="" textlink="">
      <xdr:nvSpPr>
        <xdr:cNvPr id="15" name="Line 6">
          <a:extLst>
            <a:ext uri="{FF2B5EF4-FFF2-40B4-BE49-F238E27FC236}">
              <a16:creationId xmlns:a16="http://schemas.microsoft.com/office/drawing/2014/main" id="{4294BE57-F117-4250-AF9B-AB58DA367CAF}"/>
            </a:ext>
          </a:extLst>
        </xdr:cNvPr>
        <xdr:cNvSpPr>
          <a:spLocks noChangeShapeType="1"/>
        </xdr:cNvSpPr>
      </xdr:nvSpPr>
      <xdr:spPr bwMode="auto">
        <a:xfrm>
          <a:off x="685800" y="7305675"/>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xdr:row>
      <xdr:rowOff>95250</xdr:rowOff>
    </xdr:from>
    <xdr:to>
      <xdr:col>1</xdr:col>
      <xdr:colOff>0</xdr:colOff>
      <xdr:row>17</xdr:row>
      <xdr:rowOff>95250</xdr:rowOff>
    </xdr:to>
    <xdr:sp macro="" textlink="">
      <xdr:nvSpPr>
        <xdr:cNvPr id="16" name="Line 5">
          <a:extLst>
            <a:ext uri="{FF2B5EF4-FFF2-40B4-BE49-F238E27FC236}">
              <a16:creationId xmlns:a16="http://schemas.microsoft.com/office/drawing/2014/main" id="{1D62CC2D-CE15-48AC-8EA6-DE10CA0B024C}"/>
            </a:ext>
          </a:extLst>
        </xdr:cNvPr>
        <xdr:cNvSpPr>
          <a:spLocks noChangeShapeType="1"/>
        </xdr:cNvSpPr>
      </xdr:nvSpPr>
      <xdr:spPr bwMode="auto">
        <a:xfrm>
          <a:off x="685800" y="77724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95250</xdr:rowOff>
    </xdr:from>
    <xdr:to>
      <xdr:col>1</xdr:col>
      <xdr:colOff>0</xdr:colOff>
      <xdr:row>18</xdr:row>
      <xdr:rowOff>95250</xdr:rowOff>
    </xdr:to>
    <xdr:sp macro="" textlink="">
      <xdr:nvSpPr>
        <xdr:cNvPr id="17" name="Line 4">
          <a:extLst>
            <a:ext uri="{FF2B5EF4-FFF2-40B4-BE49-F238E27FC236}">
              <a16:creationId xmlns:a16="http://schemas.microsoft.com/office/drawing/2014/main" id="{36BD1175-65B2-4CB5-97CA-D3F37C57358E}"/>
            </a:ext>
          </a:extLst>
        </xdr:cNvPr>
        <xdr:cNvSpPr>
          <a:spLocks noChangeShapeType="1"/>
        </xdr:cNvSpPr>
      </xdr:nvSpPr>
      <xdr:spPr bwMode="auto">
        <a:xfrm>
          <a:off x="685800" y="82486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xdr:row>
      <xdr:rowOff>95250</xdr:rowOff>
    </xdr:from>
    <xdr:to>
      <xdr:col>1</xdr:col>
      <xdr:colOff>0</xdr:colOff>
      <xdr:row>19</xdr:row>
      <xdr:rowOff>95250</xdr:rowOff>
    </xdr:to>
    <xdr:sp macro="" textlink="">
      <xdr:nvSpPr>
        <xdr:cNvPr id="18" name="Line 3">
          <a:extLst>
            <a:ext uri="{FF2B5EF4-FFF2-40B4-BE49-F238E27FC236}">
              <a16:creationId xmlns:a16="http://schemas.microsoft.com/office/drawing/2014/main" id="{B700782E-600E-43FE-97D8-951982A7EE6A}"/>
            </a:ext>
          </a:extLst>
        </xdr:cNvPr>
        <xdr:cNvSpPr>
          <a:spLocks noChangeShapeType="1"/>
        </xdr:cNvSpPr>
      </xdr:nvSpPr>
      <xdr:spPr bwMode="auto">
        <a:xfrm>
          <a:off x="685800" y="87249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xdr:row>
      <xdr:rowOff>95250</xdr:rowOff>
    </xdr:from>
    <xdr:to>
      <xdr:col>1</xdr:col>
      <xdr:colOff>0</xdr:colOff>
      <xdr:row>20</xdr:row>
      <xdr:rowOff>95250</xdr:rowOff>
    </xdr:to>
    <xdr:sp macro="" textlink="">
      <xdr:nvSpPr>
        <xdr:cNvPr id="19" name="Line 2">
          <a:extLst>
            <a:ext uri="{FF2B5EF4-FFF2-40B4-BE49-F238E27FC236}">
              <a16:creationId xmlns:a16="http://schemas.microsoft.com/office/drawing/2014/main" id="{EDE2270A-54BE-4F9A-B0C8-17C95A7F8D5D}"/>
            </a:ext>
          </a:extLst>
        </xdr:cNvPr>
        <xdr:cNvSpPr>
          <a:spLocks noChangeShapeType="1"/>
        </xdr:cNvSpPr>
      </xdr:nvSpPr>
      <xdr:spPr bwMode="auto">
        <a:xfrm>
          <a:off x="685800" y="92011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495300</xdr:colOff>
          <xdr:row>9</xdr:row>
          <xdr:rowOff>9525</xdr:rowOff>
        </xdr:from>
        <xdr:to>
          <xdr:col>5</xdr:col>
          <xdr:colOff>552450</xdr:colOff>
          <xdr:row>21</xdr:row>
          <xdr:rowOff>47625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47625</xdr:colOff>
      <xdr:row>21</xdr:row>
      <xdr:rowOff>98086</xdr:rowOff>
    </xdr:from>
    <xdr:ext cx="6096000" cy="5275135"/>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4336"/>
          <a:ext cx="6096000" cy="52751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20</xdr:col>
      <xdr:colOff>38100</xdr:colOff>
      <xdr:row>9</xdr:row>
      <xdr:rowOff>85725</xdr:rowOff>
    </xdr:from>
    <xdr:to>
      <xdr:col>30</xdr:col>
      <xdr:colOff>390527</xdr:colOff>
      <xdr:row>48</xdr:row>
      <xdr:rowOff>209550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44452</xdr:colOff>
      <xdr:row>15</xdr:row>
      <xdr:rowOff>104775</xdr:rowOff>
    </xdr:from>
    <xdr:to>
      <xdr:col>9</xdr:col>
      <xdr:colOff>742950</xdr:colOff>
      <xdr:row>56</xdr:row>
      <xdr:rowOff>152400</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28575</xdr:colOff>
      <xdr:row>13</xdr:row>
      <xdr:rowOff>9525</xdr:rowOff>
    </xdr:to>
    <xdr:pic>
      <xdr:nvPicPr>
        <xdr:cNvPr id="9" name="図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81725"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10</xdr:col>
          <xdr:colOff>437030</xdr:colOff>
          <xdr:row>41</xdr:row>
          <xdr:rowOff>1</xdr:rowOff>
        </xdr:to>
        <xdr:pic>
          <xdr:nvPicPr>
            <xdr:cNvPr id="4" name="図 3">
              <a:extLst>
                <a:ext uri="{FF2B5EF4-FFF2-40B4-BE49-F238E27FC236}">
                  <a16:creationId xmlns:a16="http://schemas.microsoft.com/office/drawing/2014/main" id="{00000000-0008-0000-1200-000004000000}"/>
                </a:ext>
              </a:extLst>
            </xdr:cNvPr>
            <xdr:cNvPicPr>
              <a:picLocks noChangeAspect="1" noChangeArrowheads="1"/>
              <a:extLst>
                <a:ext uri="{84589F7E-364E-4C9E-8A38-B11213B215E9}">
                  <a14:cameraTool cellRange="$M$24:$V$41" spid="_x0000_s828092"/>
                </a:ext>
              </a:extLst>
            </xdr:cNvPicPr>
          </xdr:nvPicPr>
          <xdr:blipFill>
            <a:blip xmlns:r="http://schemas.openxmlformats.org/officeDocument/2006/relationships" r:embed="rId1"/>
            <a:srcRect/>
            <a:stretch>
              <a:fillRect/>
            </a:stretch>
          </xdr:blipFill>
          <xdr:spPr bwMode="auto">
            <a:xfrm>
              <a:off x="0" y="5734050"/>
              <a:ext cx="6018680" cy="421005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xdr:colOff>
          <xdr:row>15</xdr:row>
          <xdr:rowOff>2</xdr:rowOff>
        </xdr:from>
        <xdr:to>
          <xdr:col>13</xdr:col>
          <xdr:colOff>76200</xdr:colOff>
          <xdr:row>30</xdr:row>
          <xdr:rowOff>123826</xdr:rowOff>
        </xdr:to>
        <xdr:pic>
          <xdr:nvPicPr>
            <xdr:cNvPr id="2" name="図 1">
              <a:extLst>
                <a:ext uri="{FF2B5EF4-FFF2-40B4-BE49-F238E27FC236}">
                  <a16:creationId xmlns:a16="http://schemas.microsoft.com/office/drawing/2014/main" id="{00000000-0008-0000-1500-000002000000}"/>
                </a:ext>
              </a:extLst>
            </xdr:cNvPr>
            <xdr:cNvPicPr>
              <a:picLocks noChangeAspect="1" noChangeArrowheads="1"/>
              <a:extLst>
                <a:ext uri="{84589F7E-364E-4C9E-8A38-B11213B215E9}">
                  <a14:cameraTool cellRange="$R$16:$X$31" spid="_x0000_s1230433"/>
                </a:ext>
              </a:extLst>
            </xdr:cNvPicPr>
          </xdr:nvPicPr>
          <xdr:blipFill>
            <a:blip xmlns:r="http://schemas.openxmlformats.org/officeDocument/2006/relationships" r:embed="rId1"/>
            <a:srcRect/>
            <a:stretch>
              <a:fillRect/>
            </a:stretch>
          </xdr:blipFill>
          <xdr:spPr bwMode="auto">
            <a:xfrm>
              <a:off x="1" y="3990977"/>
              <a:ext cx="5210174" cy="38576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15</xdr:col>
          <xdr:colOff>285750</xdr:colOff>
          <xdr:row>40</xdr:row>
          <xdr:rowOff>138392</xdr:rowOff>
        </xdr:to>
        <xdr:pic>
          <xdr:nvPicPr>
            <xdr:cNvPr id="3" name="図 2">
              <a:extLst>
                <a:ext uri="{FF2B5EF4-FFF2-40B4-BE49-F238E27FC236}">
                  <a16:creationId xmlns:a16="http://schemas.microsoft.com/office/drawing/2014/main" id="{00000000-0008-0000-1500-000003000000}"/>
                </a:ext>
              </a:extLst>
            </xdr:cNvPr>
            <xdr:cNvPicPr>
              <a:picLocks noChangeAspect="1" noChangeArrowheads="1"/>
              <a:extLst>
                <a:ext uri="{84589F7E-364E-4C9E-8A38-B11213B215E9}">
                  <a14:cameraTool cellRange="$Z$33:$AK$41" spid="_x0000_s1230434"/>
                </a:ext>
              </a:extLst>
            </xdr:cNvPicPr>
          </xdr:nvPicPr>
          <xdr:blipFill>
            <a:blip xmlns:r="http://schemas.openxmlformats.org/officeDocument/2006/relationships" r:embed="rId2"/>
            <a:srcRect/>
            <a:stretch>
              <a:fillRect/>
            </a:stretch>
          </xdr:blipFill>
          <xdr:spPr bwMode="auto">
            <a:xfrm>
              <a:off x="0" y="6272893"/>
              <a:ext cx="6177643" cy="20955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bsvrfs2.obama.local\Public\R04\33&#24195;&#22577;&#12539;&#12487;&#12472;&#12479;&#12523;&#25512;&#36914;&#35506;\80&#9734;&#32113;&#35336;\16.&#12458;&#12540;&#12503;&#12531;&#12487;&#12540;&#12479;\&#22269;&#35519;&#23567;&#22320;&#22495;&#38598;&#35336;&#21152;&#24037;&#65288;H2&#20197;&#21069;&#12399;&#34892;&#12431;&#12428;&#12390;&#12356;&#12394;&#12356;&#65289;\&#22320;&#21306;&#21029;&#20154;&#21475;&#65288;S45&#6537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
      <sheetName val="部長会議用"/>
      <sheetName val="部長会議用２"/>
      <sheetName val="Sheet3"/>
      <sheetName val="Sheet2"/>
      <sheetName val="Sheet1"/>
    </sheetNames>
    <sheetDataSet>
      <sheetData sheetId="0"/>
      <sheetData sheetId="1">
        <row r="2">
          <cell r="B2" t="str">
            <v>昭和55年</v>
          </cell>
          <cell r="C2" t="str">
            <v>昭和60年</v>
          </cell>
          <cell r="D2" t="str">
            <v>平成2年</v>
          </cell>
          <cell r="E2" t="str">
            <v>平成7年</v>
          </cell>
          <cell r="F2" t="str">
            <v>平成12年</v>
          </cell>
          <cell r="G2" t="str">
            <v>平成17年</v>
          </cell>
          <cell r="H2" t="str">
            <v>平成22年</v>
          </cell>
          <cell r="I2" t="str">
            <v>平成27年</v>
          </cell>
          <cell r="J2" t="str">
            <v>令和2年</v>
          </cell>
        </row>
        <row r="3">
          <cell r="A3" t="str">
            <v>小浜</v>
          </cell>
          <cell r="B3">
            <v>6703</v>
          </cell>
          <cell r="C3">
            <v>6212</v>
          </cell>
          <cell r="D3">
            <v>5756</v>
          </cell>
          <cell r="E3">
            <v>5326</v>
          </cell>
          <cell r="F3">
            <v>5036</v>
          </cell>
          <cell r="G3">
            <v>4585</v>
          </cell>
          <cell r="H3">
            <v>4234</v>
          </cell>
          <cell r="I3">
            <v>3868</v>
          </cell>
          <cell r="J3">
            <v>3592</v>
          </cell>
        </row>
        <row r="4">
          <cell r="A4" t="str">
            <v>雲浜</v>
          </cell>
          <cell r="B4">
            <v>5232</v>
          </cell>
          <cell r="C4">
            <v>5374</v>
          </cell>
          <cell r="D4">
            <v>5472</v>
          </cell>
          <cell r="E4">
            <v>5570</v>
          </cell>
          <cell r="F4">
            <v>5597</v>
          </cell>
          <cell r="G4">
            <v>5577</v>
          </cell>
          <cell r="H4">
            <v>5536</v>
          </cell>
          <cell r="I4">
            <v>5375</v>
          </cell>
          <cell r="J4">
            <v>5128</v>
          </cell>
        </row>
        <row r="5">
          <cell r="A5" t="str">
            <v>西津</v>
          </cell>
          <cell r="B5">
            <v>3632</v>
          </cell>
          <cell r="C5">
            <v>3538</v>
          </cell>
          <cell r="D5">
            <v>3476</v>
          </cell>
          <cell r="E5">
            <v>3232</v>
          </cell>
          <cell r="F5">
            <v>3342</v>
          </cell>
          <cell r="G5">
            <v>3200</v>
          </cell>
          <cell r="H5">
            <v>3294</v>
          </cell>
          <cell r="I5">
            <v>3153</v>
          </cell>
          <cell r="J5">
            <v>2995</v>
          </cell>
        </row>
        <row r="6">
          <cell r="A6" t="str">
            <v>内外海</v>
          </cell>
          <cell r="B6">
            <v>1816</v>
          </cell>
          <cell r="C6">
            <v>1840</v>
          </cell>
          <cell r="D6">
            <v>1805</v>
          </cell>
          <cell r="E6">
            <v>1932</v>
          </cell>
          <cell r="F6">
            <v>1867</v>
          </cell>
          <cell r="G6">
            <v>1725</v>
          </cell>
          <cell r="H6">
            <v>1667</v>
          </cell>
          <cell r="I6">
            <v>1527</v>
          </cell>
          <cell r="J6">
            <v>1426</v>
          </cell>
        </row>
        <row r="7">
          <cell r="A7" t="str">
            <v>国富</v>
          </cell>
          <cell r="B7">
            <v>1708</v>
          </cell>
          <cell r="C7">
            <v>1738</v>
          </cell>
          <cell r="D7">
            <v>1719</v>
          </cell>
          <cell r="E7">
            <v>1840</v>
          </cell>
          <cell r="F7">
            <v>1917</v>
          </cell>
          <cell r="G7">
            <v>1805</v>
          </cell>
          <cell r="H7">
            <v>1681</v>
          </cell>
          <cell r="I7">
            <v>1557</v>
          </cell>
          <cell r="J7">
            <v>1460</v>
          </cell>
        </row>
        <row r="8">
          <cell r="A8" t="str">
            <v>宮川</v>
          </cell>
          <cell r="B8">
            <v>955</v>
          </cell>
          <cell r="C8">
            <v>924</v>
          </cell>
          <cell r="D8">
            <v>897</v>
          </cell>
          <cell r="E8">
            <v>866</v>
          </cell>
          <cell r="F8">
            <v>823</v>
          </cell>
          <cell r="G8">
            <v>843</v>
          </cell>
          <cell r="H8">
            <v>830</v>
          </cell>
          <cell r="I8">
            <v>771</v>
          </cell>
          <cell r="J8">
            <v>714</v>
          </cell>
        </row>
        <row r="9">
          <cell r="A9" t="str">
            <v>松永</v>
          </cell>
          <cell r="B9">
            <v>1062</v>
          </cell>
          <cell r="C9">
            <v>1157</v>
          </cell>
          <cell r="D9">
            <v>1257</v>
          </cell>
          <cell r="E9">
            <v>1271</v>
          </cell>
          <cell r="F9">
            <v>1324</v>
          </cell>
          <cell r="G9">
            <v>1276</v>
          </cell>
          <cell r="H9">
            <v>1228</v>
          </cell>
          <cell r="I9">
            <v>1168</v>
          </cell>
          <cell r="J9">
            <v>1100</v>
          </cell>
        </row>
        <row r="10">
          <cell r="A10" t="str">
            <v>遠敷</v>
          </cell>
          <cell r="B10">
            <v>3197</v>
          </cell>
          <cell r="C10">
            <v>3148</v>
          </cell>
          <cell r="D10">
            <v>3254</v>
          </cell>
          <cell r="E10">
            <v>3360</v>
          </cell>
          <cell r="F10">
            <v>3444</v>
          </cell>
          <cell r="G10">
            <v>3366</v>
          </cell>
          <cell r="H10">
            <v>3312</v>
          </cell>
          <cell r="I10">
            <v>3197</v>
          </cell>
          <cell r="J10">
            <v>3290</v>
          </cell>
        </row>
        <row r="11">
          <cell r="A11" t="str">
            <v>今富</v>
          </cell>
          <cell r="B11">
            <v>4102</v>
          </cell>
          <cell r="C11">
            <v>4435</v>
          </cell>
          <cell r="D11">
            <v>4606</v>
          </cell>
          <cell r="E11">
            <v>4804</v>
          </cell>
          <cell r="F11">
            <v>4859</v>
          </cell>
          <cell r="G11">
            <v>5036</v>
          </cell>
          <cell r="H11">
            <v>5025</v>
          </cell>
          <cell r="I11">
            <v>4909</v>
          </cell>
          <cell r="J11">
            <v>5423</v>
          </cell>
        </row>
        <row r="12">
          <cell r="A12" t="str">
            <v>口名田</v>
          </cell>
          <cell r="B12">
            <v>2407</v>
          </cell>
          <cell r="C12">
            <v>2424</v>
          </cell>
          <cell r="D12">
            <v>2381</v>
          </cell>
          <cell r="E12">
            <v>2271</v>
          </cell>
          <cell r="F12">
            <v>2201</v>
          </cell>
          <cell r="G12">
            <v>2018</v>
          </cell>
          <cell r="H12">
            <v>1905</v>
          </cell>
          <cell r="I12">
            <v>1709</v>
          </cell>
          <cell r="J12">
            <v>1618</v>
          </cell>
        </row>
        <row r="13">
          <cell r="A13" t="str">
            <v>中名田</v>
          </cell>
          <cell r="B13">
            <v>1689</v>
          </cell>
          <cell r="C13">
            <v>1666</v>
          </cell>
          <cell r="D13">
            <v>1636</v>
          </cell>
          <cell r="E13">
            <v>1546</v>
          </cell>
          <cell r="F13">
            <v>1481</v>
          </cell>
          <cell r="G13">
            <v>1298</v>
          </cell>
          <cell r="H13">
            <v>1196</v>
          </cell>
          <cell r="I13">
            <v>1121</v>
          </cell>
          <cell r="J13">
            <v>987</v>
          </cell>
        </row>
        <row r="14">
          <cell r="A14" t="str">
            <v>加斗</v>
          </cell>
          <cell r="B14">
            <v>1545</v>
          </cell>
          <cell r="C14">
            <v>1555</v>
          </cell>
          <cell r="D14">
            <v>1515</v>
          </cell>
          <cell r="E14">
            <v>1478</v>
          </cell>
          <cell r="F14">
            <v>1404</v>
          </cell>
          <cell r="G14">
            <v>1456</v>
          </cell>
          <cell r="H14">
            <v>1432</v>
          </cell>
          <cell r="I14">
            <v>1315</v>
          </cell>
          <cell r="J14">
            <v>1258</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BE92C-0700-418B-A48B-22ACCFCF125A}">
  <dimension ref="A17:J33"/>
  <sheetViews>
    <sheetView tabSelected="1" view="pageBreakPreview" zoomScale="60" zoomScaleNormal="85" workbookViewId="0">
      <selection activeCell="L53" sqref="L53"/>
    </sheetView>
  </sheetViews>
  <sheetFormatPr defaultRowHeight="13.5"/>
  <cols>
    <col min="1" max="16384" width="9" style="3140"/>
  </cols>
  <sheetData>
    <row r="17" spans="1:10">
      <c r="A17" s="3139" t="s">
        <v>4034</v>
      </c>
      <c r="B17" s="3139"/>
      <c r="C17" s="3139"/>
      <c r="D17" s="3139"/>
      <c r="E17" s="3139"/>
      <c r="F17" s="3139"/>
      <c r="G17" s="3139"/>
      <c r="H17" s="3139"/>
      <c r="I17" s="3139"/>
      <c r="J17" s="3139"/>
    </row>
    <row r="18" spans="1:10">
      <c r="A18" s="3139"/>
      <c r="B18" s="3139"/>
      <c r="C18" s="3139"/>
      <c r="D18" s="3139"/>
      <c r="E18" s="3139"/>
      <c r="F18" s="3139"/>
      <c r="G18" s="3139"/>
      <c r="H18" s="3139"/>
      <c r="I18" s="3139"/>
      <c r="J18" s="3139"/>
    </row>
    <row r="19" spans="1:10">
      <c r="A19" s="3139"/>
      <c r="B19" s="3139"/>
      <c r="C19" s="3139"/>
      <c r="D19" s="3139"/>
      <c r="E19" s="3139"/>
      <c r="F19" s="3139"/>
      <c r="G19" s="3139"/>
      <c r="H19" s="3139"/>
      <c r="I19" s="3139"/>
      <c r="J19" s="3139"/>
    </row>
    <row r="20" spans="1:10">
      <c r="A20" s="3139"/>
      <c r="B20" s="3139"/>
      <c r="C20" s="3139"/>
      <c r="D20" s="3139"/>
      <c r="E20" s="3139"/>
      <c r="F20" s="3139"/>
      <c r="G20" s="3139"/>
      <c r="H20" s="3139"/>
      <c r="I20" s="3139"/>
      <c r="J20" s="3139"/>
    </row>
    <row r="28" spans="1:10" ht="13.5" customHeight="1">
      <c r="A28" s="3141" t="s">
        <v>4035</v>
      </c>
      <c r="B28" s="3141"/>
      <c r="C28" s="3141"/>
      <c r="D28" s="3141"/>
      <c r="E28" s="3141"/>
      <c r="F28" s="3141"/>
      <c r="G28" s="3141"/>
      <c r="H28" s="3141"/>
      <c r="I28" s="3141"/>
      <c r="J28" s="3141"/>
    </row>
    <row r="29" spans="1:10" ht="13.5" customHeight="1">
      <c r="A29" s="3141"/>
      <c r="B29" s="3141"/>
      <c r="C29" s="3141"/>
      <c r="D29" s="3141"/>
      <c r="E29" s="3141"/>
      <c r="F29" s="3141"/>
      <c r="G29" s="3141"/>
      <c r="H29" s="3141"/>
      <c r="I29" s="3141"/>
      <c r="J29" s="3141"/>
    </row>
    <row r="30" spans="1:10" ht="13.5" customHeight="1">
      <c r="A30" s="3141"/>
      <c r="B30" s="3141"/>
      <c r="C30" s="3141"/>
      <c r="D30" s="3141"/>
      <c r="E30" s="3141"/>
      <c r="F30" s="3141"/>
      <c r="G30" s="3141"/>
      <c r="H30" s="3141"/>
      <c r="I30" s="3141"/>
      <c r="J30" s="3141"/>
    </row>
    <row r="31" spans="1:10" ht="13.5" customHeight="1">
      <c r="A31" s="3141"/>
      <c r="B31" s="3141"/>
      <c r="C31" s="3141"/>
      <c r="D31" s="3141"/>
      <c r="E31" s="3141"/>
      <c r="F31" s="3141"/>
      <c r="G31" s="3141"/>
      <c r="H31" s="3141"/>
      <c r="I31" s="3141"/>
      <c r="J31" s="3141"/>
    </row>
    <row r="32" spans="1:10" ht="13.5" customHeight="1">
      <c r="A32" s="3141"/>
      <c r="B32" s="3141"/>
      <c r="C32" s="3141"/>
      <c r="D32" s="3141"/>
      <c r="E32" s="3141"/>
      <c r="F32" s="3141"/>
      <c r="G32" s="3141"/>
      <c r="H32" s="3141"/>
      <c r="I32" s="3141"/>
      <c r="J32" s="3141"/>
    </row>
    <row r="33" spans="1:10" ht="13.5" customHeight="1">
      <c r="A33" s="3141"/>
      <c r="B33" s="3141"/>
      <c r="C33" s="3141"/>
      <c r="D33" s="3141"/>
      <c r="E33" s="3141"/>
      <c r="F33" s="3141"/>
      <c r="G33" s="3141"/>
      <c r="H33" s="3141"/>
      <c r="I33" s="3141"/>
      <c r="J33" s="3141"/>
    </row>
  </sheetData>
  <mergeCells count="2">
    <mergeCell ref="A17:J20"/>
    <mergeCell ref="A28:J33"/>
  </mergeCells>
  <phoneticPr fontId="8"/>
  <pageMargins left="0.59055118110236227" right="0.59055118110236227" top="0.59055118110236227" bottom="0.39370078740157483" header="0" footer="0.19685039370078741"/>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65"/>
  <sheetViews>
    <sheetView view="pageBreakPreview" zoomScaleNormal="100" zoomScaleSheetLayoutView="100" workbookViewId="0">
      <selection activeCell="J11" sqref="J11"/>
    </sheetView>
  </sheetViews>
  <sheetFormatPr defaultRowHeight="15" customHeight="1"/>
  <cols>
    <col min="1" max="1" width="8.25" style="129" customWidth="1"/>
    <col min="2" max="5" width="8.25" style="78" customWidth="1"/>
    <col min="6" max="8" width="8.25" style="129" customWidth="1"/>
    <col min="9" max="9" width="15" style="129" customWidth="1"/>
    <col min="10" max="256" width="9" style="129"/>
    <col min="257" max="257" width="8" style="129" customWidth="1"/>
    <col min="258" max="258" width="8.375" style="129" customWidth="1"/>
    <col min="259" max="261" width="9.25" style="129" customWidth="1"/>
    <col min="262" max="262" width="9" style="129"/>
    <col min="263" max="264" width="9.375" style="129" customWidth="1"/>
    <col min="265" max="265" width="18" style="129" customWidth="1"/>
    <col min="266" max="512" width="9" style="129"/>
    <col min="513" max="513" width="8" style="129" customWidth="1"/>
    <col min="514" max="514" width="8.375" style="129" customWidth="1"/>
    <col min="515" max="517" width="9.25" style="129" customWidth="1"/>
    <col min="518" max="518" width="9" style="129"/>
    <col min="519" max="520" width="9.375" style="129" customWidth="1"/>
    <col min="521" max="521" width="18" style="129" customWidth="1"/>
    <col min="522" max="768" width="9" style="129"/>
    <col min="769" max="769" width="8" style="129" customWidth="1"/>
    <col min="770" max="770" width="8.375" style="129" customWidth="1"/>
    <col min="771" max="773" width="9.25" style="129" customWidth="1"/>
    <col min="774" max="774" width="9" style="129"/>
    <col min="775" max="776" width="9.375" style="129" customWidth="1"/>
    <col min="777" max="777" width="18" style="129" customWidth="1"/>
    <col min="778" max="1024" width="9" style="129"/>
    <col min="1025" max="1025" width="8" style="129" customWidth="1"/>
    <col min="1026" max="1026" width="8.375" style="129" customWidth="1"/>
    <col min="1027" max="1029" width="9.25" style="129" customWidth="1"/>
    <col min="1030" max="1030" width="9" style="129"/>
    <col min="1031" max="1032" width="9.375" style="129" customWidth="1"/>
    <col min="1033" max="1033" width="18" style="129" customWidth="1"/>
    <col min="1034" max="1280" width="9" style="129"/>
    <col min="1281" max="1281" width="8" style="129" customWidth="1"/>
    <col min="1282" max="1282" width="8.375" style="129" customWidth="1"/>
    <col min="1283" max="1285" width="9.25" style="129" customWidth="1"/>
    <col min="1286" max="1286" width="9" style="129"/>
    <col min="1287" max="1288" width="9.375" style="129" customWidth="1"/>
    <col min="1289" max="1289" width="18" style="129" customWidth="1"/>
    <col min="1290" max="1536" width="9" style="129"/>
    <col min="1537" max="1537" width="8" style="129" customWidth="1"/>
    <col min="1538" max="1538" width="8.375" style="129" customWidth="1"/>
    <col min="1539" max="1541" width="9.25" style="129" customWidth="1"/>
    <col min="1542" max="1542" width="9" style="129"/>
    <col min="1543" max="1544" width="9.375" style="129" customWidth="1"/>
    <col min="1545" max="1545" width="18" style="129" customWidth="1"/>
    <col min="1546" max="1792" width="9" style="129"/>
    <col min="1793" max="1793" width="8" style="129" customWidth="1"/>
    <col min="1794" max="1794" width="8.375" style="129" customWidth="1"/>
    <col min="1795" max="1797" width="9.25" style="129" customWidth="1"/>
    <col min="1798" max="1798" width="9" style="129"/>
    <col min="1799" max="1800" width="9.375" style="129" customWidth="1"/>
    <col min="1801" max="1801" width="18" style="129" customWidth="1"/>
    <col min="1802" max="2048" width="9" style="129"/>
    <col min="2049" max="2049" width="8" style="129" customWidth="1"/>
    <col min="2050" max="2050" width="8.375" style="129" customWidth="1"/>
    <col min="2051" max="2053" width="9.25" style="129" customWidth="1"/>
    <col min="2054" max="2054" width="9" style="129"/>
    <col min="2055" max="2056" width="9.375" style="129" customWidth="1"/>
    <col min="2057" max="2057" width="18" style="129" customWidth="1"/>
    <col min="2058" max="2304" width="9" style="129"/>
    <col min="2305" max="2305" width="8" style="129" customWidth="1"/>
    <col min="2306" max="2306" width="8.375" style="129" customWidth="1"/>
    <col min="2307" max="2309" width="9.25" style="129" customWidth="1"/>
    <col min="2310" max="2310" width="9" style="129"/>
    <col min="2311" max="2312" width="9.375" style="129" customWidth="1"/>
    <col min="2313" max="2313" width="18" style="129" customWidth="1"/>
    <col min="2314" max="2560" width="9" style="129"/>
    <col min="2561" max="2561" width="8" style="129" customWidth="1"/>
    <col min="2562" max="2562" width="8.375" style="129" customWidth="1"/>
    <col min="2563" max="2565" width="9.25" style="129" customWidth="1"/>
    <col min="2566" max="2566" width="9" style="129"/>
    <col min="2567" max="2568" width="9.375" style="129" customWidth="1"/>
    <col min="2569" max="2569" width="18" style="129" customWidth="1"/>
    <col min="2570" max="2816" width="9" style="129"/>
    <col min="2817" max="2817" width="8" style="129" customWidth="1"/>
    <col min="2818" max="2818" width="8.375" style="129" customWidth="1"/>
    <col min="2819" max="2821" width="9.25" style="129" customWidth="1"/>
    <col min="2822" max="2822" width="9" style="129"/>
    <col min="2823" max="2824" width="9.375" style="129" customWidth="1"/>
    <col min="2825" max="2825" width="18" style="129" customWidth="1"/>
    <col min="2826" max="3072" width="9" style="129"/>
    <col min="3073" max="3073" width="8" style="129" customWidth="1"/>
    <col min="3074" max="3074" width="8.375" style="129" customWidth="1"/>
    <col min="3075" max="3077" width="9.25" style="129" customWidth="1"/>
    <col min="3078" max="3078" width="9" style="129"/>
    <col min="3079" max="3080" width="9.375" style="129" customWidth="1"/>
    <col min="3081" max="3081" width="18" style="129" customWidth="1"/>
    <col min="3082" max="3328" width="9" style="129"/>
    <col min="3329" max="3329" width="8" style="129" customWidth="1"/>
    <col min="3330" max="3330" width="8.375" style="129" customWidth="1"/>
    <col min="3331" max="3333" width="9.25" style="129" customWidth="1"/>
    <col min="3334" max="3334" width="9" style="129"/>
    <col min="3335" max="3336" width="9.375" style="129" customWidth="1"/>
    <col min="3337" max="3337" width="18" style="129" customWidth="1"/>
    <col min="3338" max="3584" width="9" style="129"/>
    <col min="3585" max="3585" width="8" style="129" customWidth="1"/>
    <col min="3586" max="3586" width="8.375" style="129" customWidth="1"/>
    <col min="3587" max="3589" width="9.25" style="129" customWidth="1"/>
    <col min="3590" max="3590" width="9" style="129"/>
    <col min="3591" max="3592" width="9.375" style="129" customWidth="1"/>
    <col min="3593" max="3593" width="18" style="129" customWidth="1"/>
    <col min="3594" max="3840" width="9" style="129"/>
    <col min="3841" max="3841" width="8" style="129" customWidth="1"/>
    <col min="3842" max="3842" width="8.375" style="129" customWidth="1"/>
    <col min="3843" max="3845" width="9.25" style="129" customWidth="1"/>
    <col min="3846" max="3846" width="9" style="129"/>
    <col min="3847" max="3848" width="9.375" style="129" customWidth="1"/>
    <col min="3849" max="3849" width="18" style="129" customWidth="1"/>
    <col min="3850" max="4096" width="9" style="129"/>
    <col min="4097" max="4097" width="8" style="129" customWidth="1"/>
    <col min="4098" max="4098" width="8.375" style="129" customWidth="1"/>
    <col min="4099" max="4101" width="9.25" style="129" customWidth="1"/>
    <col min="4102" max="4102" width="9" style="129"/>
    <col min="4103" max="4104" width="9.375" style="129" customWidth="1"/>
    <col min="4105" max="4105" width="18" style="129" customWidth="1"/>
    <col min="4106" max="4352" width="9" style="129"/>
    <col min="4353" max="4353" width="8" style="129" customWidth="1"/>
    <col min="4354" max="4354" width="8.375" style="129" customWidth="1"/>
    <col min="4355" max="4357" width="9.25" style="129" customWidth="1"/>
    <col min="4358" max="4358" width="9" style="129"/>
    <col min="4359" max="4360" width="9.375" style="129" customWidth="1"/>
    <col min="4361" max="4361" width="18" style="129" customWidth="1"/>
    <col min="4362" max="4608" width="9" style="129"/>
    <col min="4609" max="4609" width="8" style="129" customWidth="1"/>
    <col min="4610" max="4610" width="8.375" style="129" customWidth="1"/>
    <col min="4611" max="4613" width="9.25" style="129" customWidth="1"/>
    <col min="4614" max="4614" width="9" style="129"/>
    <col min="4615" max="4616" width="9.375" style="129" customWidth="1"/>
    <col min="4617" max="4617" width="18" style="129" customWidth="1"/>
    <col min="4618" max="4864" width="9" style="129"/>
    <col min="4865" max="4865" width="8" style="129" customWidth="1"/>
    <col min="4866" max="4866" width="8.375" style="129" customWidth="1"/>
    <col min="4867" max="4869" width="9.25" style="129" customWidth="1"/>
    <col min="4870" max="4870" width="9" style="129"/>
    <col min="4871" max="4872" width="9.375" style="129" customWidth="1"/>
    <col min="4873" max="4873" width="18" style="129" customWidth="1"/>
    <col min="4874" max="5120" width="9" style="129"/>
    <col min="5121" max="5121" width="8" style="129" customWidth="1"/>
    <col min="5122" max="5122" width="8.375" style="129" customWidth="1"/>
    <col min="5123" max="5125" width="9.25" style="129" customWidth="1"/>
    <col min="5126" max="5126" width="9" style="129"/>
    <col min="5127" max="5128" width="9.375" style="129" customWidth="1"/>
    <col min="5129" max="5129" width="18" style="129" customWidth="1"/>
    <col min="5130" max="5376" width="9" style="129"/>
    <col min="5377" max="5377" width="8" style="129" customWidth="1"/>
    <col min="5378" max="5378" width="8.375" style="129" customWidth="1"/>
    <col min="5379" max="5381" width="9.25" style="129" customWidth="1"/>
    <col min="5382" max="5382" width="9" style="129"/>
    <col min="5383" max="5384" width="9.375" style="129" customWidth="1"/>
    <col min="5385" max="5385" width="18" style="129" customWidth="1"/>
    <col min="5386" max="5632" width="9" style="129"/>
    <col min="5633" max="5633" width="8" style="129" customWidth="1"/>
    <col min="5634" max="5634" width="8.375" style="129" customWidth="1"/>
    <col min="5635" max="5637" width="9.25" style="129" customWidth="1"/>
    <col min="5638" max="5638" width="9" style="129"/>
    <col min="5639" max="5640" width="9.375" style="129" customWidth="1"/>
    <col min="5641" max="5641" width="18" style="129" customWidth="1"/>
    <col min="5642" max="5888" width="9" style="129"/>
    <col min="5889" max="5889" width="8" style="129" customWidth="1"/>
    <col min="5890" max="5890" width="8.375" style="129" customWidth="1"/>
    <col min="5891" max="5893" width="9.25" style="129" customWidth="1"/>
    <col min="5894" max="5894" width="9" style="129"/>
    <col min="5895" max="5896" width="9.375" style="129" customWidth="1"/>
    <col min="5897" max="5897" width="18" style="129" customWidth="1"/>
    <col min="5898" max="6144" width="9" style="129"/>
    <col min="6145" max="6145" width="8" style="129" customWidth="1"/>
    <col min="6146" max="6146" width="8.375" style="129" customWidth="1"/>
    <col min="6147" max="6149" width="9.25" style="129" customWidth="1"/>
    <col min="6150" max="6150" width="9" style="129"/>
    <col min="6151" max="6152" width="9.375" style="129" customWidth="1"/>
    <col min="6153" max="6153" width="18" style="129" customWidth="1"/>
    <col min="6154" max="6400" width="9" style="129"/>
    <col min="6401" max="6401" width="8" style="129" customWidth="1"/>
    <col min="6402" max="6402" width="8.375" style="129" customWidth="1"/>
    <col min="6403" max="6405" width="9.25" style="129" customWidth="1"/>
    <col min="6406" max="6406" width="9" style="129"/>
    <col min="6407" max="6408" width="9.375" style="129" customWidth="1"/>
    <col min="6409" max="6409" width="18" style="129" customWidth="1"/>
    <col min="6410" max="6656" width="9" style="129"/>
    <col min="6657" max="6657" width="8" style="129" customWidth="1"/>
    <col min="6658" max="6658" width="8.375" style="129" customWidth="1"/>
    <col min="6659" max="6661" width="9.25" style="129" customWidth="1"/>
    <col min="6662" max="6662" width="9" style="129"/>
    <col min="6663" max="6664" width="9.375" style="129" customWidth="1"/>
    <col min="6665" max="6665" width="18" style="129" customWidth="1"/>
    <col min="6666" max="6912" width="9" style="129"/>
    <col min="6913" max="6913" width="8" style="129" customWidth="1"/>
    <col min="6914" max="6914" width="8.375" style="129" customWidth="1"/>
    <col min="6915" max="6917" width="9.25" style="129" customWidth="1"/>
    <col min="6918" max="6918" width="9" style="129"/>
    <col min="6919" max="6920" width="9.375" style="129" customWidth="1"/>
    <col min="6921" max="6921" width="18" style="129" customWidth="1"/>
    <col min="6922" max="7168" width="9" style="129"/>
    <col min="7169" max="7169" width="8" style="129" customWidth="1"/>
    <col min="7170" max="7170" width="8.375" style="129" customWidth="1"/>
    <col min="7171" max="7173" width="9.25" style="129" customWidth="1"/>
    <col min="7174" max="7174" width="9" style="129"/>
    <col min="7175" max="7176" width="9.375" style="129" customWidth="1"/>
    <col min="7177" max="7177" width="18" style="129" customWidth="1"/>
    <col min="7178" max="7424" width="9" style="129"/>
    <col min="7425" max="7425" width="8" style="129" customWidth="1"/>
    <col min="7426" max="7426" width="8.375" style="129" customWidth="1"/>
    <col min="7427" max="7429" width="9.25" style="129" customWidth="1"/>
    <col min="7430" max="7430" width="9" style="129"/>
    <col min="7431" max="7432" width="9.375" style="129" customWidth="1"/>
    <col min="7433" max="7433" width="18" style="129" customWidth="1"/>
    <col min="7434" max="7680" width="9" style="129"/>
    <col min="7681" max="7681" width="8" style="129" customWidth="1"/>
    <col min="7682" max="7682" width="8.375" style="129" customWidth="1"/>
    <col min="7683" max="7685" width="9.25" style="129" customWidth="1"/>
    <col min="7686" max="7686" width="9" style="129"/>
    <col min="7687" max="7688" width="9.375" style="129" customWidth="1"/>
    <col min="7689" max="7689" width="18" style="129" customWidth="1"/>
    <col min="7690" max="7936" width="9" style="129"/>
    <col min="7937" max="7937" width="8" style="129" customWidth="1"/>
    <col min="7938" max="7938" width="8.375" style="129" customWidth="1"/>
    <col min="7939" max="7941" width="9.25" style="129" customWidth="1"/>
    <col min="7942" max="7942" width="9" style="129"/>
    <col min="7943" max="7944" width="9.375" style="129" customWidth="1"/>
    <col min="7945" max="7945" width="18" style="129" customWidth="1"/>
    <col min="7946" max="8192" width="9" style="129"/>
    <col min="8193" max="8193" width="8" style="129" customWidth="1"/>
    <col min="8194" max="8194" width="8.375" style="129" customWidth="1"/>
    <col min="8195" max="8197" width="9.25" style="129" customWidth="1"/>
    <col min="8198" max="8198" width="9" style="129"/>
    <col min="8199" max="8200" width="9.375" style="129" customWidth="1"/>
    <col min="8201" max="8201" width="18" style="129" customWidth="1"/>
    <col min="8202" max="8448" width="9" style="129"/>
    <col min="8449" max="8449" width="8" style="129" customWidth="1"/>
    <col min="8450" max="8450" width="8.375" style="129" customWidth="1"/>
    <col min="8451" max="8453" width="9.25" style="129" customWidth="1"/>
    <col min="8454" max="8454" width="9" style="129"/>
    <col min="8455" max="8456" width="9.375" style="129" customWidth="1"/>
    <col min="8457" max="8457" width="18" style="129" customWidth="1"/>
    <col min="8458" max="8704" width="9" style="129"/>
    <col min="8705" max="8705" width="8" style="129" customWidth="1"/>
    <col min="8706" max="8706" width="8.375" style="129" customWidth="1"/>
    <col min="8707" max="8709" width="9.25" style="129" customWidth="1"/>
    <col min="8710" max="8710" width="9" style="129"/>
    <col min="8711" max="8712" width="9.375" style="129" customWidth="1"/>
    <col min="8713" max="8713" width="18" style="129" customWidth="1"/>
    <col min="8714" max="8960" width="9" style="129"/>
    <col min="8961" max="8961" width="8" style="129" customWidth="1"/>
    <col min="8962" max="8962" width="8.375" style="129" customWidth="1"/>
    <col min="8963" max="8965" width="9.25" style="129" customWidth="1"/>
    <col min="8966" max="8966" width="9" style="129"/>
    <col min="8967" max="8968" width="9.375" style="129" customWidth="1"/>
    <col min="8969" max="8969" width="18" style="129" customWidth="1"/>
    <col min="8970" max="9216" width="9" style="129"/>
    <col min="9217" max="9217" width="8" style="129" customWidth="1"/>
    <col min="9218" max="9218" width="8.375" style="129" customWidth="1"/>
    <col min="9219" max="9221" width="9.25" style="129" customWidth="1"/>
    <col min="9222" max="9222" width="9" style="129"/>
    <col min="9223" max="9224" width="9.375" style="129" customWidth="1"/>
    <col min="9225" max="9225" width="18" style="129" customWidth="1"/>
    <col min="9226" max="9472" width="9" style="129"/>
    <col min="9473" max="9473" width="8" style="129" customWidth="1"/>
    <col min="9474" max="9474" width="8.375" style="129" customWidth="1"/>
    <col min="9475" max="9477" width="9.25" style="129" customWidth="1"/>
    <col min="9478" max="9478" width="9" style="129"/>
    <col min="9479" max="9480" width="9.375" style="129" customWidth="1"/>
    <col min="9481" max="9481" width="18" style="129" customWidth="1"/>
    <col min="9482" max="9728" width="9" style="129"/>
    <col min="9729" max="9729" width="8" style="129" customWidth="1"/>
    <col min="9730" max="9730" width="8.375" style="129" customWidth="1"/>
    <col min="9731" max="9733" width="9.25" style="129" customWidth="1"/>
    <col min="9734" max="9734" width="9" style="129"/>
    <col min="9735" max="9736" width="9.375" style="129" customWidth="1"/>
    <col min="9737" max="9737" width="18" style="129" customWidth="1"/>
    <col min="9738" max="9984" width="9" style="129"/>
    <col min="9985" max="9985" width="8" style="129" customWidth="1"/>
    <col min="9986" max="9986" width="8.375" style="129" customWidth="1"/>
    <col min="9987" max="9989" width="9.25" style="129" customWidth="1"/>
    <col min="9990" max="9990" width="9" style="129"/>
    <col min="9991" max="9992" width="9.375" style="129" customWidth="1"/>
    <col min="9993" max="9993" width="18" style="129" customWidth="1"/>
    <col min="9994" max="10240" width="9" style="129"/>
    <col min="10241" max="10241" width="8" style="129" customWidth="1"/>
    <col min="10242" max="10242" width="8.375" style="129" customWidth="1"/>
    <col min="10243" max="10245" width="9.25" style="129" customWidth="1"/>
    <col min="10246" max="10246" width="9" style="129"/>
    <col min="10247" max="10248" width="9.375" style="129" customWidth="1"/>
    <col min="10249" max="10249" width="18" style="129" customWidth="1"/>
    <col min="10250" max="10496" width="9" style="129"/>
    <col min="10497" max="10497" width="8" style="129" customWidth="1"/>
    <col min="10498" max="10498" width="8.375" style="129" customWidth="1"/>
    <col min="10499" max="10501" width="9.25" style="129" customWidth="1"/>
    <col min="10502" max="10502" width="9" style="129"/>
    <col min="10503" max="10504" width="9.375" style="129" customWidth="1"/>
    <col min="10505" max="10505" width="18" style="129" customWidth="1"/>
    <col min="10506" max="10752" width="9" style="129"/>
    <col min="10753" max="10753" width="8" style="129" customWidth="1"/>
    <col min="10754" max="10754" width="8.375" style="129" customWidth="1"/>
    <col min="10755" max="10757" width="9.25" style="129" customWidth="1"/>
    <col min="10758" max="10758" width="9" style="129"/>
    <col min="10759" max="10760" width="9.375" style="129" customWidth="1"/>
    <col min="10761" max="10761" width="18" style="129" customWidth="1"/>
    <col min="10762" max="11008" width="9" style="129"/>
    <col min="11009" max="11009" width="8" style="129" customWidth="1"/>
    <col min="11010" max="11010" width="8.375" style="129" customWidth="1"/>
    <col min="11011" max="11013" width="9.25" style="129" customWidth="1"/>
    <col min="11014" max="11014" width="9" style="129"/>
    <col min="11015" max="11016" width="9.375" style="129" customWidth="1"/>
    <col min="11017" max="11017" width="18" style="129" customWidth="1"/>
    <col min="11018" max="11264" width="9" style="129"/>
    <col min="11265" max="11265" width="8" style="129" customWidth="1"/>
    <col min="11266" max="11266" width="8.375" style="129" customWidth="1"/>
    <col min="11267" max="11269" width="9.25" style="129" customWidth="1"/>
    <col min="11270" max="11270" width="9" style="129"/>
    <col min="11271" max="11272" width="9.375" style="129" customWidth="1"/>
    <col min="11273" max="11273" width="18" style="129" customWidth="1"/>
    <col min="11274" max="11520" width="9" style="129"/>
    <col min="11521" max="11521" width="8" style="129" customWidth="1"/>
    <col min="11522" max="11522" width="8.375" style="129" customWidth="1"/>
    <col min="11523" max="11525" width="9.25" style="129" customWidth="1"/>
    <col min="11526" max="11526" width="9" style="129"/>
    <col min="11527" max="11528" width="9.375" style="129" customWidth="1"/>
    <col min="11529" max="11529" width="18" style="129" customWidth="1"/>
    <col min="11530" max="11776" width="9" style="129"/>
    <col min="11777" max="11777" width="8" style="129" customWidth="1"/>
    <col min="11778" max="11778" width="8.375" style="129" customWidth="1"/>
    <col min="11779" max="11781" width="9.25" style="129" customWidth="1"/>
    <col min="11782" max="11782" width="9" style="129"/>
    <col min="11783" max="11784" width="9.375" style="129" customWidth="1"/>
    <col min="11785" max="11785" width="18" style="129" customWidth="1"/>
    <col min="11786" max="12032" width="9" style="129"/>
    <col min="12033" max="12033" width="8" style="129" customWidth="1"/>
    <col min="12034" max="12034" width="8.375" style="129" customWidth="1"/>
    <col min="12035" max="12037" width="9.25" style="129" customWidth="1"/>
    <col min="12038" max="12038" width="9" style="129"/>
    <col min="12039" max="12040" width="9.375" style="129" customWidth="1"/>
    <col min="12041" max="12041" width="18" style="129" customWidth="1"/>
    <col min="12042" max="12288" width="9" style="129"/>
    <col min="12289" max="12289" width="8" style="129" customWidth="1"/>
    <col min="12290" max="12290" width="8.375" style="129" customWidth="1"/>
    <col min="12291" max="12293" width="9.25" style="129" customWidth="1"/>
    <col min="12294" max="12294" width="9" style="129"/>
    <col min="12295" max="12296" width="9.375" style="129" customWidth="1"/>
    <col min="12297" max="12297" width="18" style="129" customWidth="1"/>
    <col min="12298" max="12544" width="9" style="129"/>
    <col min="12545" max="12545" width="8" style="129" customWidth="1"/>
    <col min="12546" max="12546" width="8.375" style="129" customWidth="1"/>
    <col min="12547" max="12549" width="9.25" style="129" customWidth="1"/>
    <col min="12550" max="12550" width="9" style="129"/>
    <col min="12551" max="12552" width="9.375" style="129" customWidth="1"/>
    <col min="12553" max="12553" width="18" style="129" customWidth="1"/>
    <col min="12554" max="12800" width="9" style="129"/>
    <col min="12801" max="12801" width="8" style="129" customWidth="1"/>
    <col min="12802" max="12802" width="8.375" style="129" customWidth="1"/>
    <col min="12803" max="12805" width="9.25" style="129" customWidth="1"/>
    <col min="12806" max="12806" width="9" style="129"/>
    <col min="12807" max="12808" width="9.375" style="129" customWidth="1"/>
    <col min="12809" max="12809" width="18" style="129" customWidth="1"/>
    <col min="12810" max="13056" width="9" style="129"/>
    <col min="13057" max="13057" width="8" style="129" customWidth="1"/>
    <col min="13058" max="13058" width="8.375" style="129" customWidth="1"/>
    <col min="13059" max="13061" width="9.25" style="129" customWidth="1"/>
    <col min="13062" max="13062" width="9" style="129"/>
    <col min="13063" max="13064" width="9.375" style="129" customWidth="1"/>
    <col min="13065" max="13065" width="18" style="129" customWidth="1"/>
    <col min="13066" max="13312" width="9" style="129"/>
    <col min="13313" max="13313" width="8" style="129" customWidth="1"/>
    <col min="13314" max="13314" width="8.375" style="129" customWidth="1"/>
    <col min="13315" max="13317" width="9.25" style="129" customWidth="1"/>
    <col min="13318" max="13318" width="9" style="129"/>
    <col min="13319" max="13320" width="9.375" style="129" customWidth="1"/>
    <col min="13321" max="13321" width="18" style="129" customWidth="1"/>
    <col min="13322" max="13568" width="9" style="129"/>
    <col min="13569" max="13569" width="8" style="129" customWidth="1"/>
    <col min="13570" max="13570" width="8.375" style="129" customWidth="1"/>
    <col min="13571" max="13573" width="9.25" style="129" customWidth="1"/>
    <col min="13574" max="13574" width="9" style="129"/>
    <col min="13575" max="13576" width="9.375" style="129" customWidth="1"/>
    <col min="13577" max="13577" width="18" style="129" customWidth="1"/>
    <col min="13578" max="13824" width="9" style="129"/>
    <col min="13825" max="13825" width="8" style="129" customWidth="1"/>
    <col min="13826" max="13826" width="8.375" style="129" customWidth="1"/>
    <col min="13827" max="13829" width="9.25" style="129" customWidth="1"/>
    <col min="13830" max="13830" width="9" style="129"/>
    <col min="13831" max="13832" width="9.375" style="129" customWidth="1"/>
    <col min="13833" max="13833" width="18" style="129" customWidth="1"/>
    <col min="13834" max="14080" width="9" style="129"/>
    <col min="14081" max="14081" width="8" style="129" customWidth="1"/>
    <col min="14082" max="14082" width="8.375" style="129" customWidth="1"/>
    <col min="14083" max="14085" width="9.25" style="129" customWidth="1"/>
    <col min="14086" max="14086" width="9" style="129"/>
    <col min="14087" max="14088" width="9.375" style="129" customWidth="1"/>
    <col min="14089" max="14089" width="18" style="129" customWidth="1"/>
    <col min="14090" max="14336" width="9" style="129"/>
    <col min="14337" max="14337" width="8" style="129" customWidth="1"/>
    <col min="14338" max="14338" width="8.375" style="129" customWidth="1"/>
    <col min="14339" max="14341" width="9.25" style="129" customWidth="1"/>
    <col min="14342" max="14342" width="9" style="129"/>
    <col min="14343" max="14344" width="9.375" style="129" customWidth="1"/>
    <col min="14345" max="14345" width="18" style="129" customWidth="1"/>
    <col min="14346" max="14592" width="9" style="129"/>
    <col min="14593" max="14593" width="8" style="129" customWidth="1"/>
    <col min="14594" max="14594" width="8.375" style="129" customWidth="1"/>
    <col min="14595" max="14597" width="9.25" style="129" customWidth="1"/>
    <col min="14598" max="14598" width="9" style="129"/>
    <col min="14599" max="14600" width="9.375" style="129" customWidth="1"/>
    <col min="14601" max="14601" width="18" style="129" customWidth="1"/>
    <col min="14602" max="14848" width="9" style="129"/>
    <col min="14849" max="14849" width="8" style="129" customWidth="1"/>
    <col min="14850" max="14850" width="8.375" style="129" customWidth="1"/>
    <col min="14851" max="14853" width="9.25" style="129" customWidth="1"/>
    <col min="14854" max="14854" width="9" style="129"/>
    <col min="14855" max="14856" width="9.375" style="129" customWidth="1"/>
    <col min="14857" max="14857" width="18" style="129" customWidth="1"/>
    <col min="14858" max="15104" width="9" style="129"/>
    <col min="15105" max="15105" width="8" style="129" customWidth="1"/>
    <col min="15106" max="15106" width="8.375" style="129" customWidth="1"/>
    <col min="15107" max="15109" width="9.25" style="129" customWidth="1"/>
    <col min="15110" max="15110" width="9" style="129"/>
    <col min="15111" max="15112" width="9.375" style="129" customWidth="1"/>
    <col min="15113" max="15113" width="18" style="129" customWidth="1"/>
    <col min="15114" max="15360" width="9" style="129"/>
    <col min="15361" max="15361" width="8" style="129" customWidth="1"/>
    <col min="15362" max="15362" width="8.375" style="129" customWidth="1"/>
    <col min="15363" max="15365" width="9.25" style="129" customWidth="1"/>
    <col min="15366" max="15366" width="9" style="129"/>
    <col min="15367" max="15368" width="9.375" style="129" customWidth="1"/>
    <col min="15369" max="15369" width="18" style="129" customWidth="1"/>
    <col min="15370" max="15616" width="9" style="129"/>
    <col min="15617" max="15617" width="8" style="129" customWidth="1"/>
    <col min="15618" max="15618" width="8.375" style="129" customWidth="1"/>
    <col min="15619" max="15621" width="9.25" style="129" customWidth="1"/>
    <col min="15622" max="15622" width="9" style="129"/>
    <col min="15623" max="15624" width="9.375" style="129" customWidth="1"/>
    <col min="15625" max="15625" width="18" style="129" customWidth="1"/>
    <col min="15626" max="15872" width="9" style="129"/>
    <col min="15873" max="15873" width="8" style="129" customWidth="1"/>
    <col min="15874" max="15874" width="8.375" style="129" customWidth="1"/>
    <col min="15875" max="15877" width="9.25" style="129" customWidth="1"/>
    <col min="15878" max="15878" width="9" style="129"/>
    <col min="15879" max="15880" width="9.375" style="129" customWidth="1"/>
    <col min="15881" max="15881" width="18" style="129" customWidth="1"/>
    <col min="15882" max="16128" width="9" style="129"/>
    <col min="16129" max="16129" width="8" style="129" customWidth="1"/>
    <col min="16130" max="16130" width="8.375" style="129" customWidth="1"/>
    <col min="16131" max="16133" width="9.25" style="129" customWidth="1"/>
    <col min="16134" max="16134" width="9" style="129"/>
    <col min="16135" max="16136" width="9.375" style="129" customWidth="1"/>
    <col min="16137" max="16137" width="18" style="129" customWidth="1"/>
    <col min="16138" max="16384" width="9" style="129"/>
  </cols>
  <sheetData>
    <row r="1" spans="1:9" s="83" customFormat="1" ht="30" customHeight="1">
      <c r="A1" s="2586" t="s">
        <v>1917</v>
      </c>
      <c r="B1" s="2587"/>
      <c r="C1" s="2587"/>
      <c r="D1" s="78"/>
      <c r="E1" s="78"/>
      <c r="F1" s="129"/>
      <c r="G1" s="129"/>
      <c r="H1" s="129"/>
      <c r="I1" s="129"/>
    </row>
    <row r="2" spans="1:9" s="83" customFormat="1" ht="25.5" customHeight="1">
      <c r="A2" s="2588" t="s">
        <v>2610</v>
      </c>
      <c r="B2" s="2588"/>
      <c r="C2" s="2588"/>
      <c r="D2" s="636"/>
      <c r="E2" s="636"/>
      <c r="F2" s="529"/>
      <c r="G2" s="529"/>
      <c r="H2" s="2589" t="s">
        <v>1918</v>
      </c>
      <c r="I2" s="2589"/>
    </row>
    <row r="3" spans="1:9" s="83" customFormat="1" ht="18" customHeight="1">
      <c r="A3" s="2590" t="s">
        <v>785</v>
      </c>
      <c r="B3" s="2591" t="s">
        <v>422</v>
      </c>
      <c r="C3" s="2591" t="s">
        <v>1919</v>
      </c>
      <c r="D3" s="2591"/>
      <c r="E3" s="2591"/>
      <c r="F3" s="2593" t="s">
        <v>1920</v>
      </c>
      <c r="G3" s="2592" t="s">
        <v>1921</v>
      </c>
      <c r="H3" s="2592" t="s">
        <v>1922</v>
      </c>
      <c r="I3" s="2594" t="s">
        <v>1923</v>
      </c>
    </row>
    <row r="4" spans="1:9" s="83" customFormat="1" ht="18" customHeight="1">
      <c r="A4" s="2590"/>
      <c r="B4" s="2592"/>
      <c r="C4" s="67" t="s">
        <v>1924</v>
      </c>
      <c r="D4" s="67" t="s">
        <v>442</v>
      </c>
      <c r="E4" s="67" t="s">
        <v>443</v>
      </c>
      <c r="F4" s="2593"/>
      <c r="G4" s="2592"/>
      <c r="H4" s="2592"/>
      <c r="I4" s="2594"/>
    </row>
    <row r="5" spans="1:9" s="638" customFormat="1" ht="18" customHeight="1">
      <c r="A5" s="594"/>
      <c r="B5" s="232" t="s">
        <v>422</v>
      </c>
      <c r="C5" s="232" t="s">
        <v>324</v>
      </c>
      <c r="D5" s="232" t="s">
        <v>324</v>
      </c>
      <c r="E5" s="232" t="s">
        <v>324</v>
      </c>
      <c r="F5" s="233" t="s">
        <v>324</v>
      </c>
      <c r="G5" s="233" t="s">
        <v>1925</v>
      </c>
      <c r="H5" s="233" t="s">
        <v>1926</v>
      </c>
      <c r="I5" s="637"/>
    </row>
    <row r="6" spans="1:9" s="83" customFormat="1" ht="12" customHeight="1">
      <c r="A6" s="197" t="s">
        <v>1927</v>
      </c>
      <c r="B6" s="639" t="s">
        <v>1928</v>
      </c>
      <c r="C6" s="195">
        <f t="shared" ref="C6:C18" si="0">D6+E6</f>
        <v>34131</v>
      </c>
      <c r="D6" s="195">
        <v>16788</v>
      </c>
      <c r="E6" s="195">
        <v>17343</v>
      </c>
      <c r="F6" s="639" t="s">
        <v>1929</v>
      </c>
      <c r="G6" s="639" t="s">
        <v>1928</v>
      </c>
      <c r="H6" s="639" t="s">
        <v>1930</v>
      </c>
      <c r="I6" s="640" t="s">
        <v>1931</v>
      </c>
    </row>
    <row r="7" spans="1:9" s="83" customFormat="1" ht="12" customHeight="1">
      <c r="A7" s="197">
        <v>14</v>
      </c>
      <c r="B7" s="639" t="s">
        <v>1929</v>
      </c>
      <c r="C7" s="195">
        <f t="shared" si="0"/>
        <v>34566</v>
      </c>
      <c r="D7" s="195">
        <v>16832</v>
      </c>
      <c r="E7" s="195">
        <v>17734</v>
      </c>
      <c r="F7" s="639" t="s">
        <v>1928</v>
      </c>
      <c r="G7" s="639" t="s">
        <v>1932</v>
      </c>
      <c r="H7" s="639" t="s">
        <v>1930</v>
      </c>
      <c r="I7" s="640" t="s">
        <v>1933</v>
      </c>
    </row>
    <row r="8" spans="1:9" s="83" customFormat="1" ht="12" customHeight="1">
      <c r="A8" s="197" t="s">
        <v>1934</v>
      </c>
      <c r="B8" s="639" t="s">
        <v>1929</v>
      </c>
      <c r="C8" s="195">
        <f t="shared" si="0"/>
        <v>35117</v>
      </c>
      <c r="D8" s="195">
        <v>17244</v>
      </c>
      <c r="E8" s="195">
        <v>17873</v>
      </c>
      <c r="F8" s="639" t="s">
        <v>1932</v>
      </c>
      <c r="G8" s="639" t="s">
        <v>1929</v>
      </c>
      <c r="H8" s="639" t="s">
        <v>1932</v>
      </c>
      <c r="I8" s="640" t="s">
        <v>1935</v>
      </c>
    </row>
    <row r="9" spans="1:9" s="83" customFormat="1" ht="12" customHeight="1">
      <c r="A9" s="197">
        <v>10</v>
      </c>
      <c r="B9" s="639" t="s">
        <v>1928</v>
      </c>
      <c r="C9" s="195">
        <f t="shared" si="0"/>
        <v>33675</v>
      </c>
      <c r="D9" s="195">
        <v>16433</v>
      </c>
      <c r="E9" s="195">
        <v>17242</v>
      </c>
      <c r="F9" s="639" t="s">
        <v>1930</v>
      </c>
      <c r="G9" s="639" t="s">
        <v>1928</v>
      </c>
      <c r="H9" s="639" t="s">
        <v>1936</v>
      </c>
      <c r="I9" s="640" t="s">
        <v>1937</v>
      </c>
    </row>
    <row r="10" spans="1:9" s="83" customFormat="1" ht="12" customHeight="1">
      <c r="A10" s="198">
        <v>15</v>
      </c>
      <c r="B10" s="641" t="s">
        <v>1930</v>
      </c>
      <c r="C10" s="196">
        <f t="shared" si="0"/>
        <v>32432</v>
      </c>
      <c r="D10" s="196">
        <v>15837</v>
      </c>
      <c r="E10" s="196">
        <v>16595</v>
      </c>
      <c r="F10" s="641" t="s">
        <v>1930</v>
      </c>
      <c r="G10" s="641" t="s">
        <v>1930</v>
      </c>
      <c r="H10" s="641" t="s">
        <v>1938</v>
      </c>
      <c r="I10" s="642" t="s">
        <v>1939</v>
      </c>
    </row>
    <row r="11" spans="1:9" s="83" customFormat="1" ht="12" customHeight="1">
      <c r="A11" s="197">
        <v>22</v>
      </c>
      <c r="B11" s="639" t="s">
        <v>1928</v>
      </c>
      <c r="C11" s="195">
        <f t="shared" si="0"/>
        <v>38223</v>
      </c>
      <c r="D11" s="195">
        <v>18132</v>
      </c>
      <c r="E11" s="195">
        <v>20091</v>
      </c>
      <c r="F11" s="643" t="s">
        <v>1932</v>
      </c>
      <c r="G11" s="643" t="s">
        <v>1928</v>
      </c>
      <c r="H11" s="644" t="s">
        <v>1930</v>
      </c>
      <c r="I11" s="640" t="s">
        <v>1940</v>
      </c>
    </row>
    <row r="12" spans="1:9" s="83" customFormat="1" ht="12" customHeight="1">
      <c r="A12" s="197">
        <v>25</v>
      </c>
      <c r="B12" s="195">
        <v>8312</v>
      </c>
      <c r="C12" s="195">
        <f t="shared" si="0"/>
        <v>38554</v>
      </c>
      <c r="D12" s="195">
        <v>18678</v>
      </c>
      <c r="E12" s="195">
        <v>19876</v>
      </c>
      <c r="F12" s="645">
        <v>4.6399999999999997</v>
      </c>
      <c r="G12" s="643" t="s">
        <v>1930</v>
      </c>
      <c r="H12" s="644" t="s">
        <v>1932</v>
      </c>
      <c r="I12" s="640" t="s">
        <v>1941</v>
      </c>
    </row>
    <row r="13" spans="1:9" s="83" customFormat="1" ht="12" customHeight="1">
      <c r="A13" s="197">
        <v>30</v>
      </c>
      <c r="B13" s="195">
        <v>8422</v>
      </c>
      <c r="C13" s="195">
        <f t="shared" si="0"/>
        <v>38058</v>
      </c>
      <c r="D13" s="195">
        <v>18430</v>
      </c>
      <c r="E13" s="195">
        <v>19628</v>
      </c>
      <c r="F13" s="645">
        <v>4.5199999999999996</v>
      </c>
      <c r="G13" s="645">
        <v>232.9</v>
      </c>
      <c r="H13" s="646">
        <f t="shared" ref="H13:H18" si="1">C13/G13</f>
        <v>163.4091884929154</v>
      </c>
      <c r="I13" s="640" t="s">
        <v>1942</v>
      </c>
    </row>
    <row r="14" spans="1:9" s="83" customFormat="1" ht="12" customHeight="1">
      <c r="A14" s="197">
        <v>35</v>
      </c>
      <c r="B14" s="195">
        <v>8479</v>
      </c>
      <c r="C14" s="195">
        <f t="shared" si="0"/>
        <v>36236</v>
      </c>
      <c r="D14" s="195">
        <v>17475</v>
      </c>
      <c r="E14" s="195">
        <v>18761</v>
      </c>
      <c r="F14" s="645">
        <v>4.2699999999999996</v>
      </c>
      <c r="G14" s="647">
        <v>233.72</v>
      </c>
      <c r="H14" s="646">
        <f t="shared" si="1"/>
        <v>155.04021906554851</v>
      </c>
      <c r="I14" s="640" t="s">
        <v>1943</v>
      </c>
    </row>
    <row r="15" spans="1:9" s="83" customFormat="1" ht="12" customHeight="1">
      <c r="A15" s="198">
        <v>40</v>
      </c>
      <c r="B15" s="196">
        <v>8611</v>
      </c>
      <c r="C15" s="196">
        <f t="shared" si="0"/>
        <v>35160</v>
      </c>
      <c r="D15" s="196">
        <v>16777</v>
      </c>
      <c r="E15" s="196">
        <v>18383</v>
      </c>
      <c r="F15" s="648">
        <v>4.2699999999999996</v>
      </c>
      <c r="G15" s="649">
        <v>233.72</v>
      </c>
      <c r="H15" s="650">
        <f t="shared" si="1"/>
        <v>150.4364196474414</v>
      </c>
      <c r="I15" s="642" t="s">
        <v>1944</v>
      </c>
    </row>
    <row r="16" spans="1:9" s="83" customFormat="1" ht="12" customHeight="1">
      <c r="A16" s="197">
        <v>45</v>
      </c>
      <c r="B16" s="195">
        <v>8716</v>
      </c>
      <c r="C16" s="195">
        <f t="shared" si="0"/>
        <v>33702</v>
      </c>
      <c r="D16" s="195">
        <v>16014</v>
      </c>
      <c r="E16" s="195">
        <v>17688</v>
      </c>
      <c r="F16" s="647">
        <v>4.08</v>
      </c>
      <c r="G16" s="647">
        <v>233.72</v>
      </c>
      <c r="H16" s="646">
        <f t="shared" si="1"/>
        <v>144.19818586342632</v>
      </c>
      <c r="I16" s="640" t="s">
        <v>1945</v>
      </c>
    </row>
    <row r="17" spans="1:9" s="83" customFormat="1" ht="12" customHeight="1">
      <c r="A17" s="197">
        <v>50</v>
      </c>
      <c r="B17" s="195">
        <v>9079</v>
      </c>
      <c r="C17" s="195">
        <f t="shared" si="0"/>
        <v>33890</v>
      </c>
      <c r="D17" s="195">
        <v>16141</v>
      </c>
      <c r="E17" s="195">
        <v>17749</v>
      </c>
      <c r="F17" s="647">
        <f>C17/B17</f>
        <v>3.7327899548408414</v>
      </c>
      <c r="G17" s="647">
        <v>233.72</v>
      </c>
      <c r="H17" s="646">
        <f t="shared" si="1"/>
        <v>145.00256717439672</v>
      </c>
      <c r="I17" s="640" t="s">
        <v>1946</v>
      </c>
    </row>
    <row r="18" spans="1:9" s="83" customFormat="1" ht="12" customHeight="1">
      <c r="A18" s="197">
        <v>55</v>
      </c>
      <c r="B18" s="195">
        <v>9474</v>
      </c>
      <c r="C18" s="195">
        <f t="shared" si="0"/>
        <v>34049</v>
      </c>
      <c r="D18" s="195">
        <v>16300</v>
      </c>
      <c r="E18" s="195">
        <v>17749</v>
      </c>
      <c r="F18" s="647">
        <f>C18/B18</f>
        <v>3.5939413130673423</v>
      </c>
      <c r="G18" s="647">
        <v>233.72</v>
      </c>
      <c r="H18" s="646">
        <f t="shared" si="1"/>
        <v>145.68286838952594</v>
      </c>
      <c r="I18" s="640" t="s">
        <v>1947</v>
      </c>
    </row>
    <row r="19" spans="1:9" s="83" customFormat="1" ht="12" customHeight="1">
      <c r="A19" s="197">
        <v>60</v>
      </c>
      <c r="B19" s="195">
        <v>9584</v>
      </c>
      <c r="C19" s="195">
        <v>34011</v>
      </c>
      <c r="D19" s="195">
        <v>16309</v>
      </c>
      <c r="E19" s="195">
        <v>17702</v>
      </c>
      <c r="F19" s="647">
        <v>3.5487270450751254</v>
      </c>
      <c r="G19" s="647">
        <v>233.96</v>
      </c>
      <c r="H19" s="646">
        <v>145.37100359035733</v>
      </c>
      <c r="I19" s="640" t="s">
        <v>1948</v>
      </c>
    </row>
    <row r="20" spans="1:9" s="83" customFormat="1" ht="12" hidden="1" customHeight="1">
      <c r="A20" s="198">
        <v>61</v>
      </c>
      <c r="B20" s="196">
        <v>9678</v>
      </c>
      <c r="C20" s="196">
        <v>34029</v>
      </c>
      <c r="D20" s="196">
        <v>16323</v>
      </c>
      <c r="E20" s="196">
        <v>17706</v>
      </c>
      <c r="F20" s="649">
        <v>3.5161190328580285</v>
      </c>
      <c r="G20" s="649">
        <v>233.96</v>
      </c>
      <c r="H20" s="650">
        <v>145.44793981877243</v>
      </c>
      <c r="I20" s="642" t="s">
        <v>1949</v>
      </c>
    </row>
    <row r="21" spans="1:9" s="83" customFormat="1" ht="12" hidden="1" customHeight="1">
      <c r="A21" s="197">
        <v>62</v>
      </c>
      <c r="B21" s="195">
        <v>9793</v>
      </c>
      <c r="C21" s="195">
        <v>34054</v>
      </c>
      <c r="D21" s="195">
        <v>16323</v>
      </c>
      <c r="E21" s="195">
        <v>17731</v>
      </c>
      <c r="F21" s="647">
        <v>3.4773818033289086</v>
      </c>
      <c r="G21" s="647">
        <v>233.96</v>
      </c>
      <c r="H21" s="646">
        <v>145.5547956915712</v>
      </c>
      <c r="I21" s="640" t="s">
        <v>1949</v>
      </c>
    </row>
    <row r="22" spans="1:9" s="83" customFormat="1" ht="12" hidden="1" customHeight="1">
      <c r="A22" s="197">
        <v>63</v>
      </c>
      <c r="B22" s="195">
        <v>9829</v>
      </c>
      <c r="C22" s="195">
        <v>33992</v>
      </c>
      <c r="D22" s="195">
        <v>16306</v>
      </c>
      <c r="E22" s="195">
        <v>17686</v>
      </c>
      <c r="F22" s="647">
        <v>3.4583375724895715</v>
      </c>
      <c r="G22" s="647">
        <v>232.81</v>
      </c>
      <c r="H22" s="646">
        <v>146.00747390576007</v>
      </c>
      <c r="I22" s="640" t="s">
        <v>1949</v>
      </c>
    </row>
    <row r="23" spans="1:9" s="83" customFormat="1" ht="12" hidden="1" customHeight="1">
      <c r="A23" s="197" t="s">
        <v>1950</v>
      </c>
      <c r="B23" s="195">
        <v>9941</v>
      </c>
      <c r="C23" s="195">
        <v>34050</v>
      </c>
      <c r="D23" s="195">
        <v>16297</v>
      </c>
      <c r="E23" s="195">
        <v>17753</v>
      </c>
      <c r="F23" s="647">
        <v>3.4252087315159438</v>
      </c>
      <c r="G23" s="647">
        <v>232.83</v>
      </c>
      <c r="H23" s="646">
        <v>146.24404071640251</v>
      </c>
      <c r="I23" s="640" t="s">
        <v>1949</v>
      </c>
    </row>
    <row r="24" spans="1:9" s="83" customFormat="1" ht="12" customHeight="1">
      <c r="A24" s="197" t="s">
        <v>3633</v>
      </c>
      <c r="B24" s="195">
        <v>9919</v>
      </c>
      <c r="C24" s="195">
        <v>33774</v>
      </c>
      <c r="D24" s="195">
        <v>16175</v>
      </c>
      <c r="E24" s="195">
        <v>17599</v>
      </c>
      <c r="F24" s="647">
        <v>3.4049803407601571</v>
      </c>
      <c r="G24" s="647">
        <v>232.83</v>
      </c>
      <c r="H24" s="646">
        <v>145.05862646566163</v>
      </c>
      <c r="I24" s="640" t="s">
        <v>1951</v>
      </c>
    </row>
    <row r="25" spans="1:9" s="83" customFormat="1" ht="12" customHeight="1">
      <c r="A25" s="198">
        <v>3</v>
      </c>
      <c r="B25" s="196">
        <v>9988</v>
      </c>
      <c r="C25" s="196">
        <v>33669</v>
      </c>
      <c r="D25" s="196">
        <v>16103</v>
      </c>
      <c r="E25" s="196">
        <v>17566</v>
      </c>
      <c r="F25" s="649">
        <v>3.3709451341609933</v>
      </c>
      <c r="G25" s="649">
        <v>232.81</v>
      </c>
      <c r="H25" s="650">
        <v>144.62007645719686</v>
      </c>
      <c r="I25" s="642" t="s">
        <v>1949</v>
      </c>
    </row>
    <row r="26" spans="1:9" s="83" customFormat="1" ht="12" customHeight="1">
      <c r="A26" s="199">
        <v>4</v>
      </c>
      <c r="B26" s="200">
        <v>10064</v>
      </c>
      <c r="C26" s="200">
        <v>33498</v>
      </c>
      <c r="D26" s="200">
        <v>16013</v>
      </c>
      <c r="E26" s="200">
        <v>17485</v>
      </c>
      <c r="F26" s="651">
        <v>3.3284976152623211</v>
      </c>
      <c r="G26" s="651">
        <v>232.84</v>
      </c>
      <c r="H26" s="652">
        <v>143.86703315581514</v>
      </c>
      <c r="I26" s="653" t="s">
        <v>1949</v>
      </c>
    </row>
    <row r="27" spans="1:9" s="83" customFormat="1" ht="12" customHeight="1">
      <c r="A27" s="197">
        <v>5</v>
      </c>
      <c r="B27" s="195">
        <v>10145</v>
      </c>
      <c r="C27" s="195">
        <v>33539</v>
      </c>
      <c r="D27" s="195">
        <v>16084</v>
      </c>
      <c r="E27" s="195">
        <v>17455</v>
      </c>
      <c r="F27" s="647">
        <v>3.3059635288319371</v>
      </c>
      <c r="G27" s="647">
        <v>232.84</v>
      </c>
      <c r="H27" s="646">
        <v>144.04311973887647</v>
      </c>
      <c r="I27" s="640" t="s">
        <v>1949</v>
      </c>
    </row>
    <row r="28" spans="1:9" s="83" customFormat="1" ht="12" customHeight="1">
      <c r="A28" s="197">
        <v>6</v>
      </c>
      <c r="B28" s="195">
        <v>10321</v>
      </c>
      <c r="C28" s="195">
        <v>33762</v>
      </c>
      <c r="D28" s="195">
        <v>16173</v>
      </c>
      <c r="E28" s="195">
        <v>17589</v>
      </c>
      <c r="F28" s="647">
        <v>3.2711946516810388</v>
      </c>
      <c r="G28" s="647">
        <v>232.84</v>
      </c>
      <c r="H28" s="646">
        <v>145.00085895894176</v>
      </c>
      <c r="I28" s="640" t="s">
        <v>1949</v>
      </c>
    </row>
    <row r="29" spans="1:9" s="83" customFormat="1" ht="12" customHeight="1">
      <c r="A29" s="197">
        <v>7</v>
      </c>
      <c r="B29" s="195">
        <v>10391</v>
      </c>
      <c r="C29" s="195">
        <v>33496</v>
      </c>
      <c r="D29" s="195">
        <v>16164</v>
      </c>
      <c r="E29" s="195">
        <v>17332</v>
      </c>
      <c r="F29" s="647">
        <v>3.2235588490039455</v>
      </c>
      <c r="G29" s="647">
        <v>232.84</v>
      </c>
      <c r="H29" s="646">
        <v>143.85844356639751</v>
      </c>
      <c r="I29" s="640" t="s">
        <v>1952</v>
      </c>
    </row>
    <row r="30" spans="1:9" s="83" customFormat="1" ht="12" customHeight="1">
      <c r="A30" s="198">
        <v>8</v>
      </c>
      <c r="B30" s="196">
        <v>10407</v>
      </c>
      <c r="C30" s="196">
        <v>33305</v>
      </c>
      <c r="D30" s="196">
        <v>16086</v>
      </c>
      <c r="E30" s="196">
        <v>17219</v>
      </c>
      <c r="F30" s="649">
        <v>3.2002498318439514</v>
      </c>
      <c r="G30" s="649">
        <v>232.84</v>
      </c>
      <c r="H30" s="650">
        <v>143.03813777701427</v>
      </c>
      <c r="I30" s="642" t="s">
        <v>1949</v>
      </c>
    </row>
    <row r="31" spans="1:9" s="83" customFormat="1" ht="12" customHeight="1">
      <c r="A31" s="197">
        <v>9</v>
      </c>
      <c r="B31" s="195">
        <v>10526</v>
      </c>
      <c r="C31" s="195">
        <v>33320</v>
      </c>
      <c r="D31" s="195">
        <v>16139</v>
      </c>
      <c r="E31" s="195">
        <v>17181</v>
      </c>
      <c r="F31" s="647">
        <v>3.1654949648489454</v>
      </c>
      <c r="G31" s="647">
        <v>232.84</v>
      </c>
      <c r="H31" s="646">
        <v>143.10255969764646</v>
      </c>
      <c r="I31" s="640" t="s">
        <v>1949</v>
      </c>
    </row>
    <row r="32" spans="1:9" s="83" customFormat="1" ht="12" customHeight="1">
      <c r="A32" s="197">
        <v>10</v>
      </c>
      <c r="B32" s="195">
        <v>10657</v>
      </c>
      <c r="C32" s="195">
        <v>33302</v>
      </c>
      <c r="D32" s="195">
        <v>16094</v>
      </c>
      <c r="E32" s="195">
        <v>17208</v>
      </c>
      <c r="F32" s="647">
        <v>3.1248944355822466</v>
      </c>
      <c r="G32" s="647">
        <v>232.84</v>
      </c>
      <c r="H32" s="646">
        <v>143.02525339288781</v>
      </c>
      <c r="I32" s="640" t="s">
        <v>1949</v>
      </c>
    </row>
    <row r="33" spans="1:9" s="83" customFormat="1" ht="12" customHeight="1">
      <c r="A33" s="197">
        <v>11</v>
      </c>
      <c r="B33" s="195">
        <v>10872</v>
      </c>
      <c r="C33" s="195">
        <v>33307</v>
      </c>
      <c r="D33" s="195">
        <v>16152</v>
      </c>
      <c r="E33" s="195">
        <v>17155</v>
      </c>
      <c r="F33" s="647">
        <v>3.0635577630610742</v>
      </c>
      <c r="G33" s="647">
        <v>232.85</v>
      </c>
      <c r="H33" s="646">
        <v>143.04058406699593</v>
      </c>
      <c r="I33" s="640" t="s">
        <v>1949</v>
      </c>
    </row>
    <row r="34" spans="1:9" s="83" customFormat="1" ht="12" customHeight="1">
      <c r="A34" s="197">
        <v>12</v>
      </c>
      <c r="B34" s="195">
        <v>10965</v>
      </c>
      <c r="C34" s="195">
        <v>33295</v>
      </c>
      <c r="D34" s="195">
        <v>16137</v>
      </c>
      <c r="E34" s="195">
        <v>17158</v>
      </c>
      <c r="F34" s="647">
        <v>3.0364797081623349</v>
      </c>
      <c r="G34" s="647">
        <v>232.85</v>
      </c>
      <c r="H34" s="646">
        <v>142.98904874382652</v>
      </c>
      <c r="I34" s="640" t="s">
        <v>1953</v>
      </c>
    </row>
    <row r="35" spans="1:9" s="83" customFormat="1" ht="12" customHeight="1">
      <c r="A35" s="198">
        <v>13</v>
      </c>
      <c r="B35" s="196">
        <v>11060</v>
      </c>
      <c r="C35" s="196">
        <v>33160</v>
      </c>
      <c r="D35" s="196">
        <v>16021</v>
      </c>
      <c r="E35" s="196">
        <v>17139</v>
      </c>
      <c r="F35" s="649">
        <v>2.9981916817359857</v>
      </c>
      <c r="G35" s="649">
        <v>232.85</v>
      </c>
      <c r="H35" s="650">
        <v>142.4092763581705</v>
      </c>
      <c r="I35" s="642" t="s">
        <v>1949</v>
      </c>
    </row>
    <row r="36" spans="1:9" s="83" customFormat="1" ht="12" customHeight="1">
      <c r="A36" s="197">
        <v>14</v>
      </c>
      <c r="B36" s="195">
        <v>11136</v>
      </c>
      <c r="C36" s="195">
        <v>32903</v>
      </c>
      <c r="D36" s="195">
        <v>15889</v>
      </c>
      <c r="E36" s="195">
        <v>17014</v>
      </c>
      <c r="F36" s="647">
        <v>2.95</v>
      </c>
      <c r="G36" s="647">
        <v>232.85</v>
      </c>
      <c r="H36" s="646">
        <v>141.30000000000001</v>
      </c>
      <c r="I36" s="640" t="s">
        <v>1949</v>
      </c>
    </row>
    <row r="37" spans="1:9" s="83" customFormat="1" ht="12" customHeight="1">
      <c r="A37" s="197">
        <v>15</v>
      </c>
      <c r="B37" s="195">
        <v>11185</v>
      </c>
      <c r="C37" s="195">
        <v>32778</v>
      </c>
      <c r="D37" s="195">
        <v>15839</v>
      </c>
      <c r="E37" s="195">
        <v>16939</v>
      </c>
      <c r="F37" s="647">
        <v>2.93</v>
      </c>
      <c r="G37" s="647">
        <v>232.86</v>
      </c>
      <c r="H37" s="646">
        <v>140.69999999999999</v>
      </c>
      <c r="I37" s="640" t="s">
        <v>1949</v>
      </c>
    </row>
    <row r="38" spans="1:9" s="83" customFormat="1" ht="12" customHeight="1">
      <c r="A38" s="197">
        <v>16</v>
      </c>
      <c r="B38" s="195">
        <v>11324</v>
      </c>
      <c r="C38" s="195">
        <v>32687</v>
      </c>
      <c r="D38" s="195">
        <v>15735</v>
      </c>
      <c r="E38" s="195">
        <v>16952</v>
      </c>
      <c r="F38" s="647">
        <v>2.89</v>
      </c>
      <c r="G38" s="647">
        <v>232.86</v>
      </c>
      <c r="H38" s="646">
        <v>140.30000000000001</v>
      </c>
      <c r="I38" s="640" t="s">
        <v>1949</v>
      </c>
    </row>
    <row r="39" spans="1:9" s="83" customFormat="1" ht="12" customHeight="1">
      <c r="A39" s="197">
        <v>17</v>
      </c>
      <c r="B39" s="195">
        <v>11136</v>
      </c>
      <c r="C39" s="195">
        <v>32182</v>
      </c>
      <c r="D39" s="195">
        <v>15620</v>
      </c>
      <c r="E39" s="195">
        <v>16562</v>
      </c>
      <c r="F39" s="647">
        <v>2.89</v>
      </c>
      <c r="G39" s="647">
        <v>232.86</v>
      </c>
      <c r="H39" s="646">
        <v>138.19999999999999</v>
      </c>
      <c r="I39" s="640" t="s">
        <v>1954</v>
      </c>
    </row>
    <row r="40" spans="1:9" ht="12" customHeight="1">
      <c r="A40" s="198">
        <v>18</v>
      </c>
      <c r="B40" s="196">
        <v>11102</v>
      </c>
      <c r="C40" s="196">
        <v>31750</v>
      </c>
      <c r="D40" s="196">
        <v>15482</v>
      </c>
      <c r="E40" s="196">
        <v>16268</v>
      </c>
      <c r="F40" s="649">
        <v>2.86</v>
      </c>
      <c r="G40" s="649">
        <v>232.86</v>
      </c>
      <c r="H40" s="650">
        <v>136.30000000000001</v>
      </c>
      <c r="I40" s="642" t="s">
        <v>1949</v>
      </c>
    </row>
    <row r="41" spans="1:9" ht="12" customHeight="1">
      <c r="A41" s="197">
        <v>19</v>
      </c>
      <c r="B41" s="195">
        <v>11251</v>
      </c>
      <c r="C41" s="195">
        <v>31502</v>
      </c>
      <c r="D41" s="195">
        <v>15361</v>
      </c>
      <c r="E41" s="195">
        <v>16141</v>
      </c>
      <c r="F41" s="647">
        <v>2.8</v>
      </c>
      <c r="G41" s="647">
        <v>232.86</v>
      </c>
      <c r="H41" s="646">
        <v>135.19999999999999</v>
      </c>
      <c r="I41" s="640" t="s">
        <v>1949</v>
      </c>
    </row>
    <row r="42" spans="1:9" s="83" customFormat="1" ht="12" customHeight="1">
      <c r="A42" s="197">
        <v>20</v>
      </c>
      <c r="B42" s="195">
        <v>11319</v>
      </c>
      <c r="C42" s="195">
        <v>31285</v>
      </c>
      <c r="D42" s="195">
        <v>15299</v>
      </c>
      <c r="E42" s="195">
        <v>15986</v>
      </c>
      <c r="F42" s="647">
        <v>2.76</v>
      </c>
      <c r="G42" s="647">
        <v>232.87</v>
      </c>
      <c r="H42" s="646">
        <v>134.30000000000001</v>
      </c>
      <c r="I42" s="640" t="s">
        <v>1949</v>
      </c>
    </row>
    <row r="43" spans="1:9" s="83" customFormat="1" ht="12" customHeight="1">
      <c r="A43" s="197">
        <v>21</v>
      </c>
      <c r="B43" s="195">
        <v>11411</v>
      </c>
      <c r="C43" s="195">
        <v>31145</v>
      </c>
      <c r="D43" s="195">
        <v>15214</v>
      </c>
      <c r="E43" s="195">
        <v>15931</v>
      </c>
      <c r="F43" s="647">
        <v>2.73</v>
      </c>
      <c r="G43" s="647">
        <v>232.87</v>
      </c>
      <c r="H43" s="646">
        <v>133.69999999999999</v>
      </c>
      <c r="I43" s="640" t="s">
        <v>1949</v>
      </c>
    </row>
    <row r="44" spans="1:9" s="83" customFormat="1" ht="12" customHeight="1">
      <c r="A44" s="197">
        <v>22</v>
      </c>
      <c r="B44" s="195">
        <v>11477</v>
      </c>
      <c r="C44" s="195">
        <v>31340</v>
      </c>
      <c r="D44" s="195">
        <v>15376</v>
      </c>
      <c r="E44" s="195">
        <v>15964</v>
      </c>
      <c r="F44" s="647">
        <f>ROUND(C44/B44,2)</f>
        <v>2.73</v>
      </c>
      <c r="G44" s="647">
        <v>232.87</v>
      </c>
      <c r="H44" s="646">
        <f t="shared" ref="H44:H50" si="2">ROUND(C44/G44,1)</f>
        <v>134.6</v>
      </c>
      <c r="I44" s="640" t="s">
        <v>1955</v>
      </c>
    </row>
    <row r="45" spans="1:9" s="83" customFormat="1" ht="12" customHeight="1">
      <c r="A45" s="198">
        <v>23</v>
      </c>
      <c r="B45" s="196">
        <v>11449</v>
      </c>
      <c r="C45" s="196">
        <v>30977</v>
      </c>
      <c r="D45" s="196">
        <v>15226</v>
      </c>
      <c r="E45" s="196">
        <v>15751</v>
      </c>
      <c r="F45" s="654">
        <f>ROUND(C45/B45,2)</f>
        <v>2.71</v>
      </c>
      <c r="G45" s="649">
        <v>232.87</v>
      </c>
      <c r="H45" s="655">
        <f t="shared" si="2"/>
        <v>133</v>
      </c>
      <c r="I45" s="642" t="s">
        <v>1949</v>
      </c>
    </row>
    <row r="46" spans="1:9" s="83" customFormat="1" ht="12" customHeight="1">
      <c r="A46" s="199">
        <v>24</v>
      </c>
      <c r="B46" s="200">
        <v>11305</v>
      </c>
      <c r="C46" s="200">
        <v>30728</v>
      </c>
      <c r="D46" s="200">
        <v>15118</v>
      </c>
      <c r="E46" s="200">
        <v>15610</v>
      </c>
      <c r="F46" s="656">
        <f>ROUND(C46/B46,2)</f>
        <v>2.72</v>
      </c>
      <c r="G46" s="651">
        <v>232.87</v>
      </c>
      <c r="H46" s="657">
        <f t="shared" si="2"/>
        <v>132</v>
      </c>
      <c r="I46" s="653" t="s">
        <v>1949</v>
      </c>
    </row>
    <row r="47" spans="1:9" s="83" customFormat="1" ht="12" customHeight="1">
      <c r="A47" s="197">
        <v>25</v>
      </c>
      <c r="B47" s="195">
        <v>11318</v>
      </c>
      <c r="C47" s="195">
        <v>30405</v>
      </c>
      <c r="D47" s="195">
        <v>14947</v>
      </c>
      <c r="E47" s="195">
        <v>15458</v>
      </c>
      <c r="F47" s="643">
        <f>ROUND(C47/B47,2)</f>
        <v>2.69</v>
      </c>
      <c r="G47" s="647">
        <v>232.87</v>
      </c>
      <c r="H47" s="644">
        <f t="shared" si="2"/>
        <v>130.6</v>
      </c>
      <c r="I47" s="640" t="s">
        <v>1956</v>
      </c>
    </row>
    <row r="48" spans="1:9" s="83" customFormat="1" ht="12" customHeight="1">
      <c r="A48" s="197">
        <v>26</v>
      </c>
      <c r="B48" s="195">
        <v>11297</v>
      </c>
      <c r="C48" s="195">
        <f>D48+E48</f>
        <v>29953</v>
      </c>
      <c r="D48" s="195">
        <v>14700</v>
      </c>
      <c r="E48" s="658">
        <v>15253</v>
      </c>
      <c r="F48" s="643">
        <f>ROUND(C48/B48,2)</f>
        <v>2.65</v>
      </c>
      <c r="G48" s="647">
        <v>233.09</v>
      </c>
      <c r="H48" s="644">
        <f t="shared" si="2"/>
        <v>128.5</v>
      </c>
      <c r="I48" s="640" t="s">
        <v>1957</v>
      </c>
    </row>
    <row r="49" spans="1:9" s="83" customFormat="1" ht="12" customHeight="1">
      <c r="A49" s="659">
        <v>27</v>
      </c>
      <c r="B49" s="195">
        <v>11220</v>
      </c>
      <c r="C49" s="195">
        <f>SUM(D49:E49)</f>
        <v>29670</v>
      </c>
      <c r="D49" s="195">
        <v>14539</v>
      </c>
      <c r="E49" s="195">
        <v>15131</v>
      </c>
      <c r="F49" s="643">
        <f>C49/B49</f>
        <v>2.644385026737968</v>
      </c>
      <c r="G49" s="647">
        <v>233.09</v>
      </c>
      <c r="H49" s="644">
        <f t="shared" si="2"/>
        <v>127.3</v>
      </c>
      <c r="I49" s="660" t="s">
        <v>1958</v>
      </c>
    </row>
    <row r="50" spans="1:9" s="83" customFormat="1" ht="12" customHeight="1">
      <c r="A50" s="661">
        <v>28</v>
      </c>
      <c r="B50" s="196">
        <v>11260</v>
      </c>
      <c r="C50" s="662">
        <f>SUM(D50:E50)</f>
        <v>29417</v>
      </c>
      <c r="D50" s="196">
        <v>14410</v>
      </c>
      <c r="E50" s="196">
        <v>15007</v>
      </c>
      <c r="F50" s="654">
        <f>C50/B50</f>
        <v>2.6125222024866783</v>
      </c>
      <c r="G50" s="649">
        <v>233.09</v>
      </c>
      <c r="H50" s="663">
        <f t="shared" si="2"/>
        <v>126.2</v>
      </c>
      <c r="I50" s="664" t="s">
        <v>1949</v>
      </c>
    </row>
    <row r="51" spans="1:9" s="83" customFormat="1" ht="12" customHeight="1">
      <c r="A51" s="659">
        <v>29</v>
      </c>
      <c r="B51" s="195">
        <v>11313</v>
      </c>
      <c r="C51" s="658">
        <f>SUM(D51:E51)</f>
        <v>29116</v>
      </c>
      <c r="D51" s="195">
        <v>14293</v>
      </c>
      <c r="E51" s="195">
        <v>14823</v>
      </c>
      <c r="F51" s="643">
        <f>C51/B51</f>
        <v>2.5736763015999293</v>
      </c>
      <c r="G51" s="647">
        <v>233.11</v>
      </c>
      <c r="H51" s="644">
        <f>ROUND(C51/G51,1)</f>
        <v>124.9</v>
      </c>
      <c r="I51" s="640" t="s">
        <v>1949</v>
      </c>
    </row>
    <row r="52" spans="1:9" s="83" customFormat="1" ht="12" customHeight="1">
      <c r="A52" s="659">
        <v>30</v>
      </c>
      <c r="B52" s="195">
        <v>11326</v>
      </c>
      <c r="C52" s="658">
        <v>28672</v>
      </c>
      <c r="D52" s="195">
        <v>14129</v>
      </c>
      <c r="E52" s="195">
        <v>14543</v>
      </c>
      <c r="F52" s="643">
        <f t="shared" ref="F52:F58" si="3">C52/B52</f>
        <v>2.5315203955500616</v>
      </c>
      <c r="G52" s="647">
        <v>233.11</v>
      </c>
      <c r="H52" s="644">
        <f>ROUND(C52/G52,1)</f>
        <v>123</v>
      </c>
      <c r="I52" s="640" t="s">
        <v>1949</v>
      </c>
    </row>
    <row r="53" spans="1:9" s="83" customFormat="1" ht="12" customHeight="1">
      <c r="A53" s="659" t="s">
        <v>78</v>
      </c>
      <c r="B53" s="195">
        <v>11450</v>
      </c>
      <c r="C53" s="658">
        <v>28538</v>
      </c>
      <c r="D53" s="195">
        <v>14077</v>
      </c>
      <c r="E53" s="195">
        <v>14461</v>
      </c>
      <c r="F53" s="643">
        <f t="shared" ref="F53:F56" si="4">C53/B53</f>
        <v>2.4924017467248909</v>
      </c>
      <c r="G53" s="647">
        <v>233.11</v>
      </c>
      <c r="H53" s="644">
        <f t="shared" ref="H53:H56" si="5">ROUND(C53/G53,1)</f>
        <v>122.4</v>
      </c>
      <c r="I53" s="640" t="s">
        <v>1959</v>
      </c>
    </row>
    <row r="54" spans="1:9" s="83" customFormat="1" ht="12" customHeight="1">
      <c r="A54" s="659">
        <v>2</v>
      </c>
      <c r="B54" s="195">
        <v>12082</v>
      </c>
      <c r="C54" s="658">
        <v>28991</v>
      </c>
      <c r="D54" s="195">
        <v>14317</v>
      </c>
      <c r="E54" s="195">
        <v>14674</v>
      </c>
      <c r="F54" s="643">
        <f t="shared" si="4"/>
        <v>2.3995199470286375</v>
      </c>
      <c r="G54" s="647">
        <v>233.11</v>
      </c>
      <c r="H54" s="644">
        <f t="shared" si="5"/>
        <v>124.4</v>
      </c>
      <c r="I54" s="640" t="s">
        <v>2964</v>
      </c>
    </row>
    <row r="55" spans="1:9" s="83" customFormat="1" ht="12" customHeight="1">
      <c r="A55" s="665">
        <v>3</v>
      </c>
      <c r="B55" s="666">
        <v>12060</v>
      </c>
      <c r="C55" s="667">
        <v>28653</v>
      </c>
      <c r="D55" s="666">
        <v>14174</v>
      </c>
      <c r="E55" s="666">
        <v>14479</v>
      </c>
      <c r="F55" s="668">
        <f t="shared" si="4"/>
        <v>2.375870646766169</v>
      </c>
      <c r="G55" s="669">
        <v>233.11</v>
      </c>
      <c r="H55" s="670">
        <f t="shared" si="5"/>
        <v>122.9</v>
      </c>
      <c r="I55" s="671" t="s">
        <v>1959</v>
      </c>
    </row>
    <row r="56" spans="1:9" s="83" customFormat="1" ht="12" customHeight="1">
      <c r="A56" s="659">
        <v>4</v>
      </c>
      <c r="B56" s="195">
        <v>12120</v>
      </c>
      <c r="C56" s="658">
        <v>28378</v>
      </c>
      <c r="D56" s="195">
        <v>14066</v>
      </c>
      <c r="E56" s="195">
        <v>14312</v>
      </c>
      <c r="F56" s="643">
        <f t="shared" si="4"/>
        <v>2.3414191419141912</v>
      </c>
      <c r="G56" s="647">
        <v>233.11</v>
      </c>
      <c r="H56" s="644">
        <f t="shared" si="5"/>
        <v>121.7</v>
      </c>
      <c r="I56" s="640" t="s">
        <v>1959</v>
      </c>
    </row>
    <row r="57" spans="1:9" s="83" customFormat="1" ht="12" customHeight="1">
      <c r="A57" s="659">
        <v>5</v>
      </c>
      <c r="B57" s="195">
        <v>12169</v>
      </c>
      <c r="C57" s="658">
        <v>28030</v>
      </c>
      <c r="D57" s="195">
        <v>13883</v>
      </c>
      <c r="E57" s="195">
        <v>14147</v>
      </c>
      <c r="F57" s="643">
        <f t="shared" si="3"/>
        <v>2.3033938696688305</v>
      </c>
      <c r="G57" s="647">
        <v>233.11</v>
      </c>
      <c r="H57" s="644">
        <f t="shared" ref="H57:H58" si="6">ROUND(C57/G57,1)</f>
        <v>120.2</v>
      </c>
      <c r="I57" s="640" t="s">
        <v>1959</v>
      </c>
    </row>
    <row r="58" spans="1:9" s="83" customFormat="1" ht="12" customHeight="1">
      <c r="A58" s="1876">
        <v>6</v>
      </c>
      <c r="B58" s="1877">
        <v>12206</v>
      </c>
      <c r="C58" s="1878">
        <v>27711</v>
      </c>
      <c r="D58" s="1877">
        <v>13756</v>
      </c>
      <c r="E58" s="1877">
        <v>13955</v>
      </c>
      <c r="F58" s="1879">
        <f t="shared" si="3"/>
        <v>2.2702769129936096</v>
      </c>
      <c r="G58" s="1880">
        <v>233.11</v>
      </c>
      <c r="H58" s="1881">
        <f t="shared" si="6"/>
        <v>118.9</v>
      </c>
      <c r="I58" s="1882" t="s">
        <v>1960</v>
      </c>
    </row>
    <row r="59" spans="1:9" s="83" customFormat="1" ht="18" customHeight="1">
      <c r="A59" s="564" t="s">
        <v>3637</v>
      </c>
      <c r="B59" s="672"/>
      <c r="C59" s="672"/>
      <c r="D59" s="672"/>
      <c r="E59" s="672"/>
      <c r="F59" s="673"/>
      <c r="G59" s="674"/>
      <c r="H59" s="675"/>
      <c r="I59" s="676"/>
    </row>
    <row r="60" spans="1:9" s="83" customFormat="1" ht="18" customHeight="1">
      <c r="A60" s="564" t="s">
        <v>1961</v>
      </c>
      <c r="B60" s="190"/>
      <c r="C60" s="190"/>
      <c r="D60" s="190"/>
      <c r="E60" s="190"/>
      <c r="F60" s="599"/>
      <c r="G60" s="599"/>
      <c r="H60" s="599"/>
      <c r="I60" s="126"/>
    </row>
    <row r="61" spans="1:9" s="83" customFormat="1" ht="18" customHeight="1">
      <c r="A61" s="599" t="s">
        <v>1962</v>
      </c>
      <c r="B61" s="190"/>
      <c r="C61" s="190"/>
      <c r="D61" s="190"/>
      <c r="E61" s="190"/>
      <c r="F61" s="599"/>
      <c r="G61" s="599"/>
      <c r="H61" s="599"/>
      <c r="I61" s="599"/>
    </row>
    <row r="62" spans="1:9" s="83" customFormat="1" ht="18" customHeight="1">
      <c r="A62" s="599"/>
      <c r="B62" s="190"/>
      <c r="C62" s="190"/>
      <c r="D62" s="190"/>
      <c r="E62" s="190"/>
      <c r="F62" s="599"/>
      <c r="G62" s="599"/>
      <c r="H62" s="599"/>
      <c r="I62" s="599"/>
    </row>
    <row r="63" spans="1:9" s="83" customFormat="1" ht="15" customHeight="1">
      <c r="A63" s="599"/>
      <c r="B63" s="190"/>
      <c r="C63" s="190"/>
      <c r="D63" s="190"/>
      <c r="E63" s="190"/>
      <c r="F63" s="599"/>
      <c r="G63" s="599"/>
      <c r="H63" s="599"/>
      <c r="I63" s="599"/>
    </row>
    <row r="64" spans="1:9" s="83" customFormat="1" ht="15" customHeight="1">
      <c r="A64" s="129"/>
      <c r="B64" s="78"/>
      <c r="C64" s="78"/>
      <c r="D64" s="78"/>
      <c r="E64" s="78"/>
      <c r="F64" s="129"/>
      <c r="G64" s="129"/>
      <c r="H64" s="129"/>
      <c r="I64" s="129"/>
    </row>
    <row r="65" spans="1:9" s="83" customFormat="1" ht="15" customHeight="1">
      <c r="A65" s="129"/>
      <c r="B65" s="78"/>
      <c r="C65" s="78"/>
      <c r="D65" s="78"/>
      <c r="E65" s="78"/>
      <c r="F65" s="129"/>
      <c r="G65" s="129"/>
      <c r="H65" s="129"/>
      <c r="I65" s="129"/>
    </row>
  </sheetData>
  <mergeCells count="10">
    <mergeCell ref="A1:C1"/>
    <mergeCell ref="A2:C2"/>
    <mergeCell ref="H2:I2"/>
    <mergeCell ref="A3:A4"/>
    <mergeCell ref="B3:B4"/>
    <mergeCell ref="C3:E3"/>
    <mergeCell ref="F3:F4"/>
    <mergeCell ref="G3:G4"/>
    <mergeCell ref="H3:H4"/>
    <mergeCell ref="I3:I4"/>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42"/>
  <sheetViews>
    <sheetView view="pageBreakPreview" zoomScaleNormal="100" zoomScaleSheetLayoutView="100" workbookViewId="0">
      <selection activeCell="J11" sqref="J11"/>
    </sheetView>
  </sheetViews>
  <sheetFormatPr defaultRowHeight="18.75" customHeight="1"/>
  <cols>
    <col min="1" max="1" width="14.875" style="432" customWidth="1"/>
    <col min="2" max="5" width="11.375" style="201" customWidth="1"/>
    <col min="6" max="7" width="11.375" style="432" customWidth="1"/>
    <col min="8" max="256" width="9" style="432"/>
    <col min="257" max="257" width="12.625" style="432" customWidth="1"/>
    <col min="258" max="263" width="11.375" style="432" customWidth="1"/>
    <col min="264" max="512" width="9" style="432"/>
    <col min="513" max="513" width="12.625" style="432" customWidth="1"/>
    <col min="514" max="519" width="11.375" style="432" customWidth="1"/>
    <col min="520" max="768" width="9" style="432"/>
    <col min="769" max="769" width="12.625" style="432" customWidth="1"/>
    <col min="770" max="775" width="11.375" style="432" customWidth="1"/>
    <col min="776" max="1024" width="9" style="432"/>
    <col min="1025" max="1025" width="12.625" style="432" customWidth="1"/>
    <col min="1026" max="1031" width="11.375" style="432" customWidth="1"/>
    <col min="1032" max="1280" width="9" style="432"/>
    <col min="1281" max="1281" width="12.625" style="432" customWidth="1"/>
    <col min="1282" max="1287" width="11.375" style="432" customWidth="1"/>
    <col min="1288" max="1536" width="9" style="432"/>
    <col min="1537" max="1537" width="12.625" style="432" customWidth="1"/>
    <col min="1538" max="1543" width="11.375" style="432" customWidth="1"/>
    <col min="1544" max="1792" width="9" style="432"/>
    <col min="1793" max="1793" width="12.625" style="432" customWidth="1"/>
    <col min="1794" max="1799" width="11.375" style="432" customWidth="1"/>
    <col min="1800" max="2048" width="9" style="432"/>
    <col min="2049" max="2049" width="12.625" style="432" customWidth="1"/>
    <col min="2050" max="2055" width="11.375" style="432" customWidth="1"/>
    <col min="2056" max="2304" width="9" style="432"/>
    <col min="2305" max="2305" width="12.625" style="432" customWidth="1"/>
    <col min="2306" max="2311" width="11.375" style="432" customWidth="1"/>
    <col min="2312" max="2560" width="9" style="432"/>
    <col min="2561" max="2561" width="12.625" style="432" customWidth="1"/>
    <col min="2562" max="2567" width="11.375" style="432" customWidth="1"/>
    <col min="2568" max="2816" width="9" style="432"/>
    <col min="2817" max="2817" width="12.625" style="432" customWidth="1"/>
    <col min="2818" max="2823" width="11.375" style="432" customWidth="1"/>
    <col min="2824" max="3072" width="9" style="432"/>
    <col min="3073" max="3073" width="12.625" style="432" customWidth="1"/>
    <col min="3074" max="3079" width="11.375" style="432" customWidth="1"/>
    <col min="3080" max="3328" width="9" style="432"/>
    <col min="3329" max="3329" width="12.625" style="432" customWidth="1"/>
    <col min="3330" max="3335" width="11.375" style="432" customWidth="1"/>
    <col min="3336" max="3584" width="9" style="432"/>
    <col min="3585" max="3585" width="12.625" style="432" customWidth="1"/>
    <col min="3586" max="3591" width="11.375" style="432" customWidth="1"/>
    <col min="3592" max="3840" width="9" style="432"/>
    <col min="3841" max="3841" width="12.625" style="432" customWidth="1"/>
    <col min="3842" max="3847" width="11.375" style="432" customWidth="1"/>
    <col min="3848" max="4096" width="9" style="432"/>
    <col min="4097" max="4097" width="12.625" style="432" customWidth="1"/>
    <col min="4098" max="4103" width="11.375" style="432" customWidth="1"/>
    <col min="4104" max="4352" width="9" style="432"/>
    <col min="4353" max="4353" width="12.625" style="432" customWidth="1"/>
    <col min="4354" max="4359" width="11.375" style="432" customWidth="1"/>
    <col min="4360" max="4608" width="9" style="432"/>
    <col min="4609" max="4609" width="12.625" style="432" customWidth="1"/>
    <col min="4610" max="4615" width="11.375" style="432" customWidth="1"/>
    <col min="4616" max="4864" width="9" style="432"/>
    <col min="4865" max="4865" width="12.625" style="432" customWidth="1"/>
    <col min="4866" max="4871" width="11.375" style="432" customWidth="1"/>
    <col min="4872" max="5120" width="9" style="432"/>
    <col min="5121" max="5121" width="12.625" style="432" customWidth="1"/>
    <col min="5122" max="5127" width="11.375" style="432" customWidth="1"/>
    <col min="5128" max="5376" width="9" style="432"/>
    <col min="5377" max="5377" width="12.625" style="432" customWidth="1"/>
    <col min="5378" max="5383" width="11.375" style="432" customWidth="1"/>
    <col min="5384" max="5632" width="9" style="432"/>
    <col min="5633" max="5633" width="12.625" style="432" customWidth="1"/>
    <col min="5634" max="5639" width="11.375" style="432" customWidth="1"/>
    <col min="5640" max="5888" width="9" style="432"/>
    <col min="5889" max="5889" width="12.625" style="432" customWidth="1"/>
    <col min="5890" max="5895" width="11.375" style="432" customWidth="1"/>
    <col min="5896" max="6144" width="9" style="432"/>
    <col min="6145" max="6145" width="12.625" style="432" customWidth="1"/>
    <col min="6146" max="6151" width="11.375" style="432" customWidth="1"/>
    <col min="6152" max="6400" width="9" style="432"/>
    <col min="6401" max="6401" width="12.625" style="432" customWidth="1"/>
    <col min="6402" max="6407" width="11.375" style="432" customWidth="1"/>
    <col min="6408" max="6656" width="9" style="432"/>
    <col min="6657" max="6657" width="12.625" style="432" customWidth="1"/>
    <col min="6658" max="6663" width="11.375" style="432" customWidth="1"/>
    <col min="6664" max="6912" width="9" style="432"/>
    <col min="6913" max="6913" width="12.625" style="432" customWidth="1"/>
    <col min="6914" max="6919" width="11.375" style="432" customWidth="1"/>
    <col min="6920" max="7168" width="9" style="432"/>
    <col min="7169" max="7169" width="12.625" style="432" customWidth="1"/>
    <col min="7170" max="7175" width="11.375" style="432" customWidth="1"/>
    <col min="7176" max="7424" width="9" style="432"/>
    <col min="7425" max="7425" width="12.625" style="432" customWidth="1"/>
    <col min="7426" max="7431" width="11.375" style="432" customWidth="1"/>
    <col min="7432" max="7680" width="9" style="432"/>
    <col min="7681" max="7681" width="12.625" style="432" customWidth="1"/>
    <col min="7682" max="7687" width="11.375" style="432" customWidth="1"/>
    <col min="7688" max="7936" width="9" style="432"/>
    <col min="7937" max="7937" width="12.625" style="432" customWidth="1"/>
    <col min="7938" max="7943" width="11.375" style="432" customWidth="1"/>
    <col min="7944" max="8192" width="9" style="432"/>
    <col min="8193" max="8193" width="12.625" style="432" customWidth="1"/>
    <col min="8194" max="8199" width="11.375" style="432" customWidth="1"/>
    <col min="8200" max="8448" width="9" style="432"/>
    <col min="8449" max="8449" width="12.625" style="432" customWidth="1"/>
    <col min="8450" max="8455" width="11.375" style="432" customWidth="1"/>
    <col min="8456" max="8704" width="9" style="432"/>
    <col min="8705" max="8705" width="12.625" style="432" customWidth="1"/>
    <col min="8706" max="8711" width="11.375" style="432" customWidth="1"/>
    <col min="8712" max="8960" width="9" style="432"/>
    <col min="8961" max="8961" width="12.625" style="432" customWidth="1"/>
    <col min="8962" max="8967" width="11.375" style="432" customWidth="1"/>
    <col min="8968" max="9216" width="9" style="432"/>
    <col min="9217" max="9217" width="12.625" style="432" customWidth="1"/>
    <col min="9218" max="9223" width="11.375" style="432" customWidth="1"/>
    <col min="9224" max="9472" width="9" style="432"/>
    <col min="9473" max="9473" width="12.625" style="432" customWidth="1"/>
    <col min="9474" max="9479" width="11.375" style="432" customWidth="1"/>
    <col min="9480" max="9728" width="9" style="432"/>
    <col min="9729" max="9729" width="12.625" style="432" customWidth="1"/>
    <col min="9730" max="9735" width="11.375" style="432" customWidth="1"/>
    <col min="9736" max="9984" width="9" style="432"/>
    <col min="9985" max="9985" width="12.625" style="432" customWidth="1"/>
    <col min="9986" max="9991" width="11.375" style="432" customWidth="1"/>
    <col min="9992" max="10240" width="9" style="432"/>
    <col min="10241" max="10241" width="12.625" style="432" customWidth="1"/>
    <col min="10242" max="10247" width="11.375" style="432" customWidth="1"/>
    <col min="10248" max="10496" width="9" style="432"/>
    <col min="10497" max="10497" width="12.625" style="432" customWidth="1"/>
    <col min="10498" max="10503" width="11.375" style="432" customWidth="1"/>
    <col min="10504" max="10752" width="9" style="432"/>
    <col min="10753" max="10753" width="12.625" style="432" customWidth="1"/>
    <col min="10754" max="10759" width="11.375" style="432" customWidth="1"/>
    <col min="10760" max="11008" width="9" style="432"/>
    <col min="11009" max="11009" width="12.625" style="432" customWidth="1"/>
    <col min="11010" max="11015" width="11.375" style="432" customWidth="1"/>
    <col min="11016" max="11264" width="9" style="432"/>
    <col min="11265" max="11265" width="12.625" style="432" customWidth="1"/>
    <col min="11266" max="11271" width="11.375" style="432" customWidth="1"/>
    <col min="11272" max="11520" width="9" style="432"/>
    <col min="11521" max="11521" width="12.625" style="432" customWidth="1"/>
    <col min="11522" max="11527" width="11.375" style="432" customWidth="1"/>
    <col min="11528" max="11776" width="9" style="432"/>
    <col min="11777" max="11777" width="12.625" style="432" customWidth="1"/>
    <col min="11778" max="11783" width="11.375" style="432" customWidth="1"/>
    <col min="11784" max="12032" width="9" style="432"/>
    <col min="12033" max="12033" width="12.625" style="432" customWidth="1"/>
    <col min="12034" max="12039" width="11.375" style="432" customWidth="1"/>
    <col min="12040" max="12288" width="9" style="432"/>
    <col min="12289" max="12289" width="12.625" style="432" customWidth="1"/>
    <col min="12290" max="12295" width="11.375" style="432" customWidth="1"/>
    <col min="12296" max="12544" width="9" style="432"/>
    <col min="12545" max="12545" width="12.625" style="432" customWidth="1"/>
    <col min="12546" max="12551" width="11.375" style="432" customWidth="1"/>
    <col min="12552" max="12800" width="9" style="432"/>
    <col min="12801" max="12801" width="12.625" style="432" customWidth="1"/>
    <col min="12802" max="12807" width="11.375" style="432" customWidth="1"/>
    <col min="12808" max="13056" width="9" style="432"/>
    <col min="13057" max="13057" width="12.625" style="432" customWidth="1"/>
    <col min="13058" max="13063" width="11.375" style="432" customWidth="1"/>
    <col min="13064" max="13312" width="9" style="432"/>
    <col min="13313" max="13313" width="12.625" style="432" customWidth="1"/>
    <col min="13314" max="13319" width="11.375" style="432" customWidth="1"/>
    <col min="13320" max="13568" width="9" style="432"/>
    <col min="13569" max="13569" width="12.625" style="432" customWidth="1"/>
    <col min="13570" max="13575" width="11.375" style="432" customWidth="1"/>
    <col min="13576" max="13824" width="9" style="432"/>
    <col min="13825" max="13825" width="12.625" style="432" customWidth="1"/>
    <col min="13826" max="13831" width="11.375" style="432" customWidth="1"/>
    <col min="13832" max="14080" width="9" style="432"/>
    <col min="14081" max="14081" width="12.625" style="432" customWidth="1"/>
    <col min="14082" max="14087" width="11.375" style="432" customWidth="1"/>
    <col min="14088" max="14336" width="9" style="432"/>
    <col min="14337" max="14337" width="12.625" style="432" customWidth="1"/>
    <col min="14338" max="14343" width="11.375" style="432" customWidth="1"/>
    <col min="14344" max="14592" width="9" style="432"/>
    <col min="14593" max="14593" width="12.625" style="432" customWidth="1"/>
    <col min="14594" max="14599" width="11.375" style="432" customWidth="1"/>
    <col min="14600" max="14848" width="9" style="432"/>
    <col min="14849" max="14849" width="12.625" style="432" customWidth="1"/>
    <col min="14850" max="14855" width="11.375" style="432" customWidth="1"/>
    <col min="14856" max="15104" width="9" style="432"/>
    <col min="15105" max="15105" width="12.625" style="432" customWidth="1"/>
    <col min="15106" max="15111" width="11.375" style="432" customWidth="1"/>
    <col min="15112" max="15360" width="9" style="432"/>
    <col min="15361" max="15361" width="12.625" style="432" customWidth="1"/>
    <col min="15362" max="15367" width="11.375" style="432" customWidth="1"/>
    <col min="15368" max="15616" width="9" style="432"/>
    <col min="15617" max="15617" width="12.625" style="432" customWidth="1"/>
    <col min="15618" max="15623" width="11.375" style="432" customWidth="1"/>
    <col min="15624" max="15872" width="9" style="432"/>
    <col min="15873" max="15873" width="12.625" style="432" customWidth="1"/>
    <col min="15874" max="15879" width="11.375" style="432" customWidth="1"/>
    <col min="15880" max="16128" width="9" style="432"/>
    <col min="16129" max="16129" width="12.625" style="432" customWidth="1"/>
    <col min="16130" max="16135" width="11.375" style="432" customWidth="1"/>
    <col min="16136" max="16384" width="9" style="432"/>
  </cols>
  <sheetData>
    <row r="1" spans="1:7" ht="25.5" customHeight="1">
      <c r="A1" s="556" t="s">
        <v>2611</v>
      </c>
      <c r="G1" s="185" t="s">
        <v>2965</v>
      </c>
    </row>
    <row r="2" spans="1:7" ht="18" customHeight="1">
      <c r="A2" s="569" t="s">
        <v>1963</v>
      </c>
      <c r="B2" s="67" t="s">
        <v>99</v>
      </c>
      <c r="C2" s="67" t="s">
        <v>442</v>
      </c>
      <c r="D2" s="67" t="s">
        <v>443</v>
      </c>
      <c r="E2" s="67" t="s">
        <v>134</v>
      </c>
      <c r="F2" s="587" t="s">
        <v>1964</v>
      </c>
      <c r="G2" s="567" t="s">
        <v>135</v>
      </c>
    </row>
    <row r="3" spans="1:7" ht="18" customHeight="1">
      <c r="A3" s="450"/>
      <c r="B3" s="301" t="s">
        <v>324</v>
      </c>
      <c r="C3" s="301" t="s">
        <v>324</v>
      </c>
      <c r="D3" s="301" t="s">
        <v>324</v>
      </c>
      <c r="E3" s="301" t="s">
        <v>422</v>
      </c>
      <c r="F3" s="159" t="s">
        <v>275</v>
      </c>
      <c r="G3" s="306" t="s">
        <v>324</v>
      </c>
    </row>
    <row r="4" spans="1:7" ht="22.5" customHeight="1">
      <c r="A4" s="19" t="s">
        <v>99</v>
      </c>
      <c r="B4" s="677">
        <f>SUM(B5:B16)</f>
        <v>29670</v>
      </c>
      <c r="C4" s="677">
        <f>SUM(C5:C16)</f>
        <v>14539</v>
      </c>
      <c r="D4" s="677">
        <f>SUM(D5:D16)</f>
        <v>15131</v>
      </c>
      <c r="E4" s="677">
        <f>SUM(E5:E16)</f>
        <v>11220</v>
      </c>
      <c r="F4" s="678">
        <f t="shared" ref="F4:F16" si="0">ROUND(C4/D4*100,1)</f>
        <v>96.1</v>
      </c>
      <c r="G4" s="679">
        <f t="shared" ref="G4:G16" si="1">ROUND(B4/E4,1)</f>
        <v>2.6</v>
      </c>
    </row>
    <row r="5" spans="1:7" ht="22.5" customHeight="1">
      <c r="A5" s="680" t="s">
        <v>448</v>
      </c>
      <c r="B5" s="179">
        <f t="shared" ref="B5:B16" si="2">SUM(C5:D5)</f>
        <v>3868</v>
      </c>
      <c r="C5" s="179">
        <v>1893</v>
      </c>
      <c r="D5" s="179">
        <v>1975</v>
      </c>
      <c r="E5" s="179">
        <v>1577</v>
      </c>
      <c r="F5" s="681">
        <f t="shared" si="0"/>
        <v>95.8</v>
      </c>
      <c r="G5" s="682">
        <f t="shared" si="1"/>
        <v>2.5</v>
      </c>
    </row>
    <row r="6" spans="1:7" ht="22.5" customHeight="1">
      <c r="A6" s="680" t="s">
        <v>449</v>
      </c>
      <c r="B6" s="179">
        <f t="shared" si="2"/>
        <v>5375</v>
      </c>
      <c r="C6" s="179">
        <v>2613</v>
      </c>
      <c r="D6" s="179">
        <v>2762</v>
      </c>
      <c r="E6" s="179">
        <v>2317</v>
      </c>
      <c r="F6" s="681">
        <f t="shared" si="0"/>
        <v>94.6</v>
      </c>
      <c r="G6" s="682">
        <f t="shared" si="1"/>
        <v>2.2999999999999998</v>
      </c>
    </row>
    <row r="7" spans="1:7" ht="22.5" customHeight="1">
      <c r="A7" s="680" t="s">
        <v>450</v>
      </c>
      <c r="B7" s="179">
        <f t="shared" si="2"/>
        <v>3153</v>
      </c>
      <c r="C7" s="179">
        <v>1584</v>
      </c>
      <c r="D7" s="179">
        <v>1569</v>
      </c>
      <c r="E7" s="179">
        <v>1314</v>
      </c>
      <c r="F7" s="681">
        <f t="shared" si="0"/>
        <v>101</v>
      </c>
      <c r="G7" s="682">
        <f t="shared" si="1"/>
        <v>2.4</v>
      </c>
    </row>
    <row r="8" spans="1:7" ht="22.5" customHeight="1">
      <c r="A8" s="680" t="s">
        <v>973</v>
      </c>
      <c r="B8" s="179">
        <f t="shared" si="2"/>
        <v>1527</v>
      </c>
      <c r="C8" s="179">
        <v>744</v>
      </c>
      <c r="D8" s="179">
        <v>783</v>
      </c>
      <c r="E8" s="179">
        <v>472</v>
      </c>
      <c r="F8" s="681">
        <f t="shared" si="0"/>
        <v>95</v>
      </c>
      <c r="G8" s="682">
        <f t="shared" si="1"/>
        <v>3.2</v>
      </c>
    </row>
    <row r="9" spans="1:7" ht="22.5" customHeight="1">
      <c r="A9" s="680" t="s">
        <v>452</v>
      </c>
      <c r="B9" s="179">
        <f t="shared" si="2"/>
        <v>1557</v>
      </c>
      <c r="C9" s="179">
        <v>767</v>
      </c>
      <c r="D9" s="179">
        <v>790</v>
      </c>
      <c r="E9" s="179">
        <v>485</v>
      </c>
      <c r="F9" s="681">
        <f t="shared" si="0"/>
        <v>97.1</v>
      </c>
      <c r="G9" s="682">
        <f t="shared" si="1"/>
        <v>3.2</v>
      </c>
    </row>
    <row r="10" spans="1:7" ht="22.5" customHeight="1">
      <c r="A10" s="680" t="s">
        <v>453</v>
      </c>
      <c r="B10" s="179">
        <f t="shared" si="2"/>
        <v>771</v>
      </c>
      <c r="C10" s="179">
        <v>350</v>
      </c>
      <c r="D10" s="179">
        <v>421</v>
      </c>
      <c r="E10" s="179">
        <v>216</v>
      </c>
      <c r="F10" s="681">
        <f t="shared" si="0"/>
        <v>83.1</v>
      </c>
      <c r="G10" s="682">
        <f t="shared" si="1"/>
        <v>3.6</v>
      </c>
    </row>
    <row r="11" spans="1:7" ht="22.5" customHeight="1">
      <c r="A11" s="680" t="s">
        <v>454</v>
      </c>
      <c r="B11" s="179">
        <f t="shared" si="2"/>
        <v>1168</v>
      </c>
      <c r="C11" s="179">
        <v>579</v>
      </c>
      <c r="D11" s="179">
        <v>589</v>
      </c>
      <c r="E11" s="179">
        <v>402</v>
      </c>
      <c r="F11" s="681">
        <f t="shared" si="0"/>
        <v>98.3</v>
      </c>
      <c r="G11" s="682">
        <f t="shared" si="1"/>
        <v>2.9</v>
      </c>
    </row>
    <row r="12" spans="1:7" ht="22.5" customHeight="1">
      <c r="A12" s="680" t="s">
        <v>1965</v>
      </c>
      <c r="B12" s="179">
        <f t="shared" si="2"/>
        <v>3197</v>
      </c>
      <c r="C12" s="179">
        <v>1567</v>
      </c>
      <c r="D12" s="179">
        <v>1630</v>
      </c>
      <c r="E12" s="179">
        <v>1173</v>
      </c>
      <c r="F12" s="681">
        <f t="shared" si="0"/>
        <v>96.1</v>
      </c>
      <c r="G12" s="682">
        <f t="shared" si="1"/>
        <v>2.7</v>
      </c>
    </row>
    <row r="13" spans="1:7" ht="22.5" customHeight="1">
      <c r="A13" s="680" t="s">
        <v>456</v>
      </c>
      <c r="B13" s="179">
        <f t="shared" si="2"/>
        <v>4909</v>
      </c>
      <c r="C13" s="179">
        <v>2457</v>
      </c>
      <c r="D13" s="179">
        <v>2452</v>
      </c>
      <c r="E13" s="179">
        <v>1891</v>
      </c>
      <c r="F13" s="681">
        <f t="shared" si="0"/>
        <v>100.2</v>
      </c>
      <c r="G13" s="682">
        <f t="shared" si="1"/>
        <v>2.6</v>
      </c>
    </row>
    <row r="14" spans="1:7" ht="22.5" customHeight="1">
      <c r="A14" s="680" t="s">
        <v>457</v>
      </c>
      <c r="B14" s="179">
        <f t="shared" si="2"/>
        <v>1709</v>
      </c>
      <c r="C14" s="179">
        <v>820</v>
      </c>
      <c r="D14" s="179">
        <v>889</v>
      </c>
      <c r="E14" s="179">
        <v>618</v>
      </c>
      <c r="F14" s="681">
        <f t="shared" si="0"/>
        <v>92.2</v>
      </c>
      <c r="G14" s="682">
        <f t="shared" si="1"/>
        <v>2.8</v>
      </c>
    </row>
    <row r="15" spans="1:7" ht="22.5" customHeight="1">
      <c r="A15" s="680" t="s">
        <v>458</v>
      </c>
      <c r="B15" s="179">
        <f t="shared" si="2"/>
        <v>1121</v>
      </c>
      <c r="C15" s="179">
        <v>556</v>
      </c>
      <c r="D15" s="179">
        <v>565</v>
      </c>
      <c r="E15" s="179">
        <v>357</v>
      </c>
      <c r="F15" s="681">
        <f t="shared" si="0"/>
        <v>98.4</v>
      </c>
      <c r="G15" s="682">
        <f t="shared" si="1"/>
        <v>3.1</v>
      </c>
    </row>
    <row r="16" spans="1:7" ht="22.5" customHeight="1">
      <c r="A16" s="683" t="s">
        <v>1966</v>
      </c>
      <c r="B16" s="684">
        <f t="shared" si="2"/>
        <v>1315</v>
      </c>
      <c r="C16" s="684">
        <v>609</v>
      </c>
      <c r="D16" s="684">
        <v>706</v>
      </c>
      <c r="E16" s="684">
        <v>398</v>
      </c>
      <c r="F16" s="685">
        <f t="shared" si="0"/>
        <v>86.3</v>
      </c>
      <c r="G16" s="686">
        <f t="shared" si="1"/>
        <v>3.3</v>
      </c>
    </row>
    <row r="17" spans="1:7" ht="18" customHeight="1"/>
    <row r="18" spans="1:7" ht="18" customHeight="1">
      <c r="G18" s="185" t="s">
        <v>2966</v>
      </c>
    </row>
    <row r="19" spans="1:7" ht="18" customHeight="1">
      <c r="A19" s="569" t="s">
        <v>1963</v>
      </c>
      <c r="B19" s="67" t="s">
        <v>99</v>
      </c>
      <c r="C19" s="67" t="s">
        <v>442</v>
      </c>
      <c r="D19" s="67" t="s">
        <v>443</v>
      </c>
      <c r="E19" s="67" t="s">
        <v>134</v>
      </c>
      <c r="F19" s="587" t="s">
        <v>1964</v>
      </c>
      <c r="G19" s="567" t="s">
        <v>135</v>
      </c>
    </row>
    <row r="20" spans="1:7" ht="18" customHeight="1">
      <c r="A20" s="450"/>
      <c r="B20" s="301" t="s">
        <v>324</v>
      </c>
      <c r="C20" s="301" t="s">
        <v>324</v>
      </c>
      <c r="D20" s="301" t="s">
        <v>324</v>
      </c>
      <c r="E20" s="301" t="s">
        <v>422</v>
      </c>
      <c r="F20" s="159" t="s">
        <v>275</v>
      </c>
      <c r="G20" s="306" t="s">
        <v>324</v>
      </c>
    </row>
    <row r="21" spans="1:7" ht="22.5" customHeight="1">
      <c r="A21" s="19" t="s">
        <v>99</v>
      </c>
      <c r="B21" s="677">
        <f>SUM(B22:B33)</f>
        <v>28991</v>
      </c>
      <c r="C21" s="677">
        <f>SUM(C22:C33)</f>
        <v>14317</v>
      </c>
      <c r="D21" s="677">
        <f>SUM(D22:D33)</f>
        <v>14674</v>
      </c>
      <c r="E21" s="677">
        <f>SUM(E22:E33)</f>
        <v>12082</v>
      </c>
      <c r="F21" s="678">
        <f t="shared" ref="F21" si="3">ROUND(C21/D21*100,1)</f>
        <v>97.6</v>
      </c>
      <c r="G21" s="679">
        <f t="shared" ref="G21" si="4">ROUND(B21/E21,1)</f>
        <v>2.4</v>
      </c>
    </row>
    <row r="22" spans="1:7" ht="22.5" customHeight="1">
      <c r="A22" s="680" t="s">
        <v>448</v>
      </c>
      <c r="B22" s="179">
        <f t="shared" ref="B22:B33" si="5">SUM(C22:D22)</f>
        <v>3592</v>
      </c>
      <c r="C22" s="179">
        <v>1741</v>
      </c>
      <c r="D22" s="179">
        <v>1851</v>
      </c>
      <c r="E22" s="179">
        <v>1554</v>
      </c>
      <c r="F22" s="681">
        <f>ROUND(C22/D22*100,1)</f>
        <v>94.1</v>
      </c>
      <c r="G22" s="682">
        <f>ROUND(B22/E22,1)</f>
        <v>2.2999999999999998</v>
      </c>
    </row>
    <row r="23" spans="1:7" ht="22.5" customHeight="1">
      <c r="A23" s="680" t="s">
        <v>449</v>
      </c>
      <c r="B23" s="179">
        <f t="shared" si="5"/>
        <v>5128</v>
      </c>
      <c r="C23" s="179">
        <v>2454</v>
      </c>
      <c r="D23" s="179">
        <v>2674</v>
      </c>
      <c r="E23" s="179">
        <v>2443</v>
      </c>
      <c r="F23" s="681">
        <f t="shared" ref="F23:F33" si="6">ROUND(C23/D23*100,1)</f>
        <v>91.8</v>
      </c>
      <c r="G23" s="682">
        <f t="shared" ref="G23:G33" si="7">ROUND(B23/E23,1)</f>
        <v>2.1</v>
      </c>
    </row>
    <row r="24" spans="1:7" ht="22.5" customHeight="1">
      <c r="A24" s="680" t="s">
        <v>450</v>
      </c>
      <c r="B24" s="179">
        <f t="shared" si="5"/>
        <v>2995</v>
      </c>
      <c r="C24" s="179">
        <v>1484</v>
      </c>
      <c r="D24" s="179">
        <v>1511</v>
      </c>
      <c r="E24" s="179">
        <v>1335</v>
      </c>
      <c r="F24" s="681">
        <f t="shared" si="6"/>
        <v>98.2</v>
      </c>
      <c r="G24" s="682">
        <f t="shared" si="7"/>
        <v>2.2000000000000002</v>
      </c>
    </row>
    <row r="25" spans="1:7" ht="22.5" customHeight="1">
      <c r="A25" s="680" t="s">
        <v>973</v>
      </c>
      <c r="B25" s="179">
        <f t="shared" si="5"/>
        <v>1426</v>
      </c>
      <c r="C25" s="179">
        <v>686</v>
      </c>
      <c r="D25" s="179">
        <v>740</v>
      </c>
      <c r="E25" s="179">
        <v>488</v>
      </c>
      <c r="F25" s="681">
        <f t="shared" si="6"/>
        <v>92.7</v>
      </c>
      <c r="G25" s="682">
        <f t="shared" si="7"/>
        <v>2.9</v>
      </c>
    </row>
    <row r="26" spans="1:7" ht="22.5" customHeight="1">
      <c r="A26" s="680" t="s">
        <v>452</v>
      </c>
      <c r="B26" s="179">
        <f t="shared" si="5"/>
        <v>1460</v>
      </c>
      <c r="C26" s="179">
        <v>712</v>
      </c>
      <c r="D26" s="179">
        <v>748</v>
      </c>
      <c r="E26" s="179">
        <v>494</v>
      </c>
      <c r="F26" s="681">
        <f t="shared" si="6"/>
        <v>95.2</v>
      </c>
      <c r="G26" s="682">
        <f t="shared" si="7"/>
        <v>3</v>
      </c>
    </row>
    <row r="27" spans="1:7" ht="22.5" customHeight="1">
      <c r="A27" s="680" t="s">
        <v>453</v>
      </c>
      <c r="B27" s="179">
        <f t="shared" si="5"/>
        <v>714</v>
      </c>
      <c r="C27" s="179">
        <v>316</v>
      </c>
      <c r="D27" s="179">
        <v>398</v>
      </c>
      <c r="E27" s="179">
        <v>216</v>
      </c>
      <c r="F27" s="681">
        <f t="shared" si="6"/>
        <v>79.400000000000006</v>
      </c>
      <c r="G27" s="682">
        <f t="shared" si="7"/>
        <v>3.3</v>
      </c>
    </row>
    <row r="28" spans="1:7" ht="22.5" customHeight="1">
      <c r="A28" s="680" t="s">
        <v>454</v>
      </c>
      <c r="B28" s="179">
        <f t="shared" si="5"/>
        <v>1100</v>
      </c>
      <c r="C28" s="179">
        <v>563</v>
      </c>
      <c r="D28" s="179">
        <v>537</v>
      </c>
      <c r="E28" s="179">
        <v>419</v>
      </c>
      <c r="F28" s="681">
        <f t="shared" si="6"/>
        <v>104.8</v>
      </c>
      <c r="G28" s="682">
        <f t="shared" si="7"/>
        <v>2.6</v>
      </c>
    </row>
    <row r="29" spans="1:7" ht="22.5" customHeight="1">
      <c r="A29" s="680" t="s">
        <v>1965</v>
      </c>
      <c r="B29" s="179">
        <f t="shared" si="5"/>
        <v>3290</v>
      </c>
      <c r="C29" s="179">
        <v>1660</v>
      </c>
      <c r="D29" s="179">
        <v>1630</v>
      </c>
      <c r="E29" s="179">
        <v>1379</v>
      </c>
      <c r="F29" s="681">
        <f t="shared" si="6"/>
        <v>101.8</v>
      </c>
      <c r="G29" s="682">
        <f t="shared" si="7"/>
        <v>2.4</v>
      </c>
    </row>
    <row r="30" spans="1:7" ht="22.5" customHeight="1">
      <c r="A30" s="680" t="s">
        <v>456</v>
      </c>
      <c r="B30" s="179">
        <f t="shared" si="5"/>
        <v>5423</v>
      </c>
      <c r="C30" s="179">
        <v>2833</v>
      </c>
      <c r="D30" s="179">
        <v>2590</v>
      </c>
      <c r="E30" s="179">
        <v>2411</v>
      </c>
      <c r="F30" s="681">
        <f t="shared" si="6"/>
        <v>109.4</v>
      </c>
      <c r="G30" s="682">
        <f t="shared" si="7"/>
        <v>2.2000000000000002</v>
      </c>
    </row>
    <row r="31" spans="1:7" ht="22.5" customHeight="1">
      <c r="A31" s="680" t="s">
        <v>457</v>
      </c>
      <c r="B31" s="179">
        <f t="shared" si="5"/>
        <v>1618</v>
      </c>
      <c r="C31" s="179">
        <v>793</v>
      </c>
      <c r="D31" s="179">
        <v>825</v>
      </c>
      <c r="E31" s="179">
        <v>609</v>
      </c>
      <c r="F31" s="681">
        <f t="shared" si="6"/>
        <v>96.1</v>
      </c>
      <c r="G31" s="682">
        <f t="shared" si="7"/>
        <v>2.7</v>
      </c>
    </row>
    <row r="32" spans="1:7" ht="22.5" customHeight="1">
      <c r="A32" s="680" t="s">
        <v>458</v>
      </c>
      <c r="B32" s="179">
        <f t="shared" si="5"/>
        <v>987</v>
      </c>
      <c r="C32" s="179">
        <v>486</v>
      </c>
      <c r="D32" s="179">
        <v>501</v>
      </c>
      <c r="E32" s="179">
        <v>341</v>
      </c>
      <c r="F32" s="681">
        <f t="shared" si="6"/>
        <v>97</v>
      </c>
      <c r="G32" s="682">
        <f t="shared" si="7"/>
        <v>2.9</v>
      </c>
    </row>
    <row r="33" spans="1:7" ht="22.5" customHeight="1">
      <c r="A33" s="683" t="s">
        <v>1966</v>
      </c>
      <c r="B33" s="684">
        <f t="shared" si="5"/>
        <v>1258</v>
      </c>
      <c r="C33" s="684">
        <v>589</v>
      </c>
      <c r="D33" s="684">
        <v>669</v>
      </c>
      <c r="E33" s="684">
        <v>393</v>
      </c>
      <c r="F33" s="685">
        <f t="shared" si="6"/>
        <v>88</v>
      </c>
      <c r="G33" s="686">
        <f t="shared" si="7"/>
        <v>3.2</v>
      </c>
    </row>
    <row r="34" spans="1:7" ht="18" customHeight="1">
      <c r="A34" s="259" t="s">
        <v>143</v>
      </c>
    </row>
    <row r="35" spans="1:7" ht="18" customHeight="1">
      <c r="A35" s="562" t="s">
        <v>1967</v>
      </c>
    </row>
    <row r="36" spans="1:7" ht="18" customHeight="1">
      <c r="A36" s="558" t="s">
        <v>1968</v>
      </c>
    </row>
    <row r="37" spans="1:7" ht="15.95" customHeight="1"/>
    <row r="38" spans="1:7" ht="15.95" customHeight="1"/>
    <row r="39" spans="1:7" ht="15.95" customHeight="1"/>
    <row r="40" spans="1:7" ht="15.95" customHeight="1"/>
    <row r="41" spans="1:7" ht="15.95" customHeight="1"/>
    <row r="42" spans="1:7" ht="15.95" customHeight="1"/>
  </sheetData>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view="pageBreakPreview" zoomScaleNormal="100" zoomScaleSheetLayoutView="100" workbookViewId="0">
      <selection activeCell="J11" sqref="J11"/>
    </sheetView>
  </sheetViews>
  <sheetFormatPr defaultRowHeight="18.75"/>
  <cols>
    <col min="1" max="1" width="15.5" style="520" customWidth="1"/>
    <col min="2" max="10" width="10.625" style="520" customWidth="1"/>
    <col min="11" max="16" width="9" style="520" hidden="1" customWidth="1"/>
    <col min="17" max="17" width="0" style="520" hidden="1" customWidth="1"/>
    <col min="18" max="18" width="5.125" style="520" customWidth="1"/>
    <col min="19" max="16384" width="9" style="520"/>
  </cols>
  <sheetData>
    <row r="1" spans="1:16" s="130" customFormat="1" ht="25.5" customHeight="1">
      <c r="A1" s="531" t="s">
        <v>3499</v>
      </c>
      <c r="B1" s="201"/>
      <c r="C1" s="201"/>
      <c r="D1" s="202"/>
      <c r="E1" s="202"/>
      <c r="G1" s="5"/>
      <c r="I1" s="2595" t="s">
        <v>1918</v>
      </c>
      <c r="J1" s="2595"/>
    </row>
    <row r="2" spans="1:16">
      <c r="A2" s="534"/>
      <c r="B2" s="535" t="s">
        <v>3512</v>
      </c>
      <c r="C2" s="535" t="s">
        <v>3513</v>
      </c>
      <c r="D2" s="535" t="s">
        <v>3514</v>
      </c>
      <c r="E2" s="535" t="s">
        <v>3515</v>
      </c>
      <c r="F2" s="535" t="s">
        <v>3516</v>
      </c>
      <c r="G2" s="535" t="s">
        <v>3517</v>
      </c>
      <c r="H2" s="535" t="s">
        <v>3518</v>
      </c>
      <c r="I2" s="535" t="s">
        <v>3519</v>
      </c>
      <c r="J2" s="536" t="s">
        <v>3520</v>
      </c>
      <c r="L2" s="521" t="s">
        <v>3156</v>
      </c>
      <c r="M2" s="519"/>
    </row>
    <row r="3" spans="1:16">
      <c r="A3" s="547"/>
      <c r="B3" s="548" t="s">
        <v>324</v>
      </c>
      <c r="C3" s="548" t="s">
        <v>324</v>
      </c>
      <c r="D3" s="548" t="s">
        <v>324</v>
      </c>
      <c r="E3" s="548" t="s">
        <v>324</v>
      </c>
      <c r="F3" s="548" t="s">
        <v>324</v>
      </c>
      <c r="G3" s="548" t="s">
        <v>324</v>
      </c>
      <c r="H3" s="548" t="s">
        <v>324</v>
      </c>
      <c r="I3" s="548" t="s">
        <v>324</v>
      </c>
      <c r="J3" s="549" t="s">
        <v>324</v>
      </c>
      <c r="L3" s="533"/>
      <c r="M3" s="519"/>
    </row>
    <row r="4" spans="1:16">
      <c r="A4" s="541" t="s">
        <v>3500</v>
      </c>
      <c r="B4" s="537">
        <v>6703</v>
      </c>
      <c r="C4" s="537">
        <v>6212</v>
      </c>
      <c r="D4" s="537">
        <v>5756</v>
      </c>
      <c r="E4" s="537">
        <v>5326</v>
      </c>
      <c r="F4" s="537">
        <v>5036</v>
      </c>
      <c r="G4" s="537">
        <v>4585</v>
      </c>
      <c r="H4" s="537">
        <v>4234</v>
      </c>
      <c r="I4" s="537">
        <v>3868</v>
      </c>
      <c r="J4" s="538">
        <v>3592</v>
      </c>
      <c r="K4" s="532">
        <v>12</v>
      </c>
      <c r="L4" s="522">
        <f t="shared" ref="L4:L15" si="0">((J4/B4)-1)</f>
        <v>-0.46412054304042971</v>
      </c>
      <c r="M4" s="519" t="s">
        <v>3157</v>
      </c>
    </row>
    <row r="5" spans="1:16">
      <c r="A5" s="541" t="s">
        <v>3501</v>
      </c>
      <c r="B5" s="537">
        <v>5232</v>
      </c>
      <c r="C5" s="537">
        <v>5374</v>
      </c>
      <c r="D5" s="537">
        <v>5472</v>
      </c>
      <c r="E5" s="537">
        <v>5570</v>
      </c>
      <c r="F5" s="537">
        <v>5597</v>
      </c>
      <c r="G5" s="537">
        <v>5577</v>
      </c>
      <c r="H5" s="537">
        <v>5536</v>
      </c>
      <c r="I5" s="537">
        <v>5375</v>
      </c>
      <c r="J5" s="538">
        <v>5128</v>
      </c>
      <c r="K5" s="532">
        <v>4</v>
      </c>
      <c r="L5" s="522">
        <f t="shared" si="0"/>
        <v>-1.9877675840978548E-2</v>
      </c>
      <c r="M5" s="519" t="s">
        <v>3158</v>
      </c>
    </row>
    <row r="6" spans="1:16">
      <c r="A6" s="541" t="s">
        <v>3502</v>
      </c>
      <c r="B6" s="537">
        <v>3632</v>
      </c>
      <c r="C6" s="537">
        <v>3538</v>
      </c>
      <c r="D6" s="537">
        <v>3476</v>
      </c>
      <c r="E6" s="537">
        <v>3232</v>
      </c>
      <c r="F6" s="537">
        <v>3342</v>
      </c>
      <c r="G6" s="537">
        <v>3200</v>
      </c>
      <c r="H6" s="537">
        <v>3294</v>
      </c>
      <c r="I6" s="537">
        <v>3153</v>
      </c>
      <c r="J6" s="538">
        <v>2995</v>
      </c>
      <c r="K6" s="532">
        <v>6</v>
      </c>
      <c r="L6" s="522">
        <f t="shared" si="0"/>
        <v>-0.17538546255506604</v>
      </c>
      <c r="M6" s="519" t="s">
        <v>3159</v>
      </c>
    </row>
    <row r="7" spans="1:16">
      <c r="A7" s="541" t="s">
        <v>3503</v>
      </c>
      <c r="B7" s="537">
        <v>1816</v>
      </c>
      <c r="C7" s="537">
        <v>1840</v>
      </c>
      <c r="D7" s="537">
        <v>1805</v>
      </c>
      <c r="E7" s="537">
        <v>1932</v>
      </c>
      <c r="F7" s="537">
        <v>1867</v>
      </c>
      <c r="G7" s="537">
        <v>1725</v>
      </c>
      <c r="H7" s="537">
        <v>1667</v>
      </c>
      <c r="I7" s="537">
        <v>1527</v>
      </c>
      <c r="J7" s="538">
        <v>1426</v>
      </c>
      <c r="K7" s="532">
        <v>8</v>
      </c>
      <c r="L7" s="522">
        <f t="shared" si="0"/>
        <v>-0.21475770925110127</v>
      </c>
      <c r="M7" s="519" t="s">
        <v>3160</v>
      </c>
    </row>
    <row r="8" spans="1:16">
      <c r="A8" s="541" t="s">
        <v>3504</v>
      </c>
      <c r="B8" s="537">
        <v>1708</v>
      </c>
      <c r="C8" s="537">
        <v>1738</v>
      </c>
      <c r="D8" s="537">
        <v>1719</v>
      </c>
      <c r="E8" s="537">
        <v>1840</v>
      </c>
      <c r="F8" s="537">
        <v>1917</v>
      </c>
      <c r="G8" s="537">
        <v>1805</v>
      </c>
      <c r="H8" s="537">
        <v>1681</v>
      </c>
      <c r="I8" s="537">
        <v>1557</v>
      </c>
      <c r="J8" s="538">
        <v>1460</v>
      </c>
      <c r="K8" s="532">
        <v>5</v>
      </c>
      <c r="L8" s="522">
        <f t="shared" si="0"/>
        <v>-0.14519906323185017</v>
      </c>
      <c r="M8" s="519" t="s">
        <v>3161</v>
      </c>
    </row>
    <row r="9" spans="1:16">
      <c r="A9" s="541" t="s">
        <v>3505</v>
      </c>
      <c r="B9" s="537">
        <v>955</v>
      </c>
      <c r="C9" s="537">
        <v>924</v>
      </c>
      <c r="D9" s="537">
        <v>897</v>
      </c>
      <c r="E9" s="537">
        <v>866</v>
      </c>
      <c r="F9" s="537">
        <v>823</v>
      </c>
      <c r="G9" s="537">
        <v>843</v>
      </c>
      <c r="H9" s="537">
        <v>830</v>
      </c>
      <c r="I9" s="537">
        <v>771</v>
      </c>
      <c r="J9" s="538">
        <v>714</v>
      </c>
      <c r="K9" s="533">
        <v>9</v>
      </c>
      <c r="L9" s="522">
        <f t="shared" si="0"/>
        <v>-0.25235602094240839</v>
      </c>
      <c r="M9" s="519" t="s">
        <v>3162</v>
      </c>
    </row>
    <row r="10" spans="1:16">
      <c r="A10" s="541" t="s">
        <v>3506</v>
      </c>
      <c r="B10" s="537">
        <v>1062</v>
      </c>
      <c r="C10" s="537">
        <v>1157</v>
      </c>
      <c r="D10" s="537">
        <v>1257</v>
      </c>
      <c r="E10" s="537">
        <v>1271</v>
      </c>
      <c r="F10" s="537">
        <v>1324</v>
      </c>
      <c r="G10" s="537">
        <v>1276</v>
      </c>
      <c r="H10" s="537">
        <v>1228</v>
      </c>
      <c r="I10" s="537">
        <v>1168</v>
      </c>
      <c r="J10" s="538">
        <v>1100</v>
      </c>
      <c r="K10" s="532">
        <v>2</v>
      </c>
      <c r="L10" s="523">
        <f t="shared" si="0"/>
        <v>3.5781544256120457E-2</v>
      </c>
      <c r="M10" s="519" t="s">
        <v>3163</v>
      </c>
    </row>
    <row r="11" spans="1:16">
      <c r="A11" s="541" t="s">
        <v>3507</v>
      </c>
      <c r="B11" s="537">
        <v>3197</v>
      </c>
      <c r="C11" s="537">
        <v>3148</v>
      </c>
      <c r="D11" s="537">
        <v>3254</v>
      </c>
      <c r="E11" s="537">
        <v>3360</v>
      </c>
      <c r="F11" s="537">
        <v>3444</v>
      </c>
      <c r="G11" s="537">
        <v>3366</v>
      </c>
      <c r="H11" s="537">
        <v>3312</v>
      </c>
      <c r="I11" s="537">
        <v>3197</v>
      </c>
      <c r="J11" s="538">
        <v>3290</v>
      </c>
      <c r="K11" s="532">
        <v>3</v>
      </c>
      <c r="L11" s="523">
        <f t="shared" si="0"/>
        <v>2.9089771660932184E-2</v>
      </c>
      <c r="M11" s="519" t="s">
        <v>3164</v>
      </c>
    </row>
    <row r="12" spans="1:16">
      <c r="A12" s="541" t="s">
        <v>3508</v>
      </c>
      <c r="B12" s="537">
        <v>4102</v>
      </c>
      <c r="C12" s="537">
        <v>4435</v>
      </c>
      <c r="D12" s="537">
        <v>4606</v>
      </c>
      <c r="E12" s="537">
        <v>4804</v>
      </c>
      <c r="F12" s="537">
        <v>4859</v>
      </c>
      <c r="G12" s="537">
        <v>5036</v>
      </c>
      <c r="H12" s="537">
        <v>5025</v>
      </c>
      <c r="I12" s="537">
        <v>4909</v>
      </c>
      <c r="J12" s="538">
        <v>5423</v>
      </c>
      <c r="K12" s="532">
        <v>1</v>
      </c>
      <c r="L12" s="523">
        <f t="shared" si="0"/>
        <v>0.32203803022915656</v>
      </c>
      <c r="M12" s="519" t="s">
        <v>3165</v>
      </c>
    </row>
    <row r="13" spans="1:16">
      <c r="A13" s="541" t="s">
        <v>3509</v>
      </c>
      <c r="B13" s="537">
        <v>2407</v>
      </c>
      <c r="C13" s="537">
        <v>2424</v>
      </c>
      <c r="D13" s="537">
        <v>2381</v>
      </c>
      <c r="E13" s="537">
        <v>2271</v>
      </c>
      <c r="F13" s="537">
        <v>2201</v>
      </c>
      <c r="G13" s="537">
        <v>2018</v>
      </c>
      <c r="H13" s="537">
        <v>1905</v>
      </c>
      <c r="I13" s="537">
        <v>1709</v>
      </c>
      <c r="J13" s="538">
        <v>1618</v>
      </c>
      <c r="K13" s="533">
        <v>10</v>
      </c>
      <c r="L13" s="522">
        <f t="shared" si="0"/>
        <v>-0.3277939343581221</v>
      </c>
      <c r="M13" s="519" t="s">
        <v>3166</v>
      </c>
      <c r="P13" s="520" t="s">
        <v>3167</v>
      </c>
    </row>
    <row r="14" spans="1:16">
      <c r="A14" s="541" t="s">
        <v>3510</v>
      </c>
      <c r="B14" s="537">
        <v>1689</v>
      </c>
      <c r="C14" s="537">
        <v>1666</v>
      </c>
      <c r="D14" s="537">
        <v>1636</v>
      </c>
      <c r="E14" s="537">
        <v>1546</v>
      </c>
      <c r="F14" s="537">
        <v>1481</v>
      </c>
      <c r="G14" s="537">
        <v>1298</v>
      </c>
      <c r="H14" s="537">
        <v>1196</v>
      </c>
      <c r="I14" s="537">
        <v>1121</v>
      </c>
      <c r="J14" s="538">
        <v>987</v>
      </c>
      <c r="K14" s="533">
        <v>11</v>
      </c>
      <c r="L14" s="522">
        <f t="shared" si="0"/>
        <v>-0.41563055062166965</v>
      </c>
      <c r="M14" s="519" t="s">
        <v>3168</v>
      </c>
      <c r="P14" s="522">
        <v>-0.15</v>
      </c>
    </row>
    <row r="15" spans="1:16">
      <c r="A15" s="542" t="s">
        <v>3511</v>
      </c>
      <c r="B15" s="539">
        <v>1545</v>
      </c>
      <c r="C15" s="539">
        <v>1555</v>
      </c>
      <c r="D15" s="539">
        <v>1515</v>
      </c>
      <c r="E15" s="539">
        <v>1478</v>
      </c>
      <c r="F15" s="539">
        <v>1404</v>
      </c>
      <c r="G15" s="539">
        <v>1456</v>
      </c>
      <c r="H15" s="539">
        <v>1432</v>
      </c>
      <c r="I15" s="539">
        <v>1315</v>
      </c>
      <c r="J15" s="540">
        <v>1258</v>
      </c>
      <c r="K15" s="533">
        <v>7</v>
      </c>
      <c r="L15" s="522">
        <f t="shared" si="0"/>
        <v>-0.18576051779935276</v>
      </c>
      <c r="M15" s="519" t="s">
        <v>3169</v>
      </c>
    </row>
  </sheetData>
  <mergeCells count="1">
    <mergeCell ref="I1:J1"/>
  </mergeCells>
  <phoneticPr fontId="8"/>
  <pageMargins left="0.59055118110236227" right="0.59055118110236227" top="0.59055118110236227" bottom="0.39370078740157483" header="0" footer="0.19685039370078741"/>
  <pageSetup paperSize="9" scale="71" fitToHeight="0" orientation="portrait" r:id="rId1"/>
  <headerFooter scaleWithDoc="0" alignWithMargins="0">
    <oddFooter>&amp;C-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9"/>
  <sheetViews>
    <sheetView view="pageBreakPreview" topLeftCell="A38" zoomScaleNormal="115" zoomScaleSheetLayoutView="100" workbookViewId="0">
      <selection activeCell="J11" sqref="J11"/>
    </sheetView>
  </sheetViews>
  <sheetFormatPr defaultRowHeight="13.5"/>
  <cols>
    <col min="1" max="1" width="11.25" style="83" customWidth="1"/>
    <col min="2" max="7" width="7.875" style="83" customWidth="1"/>
    <col min="8" max="10" width="7.875" style="92" customWidth="1"/>
    <col min="11" max="251" width="9" style="83"/>
    <col min="252" max="252" width="12.5" style="83" customWidth="1"/>
    <col min="253" max="253" width="8.75" style="83" customWidth="1"/>
    <col min="254" max="255" width="8.125" style="83" customWidth="1"/>
    <col min="256" max="256" width="8.75" style="83" customWidth="1"/>
    <col min="257" max="258" width="8.125" style="83" customWidth="1"/>
    <col min="259" max="259" width="8.75" style="83" customWidth="1"/>
    <col min="260" max="261" width="8.125" style="83" customWidth="1"/>
    <col min="262" max="507" width="9" style="83"/>
    <col min="508" max="508" width="12.5" style="83" customWidth="1"/>
    <col min="509" max="509" width="8.75" style="83" customWidth="1"/>
    <col min="510" max="511" width="8.125" style="83" customWidth="1"/>
    <col min="512" max="512" width="8.75" style="83" customWidth="1"/>
    <col min="513" max="514" width="8.125" style="83" customWidth="1"/>
    <col min="515" max="515" width="8.75" style="83" customWidth="1"/>
    <col min="516" max="517" width="8.125" style="83" customWidth="1"/>
    <col min="518" max="763" width="9" style="83"/>
    <col min="764" max="764" width="12.5" style="83" customWidth="1"/>
    <col min="765" max="765" width="8.75" style="83" customWidth="1"/>
    <col min="766" max="767" width="8.125" style="83" customWidth="1"/>
    <col min="768" max="768" width="8.75" style="83" customWidth="1"/>
    <col min="769" max="770" width="8.125" style="83" customWidth="1"/>
    <col min="771" max="771" width="8.75" style="83" customWidth="1"/>
    <col min="772" max="773" width="8.125" style="83" customWidth="1"/>
    <col min="774" max="1019" width="9" style="83"/>
    <col min="1020" max="1020" width="12.5" style="83" customWidth="1"/>
    <col min="1021" max="1021" width="8.75" style="83" customWidth="1"/>
    <col min="1022" max="1023" width="8.125" style="83" customWidth="1"/>
    <col min="1024" max="1024" width="8.75" style="83" customWidth="1"/>
    <col min="1025" max="1026" width="8.125" style="83" customWidth="1"/>
    <col min="1027" max="1027" width="8.75" style="83" customWidth="1"/>
    <col min="1028" max="1029" width="8.125" style="83" customWidth="1"/>
    <col min="1030" max="1275" width="9" style="83"/>
    <col min="1276" max="1276" width="12.5" style="83" customWidth="1"/>
    <col min="1277" max="1277" width="8.75" style="83" customWidth="1"/>
    <col min="1278" max="1279" width="8.125" style="83" customWidth="1"/>
    <col min="1280" max="1280" width="8.75" style="83" customWidth="1"/>
    <col min="1281" max="1282" width="8.125" style="83" customWidth="1"/>
    <col min="1283" max="1283" width="8.75" style="83" customWidth="1"/>
    <col min="1284" max="1285" width="8.125" style="83" customWidth="1"/>
    <col min="1286" max="1531" width="9" style="83"/>
    <col min="1532" max="1532" width="12.5" style="83" customWidth="1"/>
    <col min="1533" max="1533" width="8.75" style="83" customWidth="1"/>
    <col min="1534" max="1535" width="8.125" style="83" customWidth="1"/>
    <col min="1536" max="1536" width="8.75" style="83" customWidth="1"/>
    <col min="1537" max="1538" width="8.125" style="83" customWidth="1"/>
    <col min="1539" max="1539" width="8.75" style="83" customWidth="1"/>
    <col min="1540" max="1541" width="8.125" style="83" customWidth="1"/>
    <col min="1542" max="1787" width="9" style="83"/>
    <col min="1788" max="1788" width="12.5" style="83" customWidth="1"/>
    <col min="1789" max="1789" width="8.75" style="83" customWidth="1"/>
    <col min="1790" max="1791" width="8.125" style="83" customWidth="1"/>
    <col min="1792" max="1792" width="8.75" style="83" customWidth="1"/>
    <col min="1793" max="1794" width="8.125" style="83" customWidth="1"/>
    <col min="1795" max="1795" width="8.75" style="83" customWidth="1"/>
    <col min="1796" max="1797" width="8.125" style="83" customWidth="1"/>
    <col min="1798" max="2043" width="9" style="83"/>
    <col min="2044" max="2044" width="12.5" style="83" customWidth="1"/>
    <col min="2045" max="2045" width="8.75" style="83" customWidth="1"/>
    <col min="2046" max="2047" width="8.125" style="83" customWidth="1"/>
    <col min="2048" max="2048" width="8.75" style="83" customWidth="1"/>
    <col min="2049" max="2050" width="8.125" style="83" customWidth="1"/>
    <col min="2051" max="2051" width="8.75" style="83" customWidth="1"/>
    <col min="2052" max="2053" width="8.125" style="83" customWidth="1"/>
    <col min="2054" max="2299" width="9" style="83"/>
    <col min="2300" max="2300" width="12.5" style="83" customWidth="1"/>
    <col min="2301" max="2301" width="8.75" style="83" customWidth="1"/>
    <col min="2302" max="2303" width="8.125" style="83" customWidth="1"/>
    <col min="2304" max="2304" width="8.75" style="83" customWidth="1"/>
    <col min="2305" max="2306" width="8.125" style="83" customWidth="1"/>
    <col min="2307" max="2307" width="8.75" style="83" customWidth="1"/>
    <col min="2308" max="2309" width="8.125" style="83" customWidth="1"/>
    <col min="2310" max="2555" width="9" style="83"/>
    <col min="2556" max="2556" width="12.5" style="83" customWidth="1"/>
    <col min="2557" max="2557" width="8.75" style="83" customWidth="1"/>
    <col min="2558" max="2559" width="8.125" style="83" customWidth="1"/>
    <col min="2560" max="2560" width="8.75" style="83" customWidth="1"/>
    <col min="2561" max="2562" width="8.125" style="83" customWidth="1"/>
    <col min="2563" max="2563" width="8.75" style="83" customWidth="1"/>
    <col min="2564" max="2565" width="8.125" style="83" customWidth="1"/>
    <col min="2566" max="2811" width="9" style="83"/>
    <col min="2812" max="2812" width="12.5" style="83" customWidth="1"/>
    <col min="2813" max="2813" width="8.75" style="83" customWidth="1"/>
    <col min="2814" max="2815" width="8.125" style="83" customWidth="1"/>
    <col min="2816" max="2816" width="8.75" style="83" customWidth="1"/>
    <col min="2817" max="2818" width="8.125" style="83" customWidth="1"/>
    <col min="2819" max="2819" width="8.75" style="83" customWidth="1"/>
    <col min="2820" max="2821" width="8.125" style="83" customWidth="1"/>
    <col min="2822" max="3067" width="9" style="83"/>
    <col min="3068" max="3068" width="12.5" style="83" customWidth="1"/>
    <col min="3069" max="3069" width="8.75" style="83" customWidth="1"/>
    <col min="3070" max="3071" width="8.125" style="83" customWidth="1"/>
    <col min="3072" max="3072" width="8.75" style="83" customWidth="1"/>
    <col min="3073" max="3074" width="8.125" style="83" customWidth="1"/>
    <col min="3075" max="3075" width="8.75" style="83" customWidth="1"/>
    <col min="3076" max="3077" width="8.125" style="83" customWidth="1"/>
    <col min="3078" max="3323" width="9" style="83"/>
    <col min="3324" max="3324" width="12.5" style="83" customWidth="1"/>
    <col min="3325" max="3325" width="8.75" style="83" customWidth="1"/>
    <col min="3326" max="3327" width="8.125" style="83" customWidth="1"/>
    <col min="3328" max="3328" width="8.75" style="83" customWidth="1"/>
    <col min="3329" max="3330" width="8.125" style="83" customWidth="1"/>
    <col min="3331" max="3331" width="8.75" style="83" customWidth="1"/>
    <col min="3332" max="3333" width="8.125" style="83" customWidth="1"/>
    <col min="3334" max="3579" width="9" style="83"/>
    <col min="3580" max="3580" width="12.5" style="83" customWidth="1"/>
    <col min="3581" max="3581" width="8.75" style="83" customWidth="1"/>
    <col min="3582" max="3583" width="8.125" style="83" customWidth="1"/>
    <col min="3584" max="3584" width="8.75" style="83" customWidth="1"/>
    <col min="3585" max="3586" width="8.125" style="83" customWidth="1"/>
    <col min="3587" max="3587" width="8.75" style="83" customWidth="1"/>
    <col min="3588" max="3589" width="8.125" style="83" customWidth="1"/>
    <col min="3590" max="3835" width="9" style="83"/>
    <col min="3836" max="3836" width="12.5" style="83" customWidth="1"/>
    <col min="3837" max="3837" width="8.75" style="83" customWidth="1"/>
    <col min="3838" max="3839" width="8.125" style="83" customWidth="1"/>
    <col min="3840" max="3840" width="8.75" style="83" customWidth="1"/>
    <col min="3841" max="3842" width="8.125" style="83" customWidth="1"/>
    <col min="3843" max="3843" width="8.75" style="83" customWidth="1"/>
    <col min="3844" max="3845" width="8.125" style="83" customWidth="1"/>
    <col min="3846" max="4091" width="9" style="83"/>
    <col min="4092" max="4092" width="12.5" style="83" customWidth="1"/>
    <col min="4093" max="4093" width="8.75" style="83" customWidth="1"/>
    <col min="4094" max="4095" width="8.125" style="83" customWidth="1"/>
    <col min="4096" max="4096" width="8.75" style="83" customWidth="1"/>
    <col min="4097" max="4098" width="8.125" style="83" customWidth="1"/>
    <col min="4099" max="4099" width="8.75" style="83" customWidth="1"/>
    <col min="4100" max="4101" width="8.125" style="83" customWidth="1"/>
    <col min="4102" max="4347" width="9" style="83"/>
    <col min="4348" max="4348" width="12.5" style="83" customWidth="1"/>
    <col min="4349" max="4349" width="8.75" style="83" customWidth="1"/>
    <col min="4350" max="4351" width="8.125" style="83" customWidth="1"/>
    <col min="4352" max="4352" width="8.75" style="83" customWidth="1"/>
    <col min="4353" max="4354" width="8.125" style="83" customWidth="1"/>
    <col min="4355" max="4355" width="8.75" style="83" customWidth="1"/>
    <col min="4356" max="4357" width="8.125" style="83" customWidth="1"/>
    <col min="4358" max="4603" width="9" style="83"/>
    <col min="4604" max="4604" width="12.5" style="83" customWidth="1"/>
    <col min="4605" max="4605" width="8.75" style="83" customWidth="1"/>
    <col min="4606" max="4607" width="8.125" style="83" customWidth="1"/>
    <col min="4608" max="4608" width="8.75" style="83" customWidth="1"/>
    <col min="4609" max="4610" width="8.125" style="83" customWidth="1"/>
    <col min="4611" max="4611" width="8.75" style="83" customWidth="1"/>
    <col min="4612" max="4613" width="8.125" style="83" customWidth="1"/>
    <col min="4614" max="4859" width="9" style="83"/>
    <col min="4860" max="4860" width="12.5" style="83" customWidth="1"/>
    <col min="4861" max="4861" width="8.75" style="83" customWidth="1"/>
    <col min="4862" max="4863" width="8.125" style="83" customWidth="1"/>
    <col min="4864" max="4864" width="8.75" style="83" customWidth="1"/>
    <col min="4865" max="4866" width="8.125" style="83" customWidth="1"/>
    <col min="4867" max="4867" width="8.75" style="83" customWidth="1"/>
    <col min="4868" max="4869" width="8.125" style="83" customWidth="1"/>
    <col min="4870" max="5115" width="9" style="83"/>
    <col min="5116" max="5116" width="12.5" style="83" customWidth="1"/>
    <col min="5117" max="5117" width="8.75" style="83" customWidth="1"/>
    <col min="5118" max="5119" width="8.125" style="83" customWidth="1"/>
    <col min="5120" max="5120" width="8.75" style="83" customWidth="1"/>
    <col min="5121" max="5122" width="8.125" style="83" customWidth="1"/>
    <col min="5123" max="5123" width="8.75" style="83" customWidth="1"/>
    <col min="5124" max="5125" width="8.125" style="83" customWidth="1"/>
    <col min="5126" max="5371" width="9" style="83"/>
    <col min="5372" max="5372" width="12.5" style="83" customWidth="1"/>
    <col min="5373" max="5373" width="8.75" style="83" customWidth="1"/>
    <col min="5374" max="5375" width="8.125" style="83" customWidth="1"/>
    <col min="5376" max="5376" width="8.75" style="83" customWidth="1"/>
    <col min="5377" max="5378" width="8.125" style="83" customWidth="1"/>
    <col min="5379" max="5379" width="8.75" style="83" customWidth="1"/>
    <col min="5380" max="5381" width="8.125" style="83" customWidth="1"/>
    <col min="5382" max="5627" width="9" style="83"/>
    <col min="5628" max="5628" width="12.5" style="83" customWidth="1"/>
    <col min="5629" max="5629" width="8.75" style="83" customWidth="1"/>
    <col min="5630" max="5631" width="8.125" style="83" customWidth="1"/>
    <col min="5632" max="5632" width="8.75" style="83" customWidth="1"/>
    <col min="5633" max="5634" width="8.125" style="83" customWidth="1"/>
    <col min="5635" max="5635" width="8.75" style="83" customWidth="1"/>
    <col min="5636" max="5637" width="8.125" style="83" customWidth="1"/>
    <col min="5638" max="5883" width="9" style="83"/>
    <col min="5884" max="5884" width="12.5" style="83" customWidth="1"/>
    <col min="5885" max="5885" width="8.75" style="83" customWidth="1"/>
    <col min="5886" max="5887" width="8.125" style="83" customWidth="1"/>
    <col min="5888" max="5888" width="8.75" style="83" customWidth="1"/>
    <col min="5889" max="5890" width="8.125" style="83" customWidth="1"/>
    <col min="5891" max="5891" width="8.75" style="83" customWidth="1"/>
    <col min="5892" max="5893" width="8.125" style="83" customWidth="1"/>
    <col min="5894" max="6139" width="9" style="83"/>
    <col min="6140" max="6140" width="12.5" style="83" customWidth="1"/>
    <col min="6141" max="6141" width="8.75" style="83" customWidth="1"/>
    <col min="6142" max="6143" width="8.125" style="83" customWidth="1"/>
    <col min="6144" max="6144" width="8.75" style="83" customWidth="1"/>
    <col min="6145" max="6146" width="8.125" style="83" customWidth="1"/>
    <col min="6147" max="6147" width="8.75" style="83" customWidth="1"/>
    <col min="6148" max="6149" width="8.125" style="83" customWidth="1"/>
    <col min="6150" max="6395" width="9" style="83"/>
    <col min="6396" max="6396" width="12.5" style="83" customWidth="1"/>
    <col min="6397" max="6397" width="8.75" style="83" customWidth="1"/>
    <col min="6398" max="6399" width="8.125" style="83" customWidth="1"/>
    <col min="6400" max="6400" width="8.75" style="83" customWidth="1"/>
    <col min="6401" max="6402" width="8.125" style="83" customWidth="1"/>
    <col min="6403" max="6403" width="8.75" style="83" customWidth="1"/>
    <col min="6404" max="6405" width="8.125" style="83" customWidth="1"/>
    <col min="6406" max="6651" width="9" style="83"/>
    <col min="6652" max="6652" width="12.5" style="83" customWidth="1"/>
    <col min="6653" max="6653" width="8.75" style="83" customWidth="1"/>
    <col min="6654" max="6655" width="8.125" style="83" customWidth="1"/>
    <col min="6656" max="6656" width="8.75" style="83" customWidth="1"/>
    <col min="6657" max="6658" width="8.125" style="83" customWidth="1"/>
    <col min="6659" max="6659" width="8.75" style="83" customWidth="1"/>
    <col min="6660" max="6661" width="8.125" style="83" customWidth="1"/>
    <col min="6662" max="6907" width="9" style="83"/>
    <col min="6908" max="6908" width="12.5" style="83" customWidth="1"/>
    <col min="6909" max="6909" width="8.75" style="83" customWidth="1"/>
    <col min="6910" max="6911" width="8.125" style="83" customWidth="1"/>
    <col min="6912" max="6912" width="8.75" style="83" customWidth="1"/>
    <col min="6913" max="6914" width="8.125" style="83" customWidth="1"/>
    <col min="6915" max="6915" width="8.75" style="83" customWidth="1"/>
    <col min="6916" max="6917" width="8.125" style="83" customWidth="1"/>
    <col min="6918" max="7163" width="9" style="83"/>
    <col min="7164" max="7164" width="12.5" style="83" customWidth="1"/>
    <col min="7165" max="7165" width="8.75" style="83" customWidth="1"/>
    <col min="7166" max="7167" width="8.125" style="83" customWidth="1"/>
    <col min="7168" max="7168" width="8.75" style="83" customWidth="1"/>
    <col min="7169" max="7170" width="8.125" style="83" customWidth="1"/>
    <col min="7171" max="7171" width="8.75" style="83" customWidth="1"/>
    <col min="7172" max="7173" width="8.125" style="83" customWidth="1"/>
    <col min="7174" max="7419" width="9" style="83"/>
    <col min="7420" max="7420" width="12.5" style="83" customWidth="1"/>
    <col min="7421" max="7421" width="8.75" style="83" customWidth="1"/>
    <col min="7422" max="7423" width="8.125" style="83" customWidth="1"/>
    <col min="7424" max="7424" width="8.75" style="83" customWidth="1"/>
    <col min="7425" max="7426" width="8.125" style="83" customWidth="1"/>
    <col min="7427" max="7427" width="8.75" style="83" customWidth="1"/>
    <col min="7428" max="7429" width="8.125" style="83" customWidth="1"/>
    <col min="7430" max="7675" width="9" style="83"/>
    <col min="7676" max="7676" width="12.5" style="83" customWidth="1"/>
    <col min="7677" max="7677" width="8.75" style="83" customWidth="1"/>
    <col min="7678" max="7679" width="8.125" style="83" customWidth="1"/>
    <col min="7680" max="7680" width="8.75" style="83" customWidth="1"/>
    <col min="7681" max="7682" width="8.125" style="83" customWidth="1"/>
    <col min="7683" max="7683" width="8.75" style="83" customWidth="1"/>
    <col min="7684" max="7685" width="8.125" style="83" customWidth="1"/>
    <col min="7686" max="7931" width="9" style="83"/>
    <col min="7932" max="7932" width="12.5" style="83" customWidth="1"/>
    <col min="7933" max="7933" width="8.75" style="83" customWidth="1"/>
    <col min="7934" max="7935" width="8.125" style="83" customWidth="1"/>
    <col min="7936" max="7936" width="8.75" style="83" customWidth="1"/>
    <col min="7937" max="7938" width="8.125" style="83" customWidth="1"/>
    <col min="7939" max="7939" width="8.75" style="83" customWidth="1"/>
    <col min="7940" max="7941" width="8.125" style="83" customWidth="1"/>
    <col min="7942" max="8187" width="9" style="83"/>
    <col min="8188" max="8188" width="12.5" style="83" customWidth="1"/>
    <col min="8189" max="8189" width="8.75" style="83" customWidth="1"/>
    <col min="8190" max="8191" width="8.125" style="83" customWidth="1"/>
    <col min="8192" max="8192" width="8.75" style="83" customWidth="1"/>
    <col min="8193" max="8194" width="8.125" style="83" customWidth="1"/>
    <col min="8195" max="8195" width="8.75" style="83" customWidth="1"/>
    <col min="8196" max="8197" width="8.125" style="83" customWidth="1"/>
    <col min="8198" max="8443" width="9" style="83"/>
    <col min="8444" max="8444" width="12.5" style="83" customWidth="1"/>
    <col min="8445" max="8445" width="8.75" style="83" customWidth="1"/>
    <col min="8446" max="8447" width="8.125" style="83" customWidth="1"/>
    <col min="8448" max="8448" width="8.75" style="83" customWidth="1"/>
    <col min="8449" max="8450" width="8.125" style="83" customWidth="1"/>
    <col min="8451" max="8451" width="8.75" style="83" customWidth="1"/>
    <col min="8452" max="8453" width="8.125" style="83" customWidth="1"/>
    <col min="8454" max="8699" width="9" style="83"/>
    <col min="8700" max="8700" width="12.5" style="83" customWidth="1"/>
    <col min="8701" max="8701" width="8.75" style="83" customWidth="1"/>
    <col min="8702" max="8703" width="8.125" style="83" customWidth="1"/>
    <col min="8704" max="8704" width="8.75" style="83" customWidth="1"/>
    <col min="8705" max="8706" width="8.125" style="83" customWidth="1"/>
    <col min="8707" max="8707" width="8.75" style="83" customWidth="1"/>
    <col min="8708" max="8709" width="8.125" style="83" customWidth="1"/>
    <col min="8710" max="8955" width="9" style="83"/>
    <col min="8956" max="8956" width="12.5" style="83" customWidth="1"/>
    <col min="8957" max="8957" width="8.75" style="83" customWidth="1"/>
    <col min="8958" max="8959" width="8.125" style="83" customWidth="1"/>
    <col min="8960" max="8960" width="8.75" style="83" customWidth="1"/>
    <col min="8961" max="8962" width="8.125" style="83" customWidth="1"/>
    <col min="8963" max="8963" width="8.75" style="83" customWidth="1"/>
    <col min="8964" max="8965" width="8.125" style="83" customWidth="1"/>
    <col min="8966" max="9211" width="9" style="83"/>
    <col min="9212" max="9212" width="12.5" style="83" customWidth="1"/>
    <col min="9213" max="9213" width="8.75" style="83" customWidth="1"/>
    <col min="9214" max="9215" width="8.125" style="83" customWidth="1"/>
    <col min="9216" max="9216" width="8.75" style="83" customWidth="1"/>
    <col min="9217" max="9218" width="8.125" style="83" customWidth="1"/>
    <col min="9219" max="9219" width="8.75" style="83" customWidth="1"/>
    <col min="9220" max="9221" width="8.125" style="83" customWidth="1"/>
    <col min="9222" max="9467" width="9" style="83"/>
    <col min="9468" max="9468" width="12.5" style="83" customWidth="1"/>
    <col min="9469" max="9469" width="8.75" style="83" customWidth="1"/>
    <col min="9470" max="9471" width="8.125" style="83" customWidth="1"/>
    <col min="9472" max="9472" width="8.75" style="83" customWidth="1"/>
    <col min="9473" max="9474" width="8.125" style="83" customWidth="1"/>
    <col min="9475" max="9475" width="8.75" style="83" customWidth="1"/>
    <col min="9476" max="9477" width="8.125" style="83" customWidth="1"/>
    <col min="9478" max="9723" width="9" style="83"/>
    <col min="9724" max="9724" width="12.5" style="83" customWidth="1"/>
    <col min="9725" max="9725" width="8.75" style="83" customWidth="1"/>
    <col min="9726" max="9727" width="8.125" style="83" customWidth="1"/>
    <col min="9728" max="9728" width="8.75" style="83" customWidth="1"/>
    <col min="9729" max="9730" width="8.125" style="83" customWidth="1"/>
    <col min="9731" max="9731" width="8.75" style="83" customWidth="1"/>
    <col min="9732" max="9733" width="8.125" style="83" customWidth="1"/>
    <col min="9734" max="9979" width="9" style="83"/>
    <col min="9980" max="9980" width="12.5" style="83" customWidth="1"/>
    <col min="9981" max="9981" width="8.75" style="83" customWidth="1"/>
    <col min="9982" max="9983" width="8.125" style="83" customWidth="1"/>
    <col min="9984" max="9984" width="8.75" style="83" customWidth="1"/>
    <col min="9985" max="9986" width="8.125" style="83" customWidth="1"/>
    <col min="9987" max="9987" width="8.75" style="83" customWidth="1"/>
    <col min="9988" max="9989" width="8.125" style="83" customWidth="1"/>
    <col min="9990" max="10235" width="9" style="83"/>
    <col min="10236" max="10236" width="12.5" style="83" customWidth="1"/>
    <col min="10237" max="10237" width="8.75" style="83" customWidth="1"/>
    <col min="10238" max="10239" width="8.125" style="83" customWidth="1"/>
    <col min="10240" max="10240" width="8.75" style="83" customWidth="1"/>
    <col min="10241" max="10242" width="8.125" style="83" customWidth="1"/>
    <col min="10243" max="10243" width="8.75" style="83" customWidth="1"/>
    <col min="10244" max="10245" width="8.125" style="83" customWidth="1"/>
    <col min="10246" max="10491" width="9" style="83"/>
    <col min="10492" max="10492" width="12.5" style="83" customWidth="1"/>
    <col min="10493" max="10493" width="8.75" style="83" customWidth="1"/>
    <col min="10494" max="10495" width="8.125" style="83" customWidth="1"/>
    <col min="10496" max="10496" width="8.75" style="83" customWidth="1"/>
    <col min="10497" max="10498" width="8.125" style="83" customWidth="1"/>
    <col min="10499" max="10499" width="8.75" style="83" customWidth="1"/>
    <col min="10500" max="10501" width="8.125" style="83" customWidth="1"/>
    <col min="10502" max="10747" width="9" style="83"/>
    <col min="10748" max="10748" width="12.5" style="83" customWidth="1"/>
    <col min="10749" max="10749" width="8.75" style="83" customWidth="1"/>
    <col min="10750" max="10751" width="8.125" style="83" customWidth="1"/>
    <col min="10752" max="10752" width="8.75" style="83" customWidth="1"/>
    <col min="10753" max="10754" width="8.125" style="83" customWidth="1"/>
    <col min="10755" max="10755" width="8.75" style="83" customWidth="1"/>
    <col min="10756" max="10757" width="8.125" style="83" customWidth="1"/>
    <col min="10758" max="11003" width="9" style="83"/>
    <col min="11004" max="11004" width="12.5" style="83" customWidth="1"/>
    <col min="11005" max="11005" width="8.75" style="83" customWidth="1"/>
    <col min="11006" max="11007" width="8.125" style="83" customWidth="1"/>
    <col min="11008" max="11008" width="8.75" style="83" customWidth="1"/>
    <col min="11009" max="11010" width="8.125" style="83" customWidth="1"/>
    <col min="11011" max="11011" width="8.75" style="83" customWidth="1"/>
    <col min="11012" max="11013" width="8.125" style="83" customWidth="1"/>
    <col min="11014" max="11259" width="9" style="83"/>
    <col min="11260" max="11260" width="12.5" style="83" customWidth="1"/>
    <col min="11261" max="11261" width="8.75" style="83" customWidth="1"/>
    <col min="11262" max="11263" width="8.125" style="83" customWidth="1"/>
    <col min="11264" max="11264" width="8.75" style="83" customWidth="1"/>
    <col min="11265" max="11266" width="8.125" style="83" customWidth="1"/>
    <col min="11267" max="11267" width="8.75" style="83" customWidth="1"/>
    <col min="11268" max="11269" width="8.125" style="83" customWidth="1"/>
    <col min="11270" max="11515" width="9" style="83"/>
    <col min="11516" max="11516" width="12.5" style="83" customWidth="1"/>
    <col min="11517" max="11517" width="8.75" style="83" customWidth="1"/>
    <col min="11518" max="11519" width="8.125" style="83" customWidth="1"/>
    <col min="11520" max="11520" width="8.75" style="83" customWidth="1"/>
    <col min="11521" max="11522" width="8.125" style="83" customWidth="1"/>
    <col min="11523" max="11523" width="8.75" style="83" customWidth="1"/>
    <col min="11524" max="11525" width="8.125" style="83" customWidth="1"/>
    <col min="11526" max="11771" width="9" style="83"/>
    <col min="11772" max="11772" width="12.5" style="83" customWidth="1"/>
    <col min="11773" max="11773" width="8.75" style="83" customWidth="1"/>
    <col min="11774" max="11775" width="8.125" style="83" customWidth="1"/>
    <col min="11776" max="11776" width="8.75" style="83" customWidth="1"/>
    <col min="11777" max="11778" width="8.125" style="83" customWidth="1"/>
    <col min="11779" max="11779" width="8.75" style="83" customWidth="1"/>
    <col min="11780" max="11781" width="8.125" style="83" customWidth="1"/>
    <col min="11782" max="12027" width="9" style="83"/>
    <col min="12028" max="12028" width="12.5" style="83" customWidth="1"/>
    <col min="12029" max="12029" width="8.75" style="83" customWidth="1"/>
    <col min="12030" max="12031" width="8.125" style="83" customWidth="1"/>
    <col min="12032" max="12032" width="8.75" style="83" customWidth="1"/>
    <col min="12033" max="12034" width="8.125" style="83" customWidth="1"/>
    <col min="12035" max="12035" width="8.75" style="83" customWidth="1"/>
    <col min="12036" max="12037" width="8.125" style="83" customWidth="1"/>
    <col min="12038" max="12283" width="9" style="83"/>
    <col min="12284" max="12284" width="12.5" style="83" customWidth="1"/>
    <col min="12285" max="12285" width="8.75" style="83" customWidth="1"/>
    <col min="12286" max="12287" width="8.125" style="83" customWidth="1"/>
    <col min="12288" max="12288" width="8.75" style="83" customWidth="1"/>
    <col min="12289" max="12290" width="8.125" style="83" customWidth="1"/>
    <col min="12291" max="12291" width="8.75" style="83" customWidth="1"/>
    <col min="12292" max="12293" width="8.125" style="83" customWidth="1"/>
    <col min="12294" max="12539" width="9" style="83"/>
    <col min="12540" max="12540" width="12.5" style="83" customWidth="1"/>
    <col min="12541" max="12541" width="8.75" style="83" customWidth="1"/>
    <col min="12542" max="12543" width="8.125" style="83" customWidth="1"/>
    <col min="12544" max="12544" width="8.75" style="83" customWidth="1"/>
    <col min="12545" max="12546" width="8.125" style="83" customWidth="1"/>
    <col min="12547" max="12547" width="8.75" style="83" customWidth="1"/>
    <col min="12548" max="12549" width="8.125" style="83" customWidth="1"/>
    <col min="12550" max="12795" width="9" style="83"/>
    <col min="12796" max="12796" width="12.5" style="83" customWidth="1"/>
    <col min="12797" max="12797" width="8.75" style="83" customWidth="1"/>
    <col min="12798" max="12799" width="8.125" style="83" customWidth="1"/>
    <col min="12800" max="12800" width="8.75" style="83" customWidth="1"/>
    <col min="12801" max="12802" width="8.125" style="83" customWidth="1"/>
    <col min="12803" max="12803" width="8.75" style="83" customWidth="1"/>
    <col min="12804" max="12805" width="8.125" style="83" customWidth="1"/>
    <col min="12806" max="13051" width="9" style="83"/>
    <col min="13052" max="13052" width="12.5" style="83" customWidth="1"/>
    <col min="13053" max="13053" width="8.75" style="83" customWidth="1"/>
    <col min="13054" max="13055" width="8.125" style="83" customWidth="1"/>
    <col min="13056" max="13056" width="8.75" style="83" customWidth="1"/>
    <col min="13057" max="13058" width="8.125" style="83" customWidth="1"/>
    <col min="13059" max="13059" width="8.75" style="83" customWidth="1"/>
    <col min="13060" max="13061" width="8.125" style="83" customWidth="1"/>
    <col min="13062" max="13307" width="9" style="83"/>
    <col min="13308" max="13308" width="12.5" style="83" customWidth="1"/>
    <col min="13309" max="13309" width="8.75" style="83" customWidth="1"/>
    <col min="13310" max="13311" width="8.125" style="83" customWidth="1"/>
    <col min="13312" max="13312" width="8.75" style="83" customWidth="1"/>
    <col min="13313" max="13314" width="8.125" style="83" customWidth="1"/>
    <col min="13315" max="13315" width="8.75" style="83" customWidth="1"/>
    <col min="13316" max="13317" width="8.125" style="83" customWidth="1"/>
    <col min="13318" max="13563" width="9" style="83"/>
    <col min="13564" max="13564" width="12.5" style="83" customWidth="1"/>
    <col min="13565" max="13565" width="8.75" style="83" customWidth="1"/>
    <col min="13566" max="13567" width="8.125" style="83" customWidth="1"/>
    <col min="13568" max="13568" width="8.75" style="83" customWidth="1"/>
    <col min="13569" max="13570" width="8.125" style="83" customWidth="1"/>
    <col min="13571" max="13571" width="8.75" style="83" customWidth="1"/>
    <col min="13572" max="13573" width="8.125" style="83" customWidth="1"/>
    <col min="13574" max="13819" width="9" style="83"/>
    <col min="13820" max="13820" width="12.5" style="83" customWidth="1"/>
    <col min="13821" max="13821" width="8.75" style="83" customWidth="1"/>
    <col min="13822" max="13823" width="8.125" style="83" customWidth="1"/>
    <col min="13824" max="13824" width="8.75" style="83" customWidth="1"/>
    <col min="13825" max="13826" width="8.125" style="83" customWidth="1"/>
    <col min="13827" max="13827" width="8.75" style="83" customWidth="1"/>
    <col min="13828" max="13829" width="8.125" style="83" customWidth="1"/>
    <col min="13830" max="14075" width="9" style="83"/>
    <col min="14076" max="14076" width="12.5" style="83" customWidth="1"/>
    <col min="14077" max="14077" width="8.75" style="83" customWidth="1"/>
    <col min="14078" max="14079" width="8.125" style="83" customWidth="1"/>
    <col min="14080" max="14080" width="8.75" style="83" customWidth="1"/>
    <col min="14081" max="14082" width="8.125" style="83" customWidth="1"/>
    <col min="14083" max="14083" width="8.75" style="83" customWidth="1"/>
    <col min="14084" max="14085" width="8.125" style="83" customWidth="1"/>
    <col min="14086" max="14331" width="9" style="83"/>
    <col min="14332" max="14332" width="12.5" style="83" customWidth="1"/>
    <col min="14333" max="14333" width="8.75" style="83" customWidth="1"/>
    <col min="14334" max="14335" width="8.125" style="83" customWidth="1"/>
    <col min="14336" max="14336" width="8.75" style="83" customWidth="1"/>
    <col min="14337" max="14338" width="8.125" style="83" customWidth="1"/>
    <col min="14339" max="14339" width="8.75" style="83" customWidth="1"/>
    <col min="14340" max="14341" width="8.125" style="83" customWidth="1"/>
    <col min="14342" max="14587" width="9" style="83"/>
    <col min="14588" max="14588" width="12.5" style="83" customWidth="1"/>
    <col min="14589" max="14589" width="8.75" style="83" customWidth="1"/>
    <col min="14590" max="14591" width="8.125" style="83" customWidth="1"/>
    <col min="14592" max="14592" width="8.75" style="83" customWidth="1"/>
    <col min="14593" max="14594" width="8.125" style="83" customWidth="1"/>
    <col min="14595" max="14595" width="8.75" style="83" customWidth="1"/>
    <col min="14596" max="14597" width="8.125" style="83" customWidth="1"/>
    <col min="14598" max="14843" width="9" style="83"/>
    <col min="14844" max="14844" width="12.5" style="83" customWidth="1"/>
    <col min="14845" max="14845" width="8.75" style="83" customWidth="1"/>
    <col min="14846" max="14847" width="8.125" style="83" customWidth="1"/>
    <col min="14848" max="14848" width="8.75" style="83" customWidth="1"/>
    <col min="14849" max="14850" width="8.125" style="83" customWidth="1"/>
    <col min="14851" max="14851" width="8.75" style="83" customWidth="1"/>
    <col min="14852" max="14853" width="8.125" style="83" customWidth="1"/>
    <col min="14854" max="15099" width="9" style="83"/>
    <col min="15100" max="15100" width="12.5" style="83" customWidth="1"/>
    <col min="15101" max="15101" width="8.75" style="83" customWidth="1"/>
    <col min="15102" max="15103" width="8.125" style="83" customWidth="1"/>
    <col min="15104" max="15104" width="8.75" style="83" customWidth="1"/>
    <col min="15105" max="15106" width="8.125" style="83" customWidth="1"/>
    <col min="15107" max="15107" width="8.75" style="83" customWidth="1"/>
    <col min="15108" max="15109" width="8.125" style="83" customWidth="1"/>
    <col min="15110" max="15355" width="9" style="83"/>
    <col min="15356" max="15356" width="12.5" style="83" customWidth="1"/>
    <col min="15357" max="15357" width="8.75" style="83" customWidth="1"/>
    <col min="15358" max="15359" width="8.125" style="83" customWidth="1"/>
    <col min="15360" max="15360" width="8.75" style="83" customWidth="1"/>
    <col min="15361" max="15362" width="8.125" style="83" customWidth="1"/>
    <col min="15363" max="15363" width="8.75" style="83" customWidth="1"/>
    <col min="15364" max="15365" width="8.125" style="83" customWidth="1"/>
    <col min="15366" max="15611" width="9" style="83"/>
    <col min="15612" max="15612" width="12.5" style="83" customWidth="1"/>
    <col min="15613" max="15613" width="8.75" style="83" customWidth="1"/>
    <col min="15614" max="15615" width="8.125" style="83" customWidth="1"/>
    <col min="15616" max="15616" width="8.75" style="83" customWidth="1"/>
    <col min="15617" max="15618" width="8.125" style="83" customWidth="1"/>
    <col min="15619" max="15619" width="8.75" style="83" customWidth="1"/>
    <col min="15620" max="15621" width="8.125" style="83" customWidth="1"/>
    <col min="15622" max="15867" width="9" style="83"/>
    <col min="15868" max="15868" width="12.5" style="83" customWidth="1"/>
    <col min="15869" max="15869" width="8.75" style="83" customWidth="1"/>
    <col min="15870" max="15871" width="8.125" style="83" customWidth="1"/>
    <col min="15872" max="15872" width="8.75" style="83" customWidth="1"/>
    <col min="15873" max="15874" width="8.125" style="83" customWidth="1"/>
    <col min="15875" max="15875" width="8.75" style="83" customWidth="1"/>
    <col min="15876" max="15877" width="8.125" style="83" customWidth="1"/>
    <col min="15878" max="16123" width="9" style="83"/>
    <col min="16124" max="16124" width="12.5" style="83" customWidth="1"/>
    <col min="16125" max="16125" width="8.75" style="83" customWidth="1"/>
    <col min="16126" max="16127" width="8.125" style="83" customWidth="1"/>
    <col min="16128" max="16128" width="8.75" style="83" customWidth="1"/>
    <col min="16129" max="16130" width="8.125" style="83" customWidth="1"/>
    <col min="16131" max="16131" width="8.75" style="83" customWidth="1"/>
    <col min="16132" max="16133" width="8.125" style="83" customWidth="1"/>
    <col min="16134" max="16384" width="9" style="83"/>
  </cols>
  <sheetData>
    <row r="1" spans="1:7" ht="25.5" customHeight="1">
      <c r="A1" s="687" t="s">
        <v>3530</v>
      </c>
      <c r="B1" s="687"/>
      <c r="C1" s="687"/>
      <c r="D1" s="687"/>
      <c r="E1" s="201"/>
      <c r="F1" s="218" t="s">
        <v>1969</v>
      </c>
      <c r="G1" s="218"/>
    </row>
    <row r="2" spans="1:7" ht="18" customHeight="1">
      <c r="A2" s="569" t="s">
        <v>785</v>
      </c>
      <c r="B2" s="2591" t="s">
        <v>267</v>
      </c>
      <c r="C2" s="2591"/>
      <c r="D2" s="2591" t="s">
        <v>1921</v>
      </c>
      <c r="E2" s="2591"/>
      <c r="F2" s="2602" t="s">
        <v>1970</v>
      </c>
      <c r="G2" s="2603"/>
    </row>
    <row r="3" spans="1:7" ht="18" customHeight="1">
      <c r="A3" s="584"/>
      <c r="B3" s="2604" t="s">
        <v>431</v>
      </c>
      <c r="C3" s="2605"/>
      <c r="D3" s="2604" t="s">
        <v>1971</v>
      </c>
      <c r="E3" s="2605"/>
      <c r="F3" s="2606"/>
      <c r="G3" s="2607"/>
    </row>
    <row r="4" spans="1:7" ht="15" hidden="1" customHeight="1">
      <c r="A4" s="571" t="s">
        <v>2935</v>
      </c>
      <c r="B4" s="2608">
        <v>14858</v>
      </c>
      <c r="C4" s="2608"/>
      <c r="D4" s="2609">
        <v>2.7</v>
      </c>
      <c r="E4" s="2609"/>
      <c r="F4" s="2608">
        <f>B4/D4</f>
        <v>5502.9629629629626</v>
      </c>
      <c r="G4" s="2610"/>
    </row>
    <row r="5" spans="1:7" ht="15" customHeight="1">
      <c r="A5" s="571" t="s">
        <v>3594</v>
      </c>
      <c r="B5" s="2608">
        <v>15011</v>
      </c>
      <c r="C5" s="2608"/>
      <c r="D5" s="2609">
        <v>2.8</v>
      </c>
      <c r="E5" s="2609"/>
      <c r="F5" s="2608">
        <f>B5/D5</f>
        <v>5361.0714285714294</v>
      </c>
      <c r="G5" s="2610"/>
    </row>
    <row r="6" spans="1:7" ht="15" customHeight="1">
      <c r="A6" s="571">
        <v>55</v>
      </c>
      <c r="B6" s="2608">
        <v>14309</v>
      </c>
      <c r="C6" s="2608"/>
      <c r="D6" s="2609">
        <v>3.1</v>
      </c>
      <c r="E6" s="2609"/>
      <c r="F6" s="2611">
        <v>4615</v>
      </c>
      <c r="G6" s="2612"/>
    </row>
    <row r="7" spans="1:7" ht="15" customHeight="1">
      <c r="A7" s="571">
        <v>60</v>
      </c>
      <c r="B7" s="2608">
        <v>13650</v>
      </c>
      <c r="C7" s="2608"/>
      <c r="D7" s="2609">
        <v>3</v>
      </c>
      <c r="E7" s="2609"/>
      <c r="F7" s="2608">
        <f>B7/D7</f>
        <v>4550</v>
      </c>
      <c r="G7" s="2610"/>
    </row>
    <row r="8" spans="1:7" ht="15" customHeight="1">
      <c r="A8" s="571" t="s">
        <v>1972</v>
      </c>
      <c r="B8" s="2608">
        <v>13235</v>
      </c>
      <c r="C8" s="2608"/>
      <c r="D8" s="2609">
        <v>3.2</v>
      </c>
      <c r="E8" s="2609"/>
      <c r="F8" s="2608">
        <f>B8/D8</f>
        <v>4135.9375</v>
      </c>
      <c r="G8" s="2610"/>
    </row>
    <row r="9" spans="1:7" ht="15" customHeight="1">
      <c r="A9" s="571">
        <v>7</v>
      </c>
      <c r="B9" s="2608">
        <v>12375</v>
      </c>
      <c r="C9" s="2608"/>
      <c r="D9" s="2609">
        <v>3</v>
      </c>
      <c r="E9" s="2609"/>
      <c r="F9" s="2608">
        <f>B9/D9</f>
        <v>4125</v>
      </c>
      <c r="G9" s="2610"/>
    </row>
    <row r="10" spans="1:7" ht="15" customHeight="1">
      <c r="A10" s="571">
        <v>12</v>
      </c>
      <c r="B10" s="2608">
        <v>11685</v>
      </c>
      <c r="C10" s="2608"/>
      <c r="D10" s="2613">
        <v>2.95</v>
      </c>
      <c r="E10" s="2613"/>
      <c r="F10" s="2608">
        <f>B10/D10</f>
        <v>3961.0169491525421</v>
      </c>
      <c r="G10" s="2610"/>
    </row>
    <row r="11" spans="1:7" ht="15" customHeight="1">
      <c r="A11" s="571">
        <v>17</v>
      </c>
      <c r="B11" s="2608">
        <v>11281</v>
      </c>
      <c r="C11" s="2608"/>
      <c r="D11" s="2613">
        <v>3.06</v>
      </c>
      <c r="E11" s="2613"/>
      <c r="F11" s="2608">
        <f>B11/D11</f>
        <v>3686.6013071895422</v>
      </c>
      <c r="G11" s="2610"/>
    </row>
    <row r="12" spans="1:7" ht="15" customHeight="1">
      <c r="A12" s="571">
        <v>22</v>
      </c>
      <c r="B12" s="2608">
        <v>10769</v>
      </c>
      <c r="C12" s="2608"/>
      <c r="D12" s="2613">
        <v>3.05</v>
      </c>
      <c r="E12" s="2613"/>
      <c r="F12" s="2608">
        <f>ROUND(B12/D12,0)</f>
        <v>3531</v>
      </c>
      <c r="G12" s="2610"/>
    </row>
    <row r="13" spans="1:7" ht="15" customHeight="1">
      <c r="A13" s="571">
        <v>27</v>
      </c>
      <c r="B13" s="2608">
        <v>10279</v>
      </c>
      <c r="C13" s="2608"/>
      <c r="D13" s="2613">
        <v>3.15</v>
      </c>
      <c r="E13" s="2613"/>
      <c r="F13" s="2608">
        <f>ROUND(B13/D13,0)</f>
        <v>3263</v>
      </c>
      <c r="G13" s="2610"/>
    </row>
    <row r="14" spans="1:7" ht="15" customHeight="1">
      <c r="A14" s="572" t="s">
        <v>2967</v>
      </c>
      <c r="B14" s="2614">
        <v>9850</v>
      </c>
      <c r="C14" s="2614"/>
      <c r="D14" s="2615">
        <v>3.17</v>
      </c>
      <c r="E14" s="2615"/>
      <c r="F14" s="2614">
        <f>ROUND(B14/D14,0)</f>
        <v>3107</v>
      </c>
      <c r="G14" s="2616"/>
    </row>
    <row r="15" spans="1:7" ht="18" customHeight="1">
      <c r="A15" s="259" t="s">
        <v>143</v>
      </c>
      <c r="B15" s="688"/>
      <c r="C15" s="688"/>
      <c r="D15" s="688"/>
      <c r="E15" s="688"/>
      <c r="F15" s="259"/>
      <c r="G15" s="432"/>
    </row>
    <row r="16" spans="1:7" ht="18" customHeight="1"/>
    <row r="17" spans="1:11" ht="25.5" customHeight="1">
      <c r="A17" s="687" t="s">
        <v>3531</v>
      </c>
      <c r="B17" s="689"/>
      <c r="C17" s="689"/>
      <c r="D17" s="689"/>
      <c r="E17" s="602"/>
      <c r="F17" s="129"/>
      <c r="G17" s="129"/>
      <c r="H17" s="2596" t="s">
        <v>1969</v>
      </c>
      <c r="I17" s="2596"/>
      <c r="J17" s="2596"/>
    </row>
    <row r="18" spans="1:11" ht="18" customHeight="1">
      <c r="A18" s="2597" t="s">
        <v>1973</v>
      </c>
      <c r="B18" s="2599" t="s">
        <v>1974</v>
      </c>
      <c r="C18" s="2600"/>
      <c r="D18" s="2601"/>
      <c r="E18" s="2599" t="s">
        <v>1975</v>
      </c>
      <c r="F18" s="2600"/>
      <c r="G18" s="2600"/>
      <c r="H18" s="2599" t="s">
        <v>2968</v>
      </c>
      <c r="I18" s="2600"/>
      <c r="J18" s="2600"/>
      <c r="K18" s="690"/>
    </row>
    <row r="19" spans="1:11" ht="18" customHeight="1">
      <c r="A19" s="2598"/>
      <c r="B19" s="691" t="s">
        <v>171</v>
      </c>
      <c r="C19" s="85" t="s">
        <v>442</v>
      </c>
      <c r="D19" s="85" t="s">
        <v>443</v>
      </c>
      <c r="E19" s="85" t="s">
        <v>171</v>
      </c>
      <c r="F19" s="85" t="s">
        <v>442</v>
      </c>
      <c r="G19" s="692" t="s">
        <v>443</v>
      </c>
      <c r="H19" s="85" t="s">
        <v>171</v>
      </c>
      <c r="I19" s="85" t="s">
        <v>442</v>
      </c>
      <c r="J19" s="692" t="s">
        <v>443</v>
      </c>
      <c r="K19" s="690"/>
    </row>
    <row r="20" spans="1:11" ht="18" customHeight="1">
      <c r="A20" s="693" t="s">
        <v>1976</v>
      </c>
      <c r="B20" s="694" t="s">
        <v>1977</v>
      </c>
      <c r="C20" s="694" t="s">
        <v>1977</v>
      </c>
      <c r="D20" s="694" t="s">
        <v>1977</v>
      </c>
      <c r="E20" s="695" t="s">
        <v>1977</v>
      </c>
      <c r="F20" s="694" t="s">
        <v>1977</v>
      </c>
      <c r="G20" s="696" t="s">
        <v>1977</v>
      </c>
      <c r="H20" s="695" t="s">
        <v>1977</v>
      </c>
      <c r="I20" s="694" t="s">
        <v>1978</v>
      </c>
      <c r="J20" s="696" t="s">
        <v>1977</v>
      </c>
      <c r="K20" s="690"/>
    </row>
    <row r="21" spans="1:11" ht="15.6" customHeight="1">
      <c r="A21" s="493" t="s">
        <v>514</v>
      </c>
      <c r="B21" s="697">
        <f t="shared" ref="B21:G21" si="0">SUM(B22:B41)</f>
        <v>31340</v>
      </c>
      <c r="C21" s="248">
        <f t="shared" si="0"/>
        <v>15376</v>
      </c>
      <c r="D21" s="248">
        <f t="shared" si="0"/>
        <v>15964</v>
      </c>
      <c r="E21" s="697">
        <f t="shared" si="0"/>
        <v>29670</v>
      </c>
      <c r="F21" s="248">
        <f t="shared" si="0"/>
        <v>14539</v>
      </c>
      <c r="G21" s="698">
        <f t="shared" si="0"/>
        <v>15131</v>
      </c>
      <c r="H21" s="248">
        <f>SUM(H22:H41)</f>
        <v>28991</v>
      </c>
      <c r="I21" s="248">
        <f t="shared" ref="I21:J21" si="1">SUM(I22:I41)</f>
        <v>14317</v>
      </c>
      <c r="J21" s="698">
        <f t="shared" si="1"/>
        <v>14674</v>
      </c>
      <c r="K21" s="699" t="s">
        <v>3076</v>
      </c>
    </row>
    <row r="22" spans="1:11" ht="15.6" customHeight="1">
      <c r="A22" s="700" t="s">
        <v>1979</v>
      </c>
      <c r="B22" s="701">
        <f t="shared" ref="B22:B41" si="2">C22+D22</f>
        <v>1316</v>
      </c>
      <c r="C22" s="702">
        <v>694</v>
      </c>
      <c r="D22" s="702">
        <v>622</v>
      </c>
      <c r="E22" s="701">
        <f t="shared" ref="E22:E40" si="3">F22+G22</f>
        <v>1178</v>
      </c>
      <c r="F22" s="702">
        <v>593</v>
      </c>
      <c r="G22" s="703">
        <v>585</v>
      </c>
      <c r="H22" s="702">
        <f t="shared" ref="H22:H41" si="4">I22+J22</f>
        <v>1089</v>
      </c>
      <c r="I22" s="702">
        <v>570</v>
      </c>
      <c r="J22" s="703">
        <v>519</v>
      </c>
      <c r="K22" s="699"/>
    </row>
    <row r="23" spans="1:11" ht="15.6" customHeight="1">
      <c r="A23" s="493" t="s">
        <v>1980</v>
      </c>
      <c r="B23" s="697">
        <f t="shared" si="2"/>
        <v>1377</v>
      </c>
      <c r="C23" s="248">
        <v>749</v>
      </c>
      <c r="D23" s="248">
        <v>628</v>
      </c>
      <c r="E23" s="697">
        <f t="shared" si="3"/>
        <v>1263</v>
      </c>
      <c r="F23" s="248">
        <v>661</v>
      </c>
      <c r="G23" s="698">
        <v>602</v>
      </c>
      <c r="H23" s="248">
        <f t="shared" si="4"/>
        <v>1169</v>
      </c>
      <c r="I23" s="248">
        <v>584</v>
      </c>
      <c r="J23" s="698">
        <v>585</v>
      </c>
      <c r="K23" s="699"/>
    </row>
    <row r="24" spans="1:11" ht="15.6" customHeight="1">
      <c r="A24" s="493" t="s">
        <v>1981</v>
      </c>
      <c r="B24" s="697">
        <f t="shared" si="2"/>
        <v>1561</v>
      </c>
      <c r="C24" s="248">
        <v>815</v>
      </c>
      <c r="D24" s="248">
        <v>746</v>
      </c>
      <c r="E24" s="697">
        <f t="shared" si="3"/>
        <v>1373</v>
      </c>
      <c r="F24" s="248">
        <v>739</v>
      </c>
      <c r="G24" s="698">
        <v>634</v>
      </c>
      <c r="H24" s="248">
        <f t="shared" si="4"/>
        <v>1237</v>
      </c>
      <c r="I24" s="248">
        <v>652</v>
      </c>
      <c r="J24" s="698">
        <v>585</v>
      </c>
      <c r="K24" s="699"/>
    </row>
    <row r="25" spans="1:11" ht="15.6" customHeight="1">
      <c r="A25" s="493" t="s">
        <v>1982</v>
      </c>
      <c r="B25" s="697">
        <f t="shared" si="2"/>
        <v>1470</v>
      </c>
      <c r="C25" s="248">
        <v>769</v>
      </c>
      <c r="D25" s="248">
        <v>701</v>
      </c>
      <c r="E25" s="697">
        <v>1310</v>
      </c>
      <c r="F25" s="248">
        <v>691</v>
      </c>
      <c r="G25" s="698">
        <v>619</v>
      </c>
      <c r="H25" s="248">
        <f t="shared" si="4"/>
        <v>1118</v>
      </c>
      <c r="I25" s="248">
        <v>598</v>
      </c>
      <c r="J25" s="698">
        <v>520</v>
      </c>
      <c r="K25" s="699"/>
    </row>
    <row r="26" spans="1:11" ht="15.6" customHeight="1">
      <c r="A26" s="704" t="s">
        <v>1983</v>
      </c>
      <c r="B26" s="705">
        <f t="shared" si="2"/>
        <v>1129</v>
      </c>
      <c r="C26" s="706">
        <v>603</v>
      </c>
      <c r="D26" s="706">
        <v>526</v>
      </c>
      <c r="E26" s="705">
        <v>1161</v>
      </c>
      <c r="F26" s="706">
        <v>659</v>
      </c>
      <c r="G26" s="707">
        <v>502</v>
      </c>
      <c r="H26" s="706">
        <f t="shared" si="4"/>
        <v>1191</v>
      </c>
      <c r="I26" s="706">
        <v>655</v>
      </c>
      <c r="J26" s="707">
        <v>536</v>
      </c>
      <c r="K26" s="699"/>
    </row>
    <row r="27" spans="1:11" ht="15.6" customHeight="1">
      <c r="A27" s="493" t="s">
        <v>1984</v>
      </c>
      <c r="B27" s="697">
        <f t="shared" si="2"/>
        <v>1483</v>
      </c>
      <c r="C27" s="248">
        <v>782</v>
      </c>
      <c r="D27" s="248">
        <v>701</v>
      </c>
      <c r="E27" s="697">
        <v>1301</v>
      </c>
      <c r="F27" s="248">
        <v>705</v>
      </c>
      <c r="G27" s="698">
        <v>596</v>
      </c>
      <c r="H27" s="248">
        <f t="shared" si="4"/>
        <v>1416</v>
      </c>
      <c r="I27" s="248">
        <v>814</v>
      </c>
      <c r="J27" s="698">
        <v>602</v>
      </c>
      <c r="K27" s="699"/>
    </row>
    <row r="28" spans="1:11" ht="15.6" customHeight="1">
      <c r="A28" s="493" t="s">
        <v>1985</v>
      </c>
      <c r="B28" s="697">
        <f t="shared" si="2"/>
        <v>1785</v>
      </c>
      <c r="C28" s="248">
        <v>958</v>
      </c>
      <c r="D28" s="248">
        <v>827</v>
      </c>
      <c r="E28" s="697">
        <v>1493</v>
      </c>
      <c r="F28" s="248">
        <v>762</v>
      </c>
      <c r="G28" s="698">
        <v>731</v>
      </c>
      <c r="H28" s="248">
        <f t="shared" si="4"/>
        <v>1352</v>
      </c>
      <c r="I28" s="248">
        <v>731</v>
      </c>
      <c r="J28" s="698">
        <v>621</v>
      </c>
      <c r="K28" s="699"/>
    </row>
    <row r="29" spans="1:11" ht="15.6" customHeight="1">
      <c r="A29" s="493" t="s">
        <v>1986</v>
      </c>
      <c r="B29" s="697">
        <f t="shared" si="2"/>
        <v>1950</v>
      </c>
      <c r="C29" s="248">
        <v>982</v>
      </c>
      <c r="D29" s="248">
        <v>968</v>
      </c>
      <c r="E29" s="697">
        <f t="shared" si="3"/>
        <v>1733</v>
      </c>
      <c r="F29" s="248">
        <v>915</v>
      </c>
      <c r="G29" s="698">
        <v>818</v>
      </c>
      <c r="H29" s="248">
        <f t="shared" si="4"/>
        <v>1546</v>
      </c>
      <c r="I29" s="248">
        <v>816</v>
      </c>
      <c r="J29" s="698">
        <v>730</v>
      </c>
      <c r="K29" s="699"/>
    </row>
    <row r="30" spans="1:11" ht="15.6" customHeight="1">
      <c r="A30" s="493" t="s">
        <v>1987</v>
      </c>
      <c r="B30" s="697">
        <f t="shared" si="2"/>
        <v>1810</v>
      </c>
      <c r="C30" s="248">
        <v>914</v>
      </c>
      <c r="D30" s="248">
        <v>896</v>
      </c>
      <c r="E30" s="697">
        <v>1888</v>
      </c>
      <c r="F30" s="248">
        <v>945</v>
      </c>
      <c r="G30" s="698">
        <v>943</v>
      </c>
      <c r="H30" s="248">
        <f t="shared" si="4"/>
        <v>1759</v>
      </c>
      <c r="I30" s="248">
        <v>926</v>
      </c>
      <c r="J30" s="698">
        <v>833</v>
      </c>
      <c r="K30" s="699"/>
    </row>
    <row r="31" spans="1:11" s="129" customFormat="1" ht="15.6" customHeight="1">
      <c r="A31" s="493" t="s">
        <v>1988</v>
      </c>
      <c r="B31" s="697">
        <f t="shared" si="2"/>
        <v>1931</v>
      </c>
      <c r="C31" s="248">
        <v>991</v>
      </c>
      <c r="D31" s="248">
        <v>940</v>
      </c>
      <c r="E31" s="697">
        <v>1766</v>
      </c>
      <c r="F31" s="248">
        <v>880</v>
      </c>
      <c r="G31" s="698">
        <v>886</v>
      </c>
      <c r="H31" s="248">
        <f t="shared" si="4"/>
        <v>1953</v>
      </c>
      <c r="I31" s="248">
        <v>1010</v>
      </c>
      <c r="J31" s="698">
        <v>943</v>
      </c>
      <c r="K31" s="699"/>
    </row>
    <row r="32" spans="1:11" ht="15.6" customHeight="1">
      <c r="A32" s="700" t="s">
        <v>1989</v>
      </c>
      <c r="B32" s="701">
        <f t="shared" si="2"/>
        <v>2045</v>
      </c>
      <c r="C32" s="702">
        <v>1097</v>
      </c>
      <c r="D32" s="702">
        <v>948</v>
      </c>
      <c r="E32" s="701">
        <v>1914</v>
      </c>
      <c r="F32" s="702">
        <v>971</v>
      </c>
      <c r="G32" s="703">
        <v>943</v>
      </c>
      <c r="H32" s="702">
        <f t="shared" si="4"/>
        <v>1775</v>
      </c>
      <c r="I32" s="702">
        <v>921</v>
      </c>
      <c r="J32" s="703">
        <v>854</v>
      </c>
      <c r="K32" s="699"/>
    </row>
    <row r="33" spans="1:11" ht="15.6" customHeight="1">
      <c r="A33" s="493" t="s">
        <v>1990</v>
      </c>
      <c r="B33" s="697">
        <f t="shared" si="2"/>
        <v>2168</v>
      </c>
      <c r="C33" s="248">
        <v>1107</v>
      </c>
      <c r="D33" s="248">
        <v>1061</v>
      </c>
      <c r="E33" s="697">
        <v>2019</v>
      </c>
      <c r="F33" s="248">
        <v>1059</v>
      </c>
      <c r="G33" s="698">
        <v>960</v>
      </c>
      <c r="H33" s="248">
        <f t="shared" si="4"/>
        <v>1931</v>
      </c>
      <c r="I33" s="248">
        <v>982</v>
      </c>
      <c r="J33" s="698">
        <v>949</v>
      </c>
      <c r="K33" s="699"/>
    </row>
    <row r="34" spans="1:11" ht="15.6" customHeight="1">
      <c r="A34" s="493" t="s">
        <v>1991</v>
      </c>
      <c r="B34" s="697">
        <f t="shared" si="2"/>
        <v>2478</v>
      </c>
      <c r="C34" s="248">
        <v>1274</v>
      </c>
      <c r="D34" s="248">
        <v>1204</v>
      </c>
      <c r="E34" s="697">
        <v>2109</v>
      </c>
      <c r="F34" s="248">
        <v>1067</v>
      </c>
      <c r="G34" s="698">
        <v>1042</v>
      </c>
      <c r="H34" s="248">
        <f t="shared" si="4"/>
        <v>1984</v>
      </c>
      <c r="I34" s="248">
        <v>1037</v>
      </c>
      <c r="J34" s="698">
        <v>947</v>
      </c>
      <c r="K34" s="699"/>
    </row>
    <row r="35" spans="1:11" s="129" customFormat="1" ht="15.6" customHeight="1">
      <c r="A35" s="493" t="s">
        <v>1992</v>
      </c>
      <c r="B35" s="697">
        <f t="shared" si="2"/>
        <v>2002</v>
      </c>
      <c r="C35" s="248">
        <v>938</v>
      </c>
      <c r="D35" s="248">
        <v>1064</v>
      </c>
      <c r="E35" s="697">
        <v>2383</v>
      </c>
      <c r="F35" s="248">
        <v>1219</v>
      </c>
      <c r="G35" s="698">
        <v>1164</v>
      </c>
      <c r="H35" s="248">
        <f t="shared" si="4"/>
        <v>2080</v>
      </c>
      <c r="I35" s="248">
        <v>1040</v>
      </c>
      <c r="J35" s="698">
        <v>1040</v>
      </c>
      <c r="K35" s="699"/>
    </row>
    <row r="36" spans="1:11" ht="15.6" customHeight="1">
      <c r="A36" s="704" t="s">
        <v>1993</v>
      </c>
      <c r="B36" s="705">
        <f t="shared" si="2"/>
        <v>1815</v>
      </c>
      <c r="C36" s="706">
        <v>781</v>
      </c>
      <c r="D36" s="706">
        <v>1034</v>
      </c>
      <c r="E36" s="705">
        <v>1891</v>
      </c>
      <c r="F36" s="706">
        <v>863</v>
      </c>
      <c r="G36" s="707">
        <v>1028</v>
      </c>
      <c r="H36" s="706">
        <f t="shared" si="4"/>
        <v>2278</v>
      </c>
      <c r="I36" s="706">
        <v>1133</v>
      </c>
      <c r="J36" s="707">
        <v>1145</v>
      </c>
      <c r="K36" s="699"/>
    </row>
    <row r="37" spans="1:11" ht="15.6" customHeight="1">
      <c r="A37" s="493" t="s">
        <v>1994</v>
      </c>
      <c r="B37" s="697">
        <f t="shared" si="2"/>
        <v>1897</v>
      </c>
      <c r="C37" s="248">
        <v>804</v>
      </c>
      <c r="D37" s="248">
        <v>1093</v>
      </c>
      <c r="E37" s="697">
        <v>1626</v>
      </c>
      <c r="F37" s="248">
        <v>679</v>
      </c>
      <c r="G37" s="698">
        <v>947</v>
      </c>
      <c r="H37" s="248">
        <f t="shared" si="4"/>
        <v>1752</v>
      </c>
      <c r="I37" s="248">
        <v>765</v>
      </c>
      <c r="J37" s="698">
        <v>987</v>
      </c>
      <c r="K37" s="699"/>
    </row>
    <row r="38" spans="1:11" ht="15.6" customHeight="1">
      <c r="A38" s="493" t="s">
        <v>1995</v>
      </c>
      <c r="B38" s="697">
        <f t="shared" si="2"/>
        <v>1581</v>
      </c>
      <c r="C38" s="248">
        <v>612</v>
      </c>
      <c r="D38" s="248">
        <v>969</v>
      </c>
      <c r="E38" s="697">
        <v>1553</v>
      </c>
      <c r="F38" s="248">
        <v>597</v>
      </c>
      <c r="G38" s="698">
        <v>956</v>
      </c>
      <c r="H38" s="248">
        <f t="shared" si="4"/>
        <v>1383</v>
      </c>
      <c r="I38" s="248">
        <v>508</v>
      </c>
      <c r="J38" s="698">
        <v>875</v>
      </c>
      <c r="K38" s="699"/>
    </row>
    <row r="39" spans="1:11" ht="15.6" customHeight="1">
      <c r="A39" s="493" t="s">
        <v>1996</v>
      </c>
      <c r="B39" s="697">
        <f t="shared" si="2"/>
        <v>892</v>
      </c>
      <c r="C39" s="248">
        <v>250</v>
      </c>
      <c r="D39" s="248">
        <v>642</v>
      </c>
      <c r="E39" s="697">
        <f t="shared" si="3"/>
        <v>1105</v>
      </c>
      <c r="F39" s="248">
        <v>386</v>
      </c>
      <c r="G39" s="698">
        <v>719</v>
      </c>
      <c r="H39" s="248">
        <f t="shared" si="4"/>
        <v>1157</v>
      </c>
      <c r="I39" s="248">
        <v>376</v>
      </c>
      <c r="J39" s="698">
        <v>781</v>
      </c>
      <c r="K39" s="699"/>
    </row>
    <row r="40" spans="1:11" s="129" customFormat="1" ht="15.6" customHeight="1">
      <c r="A40" s="493" t="s">
        <v>1997</v>
      </c>
      <c r="B40" s="697">
        <f t="shared" si="2"/>
        <v>508</v>
      </c>
      <c r="C40" s="248">
        <v>127</v>
      </c>
      <c r="D40" s="248">
        <v>381</v>
      </c>
      <c r="E40" s="697">
        <f t="shared" si="3"/>
        <v>604</v>
      </c>
      <c r="F40" s="248">
        <v>148</v>
      </c>
      <c r="G40" s="698">
        <v>456</v>
      </c>
      <c r="H40" s="248">
        <f t="shared" si="4"/>
        <v>821</v>
      </c>
      <c r="I40" s="248">
        <v>199</v>
      </c>
      <c r="J40" s="698">
        <v>622</v>
      </c>
      <c r="K40" s="699"/>
    </row>
    <row r="41" spans="1:11" ht="15.6" customHeight="1">
      <c r="A41" s="588" t="s">
        <v>1998</v>
      </c>
      <c r="B41" s="708">
        <f t="shared" si="2"/>
        <v>142</v>
      </c>
      <c r="C41" s="708">
        <v>129</v>
      </c>
      <c r="D41" s="708">
        <v>13</v>
      </c>
      <c r="E41" s="708">
        <v>0</v>
      </c>
      <c r="F41" s="708">
        <v>0</v>
      </c>
      <c r="G41" s="709">
        <v>0</v>
      </c>
      <c r="H41" s="708">
        <f t="shared" si="4"/>
        <v>0</v>
      </c>
      <c r="I41" s="708">
        <v>0</v>
      </c>
      <c r="J41" s="709">
        <v>0</v>
      </c>
      <c r="K41" s="699"/>
    </row>
    <row r="42" spans="1:11" ht="18" customHeight="1">
      <c r="A42" s="601"/>
      <c r="B42" s="249"/>
      <c r="C42" s="506"/>
      <c r="D42" s="506"/>
      <c r="E42" s="506"/>
      <c r="F42" s="506"/>
      <c r="G42" s="506"/>
      <c r="H42" s="506"/>
      <c r="I42" s="506"/>
      <c r="J42" s="249"/>
      <c r="K42" s="129"/>
    </row>
    <row r="43" spans="1:11" ht="18" customHeight="1">
      <c r="A43" s="710" t="s">
        <v>2024</v>
      </c>
      <c r="B43" s="507"/>
      <c r="C43" s="507"/>
      <c r="D43" s="507"/>
      <c r="E43" s="507"/>
      <c r="F43" s="507"/>
      <c r="G43" s="507"/>
      <c r="H43" s="507"/>
      <c r="I43" s="507"/>
      <c r="J43" s="507"/>
      <c r="K43" s="129"/>
    </row>
    <row r="44" spans="1:11" ht="18" customHeight="1">
      <c r="A44" s="493" t="s">
        <v>1999</v>
      </c>
      <c r="B44" s="181">
        <f t="shared" ref="B44:D44" si="5">SUM(B22:B24)</f>
        <v>4254</v>
      </c>
      <c r="C44" s="179">
        <f t="shared" si="5"/>
        <v>2258</v>
      </c>
      <c r="D44" s="179">
        <f t="shared" si="5"/>
        <v>1996</v>
      </c>
      <c r="E44" s="181">
        <f>SUM(E22:E24)</f>
        <v>3814</v>
      </c>
      <c r="F44" s="179">
        <f t="shared" ref="F44:G44" si="6">SUM(F22:F24)</f>
        <v>1993</v>
      </c>
      <c r="G44" s="179">
        <f t="shared" si="6"/>
        <v>1821</v>
      </c>
      <c r="H44" s="181">
        <v>3495</v>
      </c>
      <c r="I44" s="179">
        <v>1806</v>
      </c>
      <c r="J44" s="711">
        <v>1689</v>
      </c>
      <c r="K44" s="712"/>
    </row>
    <row r="45" spans="1:11" ht="18" customHeight="1">
      <c r="A45" s="493" t="s">
        <v>2000</v>
      </c>
      <c r="B45" s="181">
        <f t="shared" ref="B45:F45" si="7">SUM(B25:B34)</f>
        <v>18249</v>
      </c>
      <c r="C45" s="179">
        <f>SUM(C25:C34)</f>
        <v>9477</v>
      </c>
      <c r="D45" s="179">
        <f t="shared" si="7"/>
        <v>8772</v>
      </c>
      <c r="E45" s="181">
        <f>SUM(E25:E34)</f>
        <v>16694</v>
      </c>
      <c r="F45" s="179">
        <f t="shared" si="7"/>
        <v>8654</v>
      </c>
      <c r="G45" s="179">
        <f>SUM(G25:G34)</f>
        <v>8040</v>
      </c>
      <c r="H45" s="181">
        <v>16025</v>
      </c>
      <c r="I45" s="179">
        <v>8490</v>
      </c>
      <c r="J45" s="180">
        <v>7535</v>
      </c>
      <c r="K45" s="712"/>
    </row>
    <row r="46" spans="1:11" ht="18" customHeight="1">
      <c r="A46" s="553" t="s">
        <v>2001</v>
      </c>
      <c r="B46" s="713">
        <f>SUM(B35:B40)</f>
        <v>8695</v>
      </c>
      <c r="C46" s="684">
        <f t="shared" ref="C46:G46" si="8">SUM(C35:C40)</f>
        <v>3512</v>
      </c>
      <c r="D46" s="684">
        <f t="shared" si="8"/>
        <v>5183</v>
      </c>
      <c r="E46" s="713">
        <f>SUM(E35:E40)</f>
        <v>9162</v>
      </c>
      <c r="F46" s="684">
        <f t="shared" si="8"/>
        <v>3892</v>
      </c>
      <c r="G46" s="684">
        <f t="shared" si="8"/>
        <v>5270</v>
      </c>
      <c r="H46" s="713">
        <v>9471</v>
      </c>
      <c r="I46" s="684">
        <v>4021</v>
      </c>
      <c r="J46" s="714">
        <v>5450</v>
      </c>
      <c r="K46" s="690"/>
    </row>
    <row r="47" spans="1:11" ht="18" customHeight="1">
      <c r="A47" s="562" t="s">
        <v>3934</v>
      </c>
    </row>
    <row r="48" spans="1:11" ht="18" customHeight="1">
      <c r="A48" s="83" t="s">
        <v>3112</v>
      </c>
    </row>
    <row r="49" ht="18" customHeight="1"/>
  </sheetData>
  <mergeCells count="44">
    <mergeCell ref="B10:C10"/>
    <mergeCell ref="D10:E10"/>
    <mergeCell ref="F10:G10"/>
    <mergeCell ref="B14:C14"/>
    <mergeCell ref="D14:E14"/>
    <mergeCell ref="F14:G14"/>
    <mergeCell ref="B11:C11"/>
    <mergeCell ref="D11:E11"/>
    <mergeCell ref="F11:G11"/>
    <mergeCell ref="B12:C12"/>
    <mergeCell ref="D12:E12"/>
    <mergeCell ref="F12:G12"/>
    <mergeCell ref="B13:C13"/>
    <mergeCell ref="D13:E13"/>
    <mergeCell ref="F13:G13"/>
    <mergeCell ref="B8:C8"/>
    <mergeCell ref="D8:E8"/>
    <mergeCell ref="F8:G8"/>
    <mergeCell ref="B9:C9"/>
    <mergeCell ref="D9:E9"/>
    <mergeCell ref="F9:G9"/>
    <mergeCell ref="B6:C6"/>
    <mergeCell ref="D6:E6"/>
    <mergeCell ref="F6:G6"/>
    <mergeCell ref="B7:C7"/>
    <mergeCell ref="D7:E7"/>
    <mergeCell ref="F7:G7"/>
    <mergeCell ref="B4:C4"/>
    <mergeCell ref="D4:E4"/>
    <mergeCell ref="F4:G4"/>
    <mergeCell ref="B5:C5"/>
    <mergeCell ref="D5:E5"/>
    <mergeCell ref="F5:G5"/>
    <mergeCell ref="B2:C2"/>
    <mergeCell ref="D2:E2"/>
    <mergeCell ref="F2:G2"/>
    <mergeCell ref="B3:C3"/>
    <mergeCell ref="D3:E3"/>
    <mergeCell ref="F3:G3"/>
    <mergeCell ref="H17:J17"/>
    <mergeCell ref="A18:A19"/>
    <mergeCell ref="B18:D18"/>
    <mergeCell ref="E18:G18"/>
    <mergeCell ref="H18:J18"/>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9"/>
  <sheetViews>
    <sheetView view="pageBreakPreview" zoomScaleNormal="115" zoomScaleSheetLayoutView="100" workbookViewId="0">
      <selection activeCell="J11" sqref="J11"/>
    </sheetView>
  </sheetViews>
  <sheetFormatPr defaultRowHeight="15.95" customHeight="1"/>
  <cols>
    <col min="1" max="1" width="9.375" style="432" bestFit="1" customWidth="1"/>
    <col min="2" max="12" width="6.5" style="83" customWidth="1"/>
    <col min="13" max="241" width="9" style="83"/>
    <col min="242" max="242" width="9.375" style="83" bestFit="1" customWidth="1"/>
    <col min="243" max="243" width="7.5" style="83" customWidth="1"/>
    <col min="244" max="244" width="8.5" style="83" bestFit="1" customWidth="1"/>
    <col min="245" max="248" width="7.125" style="83" customWidth="1"/>
    <col min="249" max="249" width="8.5" style="83" bestFit="1" customWidth="1"/>
    <col min="250" max="253" width="7.125" style="83" customWidth="1"/>
    <col min="254" max="497" width="9" style="83"/>
    <col min="498" max="498" width="9.375" style="83" bestFit="1" customWidth="1"/>
    <col min="499" max="499" width="7.5" style="83" customWidth="1"/>
    <col min="500" max="500" width="8.5" style="83" bestFit="1" customWidth="1"/>
    <col min="501" max="504" width="7.125" style="83" customWidth="1"/>
    <col min="505" max="505" width="8.5" style="83" bestFit="1" customWidth="1"/>
    <col min="506" max="509" width="7.125" style="83" customWidth="1"/>
    <col min="510" max="753" width="9" style="83"/>
    <col min="754" max="754" width="9.375" style="83" bestFit="1" customWidth="1"/>
    <col min="755" max="755" width="7.5" style="83" customWidth="1"/>
    <col min="756" max="756" width="8.5" style="83" bestFit="1" customWidth="1"/>
    <col min="757" max="760" width="7.125" style="83" customWidth="1"/>
    <col min="761" max="761" width="8.5" style="83" bestFit="1" customWidth="1"/>
    <col min="762" max="765" width="7.125" style="83" customWidth="1"/>
    <col min="766" max="1009" width="9" style="83"/>
    <col min="1010" max="1010" width="9.375" style="83" bestFit="1" customWidth="1"/>
    <col min="1011" max="1011" width="7.5" style="83" customWidth="1"/>
    <col min="1012" max="1012" width="8.5" style="83" bestFit="1" customWidth="1"/>
    <col min="1013" max="1016" width="7.125" style="83" customWidth="1"/>
    <col min="1017" max="1017" width="8.5" style="83" bestFit="1" customWidth="1"/>
    <col min="1018" max="1021" width="7.125" style="83" customWidth="1"/>
    <col min="1022" max="1265" width="9" style="83"/>
    <col min="1266" max="1266" width="9.375" style="83" bestFit="1" customWidth="1"/>
    <col min="1267" max="1267" width="7.5" style="83" customWidth="1"/>
    <col min="1268" max="1268" width="8.5" style="83" bestFit="1" customWidth="1"/>
    <col min="1269" max="1272" width="7.125" style="83" customWidth="1"/>
    <col min="1273" max="1273" width="8.5" style="83" bestFit="1" customWidth="1"/>
    <col min="1274" max="1277" width="7.125" style="83" customWidth="1"/>
    <col min="1278" max="1521" width="9" style="83"/>
    <col min="1522" max="1522" width="9.375" style="83" bestFit="1" customWidth="1"/>
    <col min="1523" max="1523" width="7.5" style="83" customWidth="1"/>
    <col min="1524" max="1524" width="8.5" style="83" bestFit="1" customWidth="1"/>
    <col min="1525" max="1528" width="7.125" style="83" customWidth="1"/>
    <col min="1529" max="1529" width="8.5" style="83" bestFit="1" customWidth="1"/>
    <col min="1530" max="1533" width="7.125" style="83" customWidth="1"/>
    <col min="1534" max="1777" width="9" style="83"/>
    <col min="1778" max="1778" width="9.375" style="83" bestFit="1" customWidth="1"/>
    <col min="1779" max="1779" width="7.5" style="83" customWidth="1"/>
    <col min="1780" max="1780" width="8.5" style="83" bestFit="1" customWidth="1"/>
    <col min="1781" max="1784" width="7.125" style="83" customWidth="1"/>
    <col min="1785" max="1785" width="8.5" style="83" bestFit="1" customWidth="1"/>
    <col min="1786" max="1789" width="7.125" style="83" customWidth="1"/>
    <col min="1790" max="2033" width="9" style="83"/>
    <col min="2034" max="2034" width="9.375" style="83" bestFit="1" customWidth="1"/>
    <col min="2035" max="2035" width="7.5" style="83" customWidth="1"/>
    <col min="2036" max="2036" width="8.5" style="83" bestFit="1" customWidth="1"/>
    <col min="2037" max="2040" width="7.125" style="83" customWidth="1"/>
    <col min="2041" max="2041" width="8.5" style="83" bestFit="1" customWidth="1"/>
    <col min="2042" max="2045" width="7.125" style="83" customWidth="1"/>
    <col min="2046" max="2289" width="9" style="83"/>
    <col min="2290" max="2290" width="9.375" style="83" bestFit="1" customWidth="1"/>
    <col min="2291" max="2291" width="7.5" style="83" customWidth="1"/>
    <col min="2292" max="2292" width="8.5" style="83" bestFit="1" customWidth="1"/>
    <col min="2293" max="2296" width="7.125" style="83" customWidth="1"/>
    <col min="2297" max="2297" width="8.5" style="83" bestFit="1" customWidth="1"/>
    <col min="2298" max="2301" width="7.125" style="83" customWidth="1"/>
    <col min="2302" max="2545" width="9" style="83"/>
    <col min="2546" max="2546" width="9.375" style="83" bestFit="1" customWidth="1"/>
    <col min="2547" max="2547" width="7.5" style="83" customWidth="1"/>
    <col min="2548" max="2548" width="8.5" style="83" bestFit="1" customWidth="1"/>
    <col min="2549" max="2552" width="7.125" style="83" customWidth="1"/>
    <col min="2553" max="2553" width="8.5" style="83" bestFit="1" customWidth="1"/>
    <col min="2554" max="2557" width="7.125" style="83" customWidth="1"/>
    <col min="2558" max="2801" width="9" style="83"/>
    <col min="2802" max="2802" width="9.375" style="83" bestFit="1" customWidth="1"/>
    <col min="2803" max="2803" width="7.5" style="83" customWidth="1"/>
    <col min="2804" max="2804" width="8.5" style="83" bestFit="1" customWidth="1"/>
    <col min="2805" max="2808" width="7.125" style="83" customWidth="1"/>
    <col min="2809" max="2809" width="8.5" style="83" bestFit="1" customWidth="1"/>
    <col min="2810" max="2813" width="7.125" style="83" customWidth="1"/>
    <col min="2814" max="3057" width="9" style="83"/>
    <col min="3058" max="3058" width="9.375" style="83" bestFit="1" customWidth="1"/>
    <col min="3059" max="3059" width="7.5" style="83" customWidth="1"/>
    <col min="3060" max="3060" width="8.5" style="83" bestFit="1" customWidth="1"/>
    <col min="3061" max="3064" width="7.125" style="83" customWidth="1"/>
    <col min="3065" max="3065" width="8.5" style="83" bestFit="1" customWidth="1"/>
    <col min="3066" max="3069" width="7.125" style="83" customWidth="1"/>
    <col min="3070" max="3313" width="9" style="83"/>
    <col min="3314" max="3314" width="9.375" style="83" bestFit="1" customWidth="1"/>
    <col min="3315" max="3315" width="7.5" style="83" customWidth="1"/>
    <col min="3316" max="3316" width="8.5" style="83" bestFit="1" customWidth="1"/>
    <col min="3317" max="3320" width="7.125" style="83" customWidth="1"/>
    <col min="3321" max="3321" width="8.5" style="83" bestFit="1" customWidth="1"/>
    <col min="3322" max="3325" width="7.125" style="83" customWidth="1"/>
    <col min="3326" max="3569" width="9" style="83"/>
    <col min="3570" max="3570" width="9.375" style="83" bestFit="1" customWidth="1"/>
    <col min="3571" max="3571" width="7.5" style="83" customWidth="1"/>
    <col min="3572" max="3572" width="8.5" style="83" bestFit="1" customWidth="1"/>
    <col min="3573" max="3576" width="7.125" style="83" customWidth="1"/>
    <col min="3577" max="3577" width="8.5" style="83" bestFit="1" customWidth="1"/>
    <col min="3578" max="3581" width="7.125" style="83" customWidth="1"/>
    <col min="3582" max="3825" width="9" style="83"/>
    <col min="3826" max="3826" width="9.375" style="83" bestFit="1" customWidth="1"/>
    <col min="3827" max="3827" width="7.5" style="83" customWidth="1"/>
    <col min="3828" max="3828" width="8.5" style="83" bestFit="1" customWidth="1"/>
    <col min="3829" max="3832" width="7.125" style="83" customWidth="1"/>
    <col min="3833" max="3833" width="8.5" style="83" bestFit="1" customWidth="1"/>
    <col min="3834" max="3837" width="7.125" style="83" customWidth="1"/>
    <col min="3838" max="4081" width="9" style="83"/>
    <col min="4082" max="4082" width="9.375" style="83" bestFit="1" customWidth="1"/>
    <col min="4083" max="4083" width="7.5" style="83" customWidth="1"/>
    <col min="4084" max="4084" width="8.5" style="83" bestFit="1" customWidth="1"/>
    <col min="4085" max="4088" width="7.125" style="83" customWidth="1"/>
    <col min="4089" max="4089" width="8.5" style="83" bestFit="1" customWidth="1"/>
    <col min="4090" max="4093" width="7.125" style="83" customWidth="1"/>
    <col min="4094" max="4337" width="9" style="83"/>
    <col min="4338" max="4338" width="9.375" style="83" bestFit="1" customWidth="1"/>
    <col min="4339" max="4339" width="7.5" style="83" customWidth="1"/>
    <col min="4340" max="4340" width="8.5" style="83" bestFit="1" customWidth="1"/>
    <col min="4341" max="4344" width="7.125" style="83" customWidth="1"/>
    <col min="4345" max="4345" width="8.5" style="83" bestFit="1" customWidth="1"/>
    <col min="4346" max="4349" width="7.125" style="83" customWidth="1"/>
    <col min="4350" max="4593" width="9" style="83"/>
    <col min="4594" max="4594" width="9.375" style="83" bestFit="1" customWidth="1"/>
    <col min="4595" max="4595" width="7.5" style="83" customWidth="1"/>
    <col min="4596" max="4596" width="8.5" style="83" bestFit="1" customWidth="1"/>
    <col min="4597" max="4600" width="7.125" style="83" customWidth="1"/>
    <col min="4601" max="4601" width="8.5" style="83" bestFit="1" customWidth="1"/>
    <col min="4602" max="4605" width="7.125" style="83" customWidth="1"/>
    <col min="4606" max="4849" width="9" style="83"/>
    <col min="4850" max="4850" width="9.375" style="83" bestFit="1" customWidth="1"/>
    <col min="4851" max="4851" width="7.5" style="83" customWidth="1"/>
    <col min="4852" max="4852" width="8.5" style="83" bestFit="1" customWidth="1"/>
    <col min="4853" max="4856" width="7.125" style="83" customWidth="1"/>
    <col min="4857" max="4857" width="8.5" style="83" bestFit="1" customWidth="1"/>
    <col min="4858" max="4861" width="7.125" style="83" customWidth="1"/>
    <col min="4862" max="5105" width="9" style="83"/>
    <col min="5106" max="5106" width="9.375" style="83" bestFit="1" customWidth="1"/>
    <col min="5107" max="5107" width="7.5" style="83" customWidth="1"/>
    <col min="5108" max="5108" width="8.5" style="83" bestFit="1" customWidth="1"/>
    <col min="5109" max="5112" width="7.125" style="83" customWidth="1"/>
    <col min="5113" max="5113" width="8.5" style="83" bestFit="1" customWidth="1"/>
    <col min="5114" max="5117" width="7.125" style="83" customWidth="1"/>
    <col min="5118" max="5361" width="9" style="83"/>
    <col min="5362" max="5362" width="9.375" style="83" bestFit="1" customWidth="1"/>
    <col min="5363" max="5363" width="7.5" style="83" customWidth="1"/>
    <col min="5364" max="5364" width="8.5" style="83" bestFit="1" customWidth="1"/>
    <col min="5365" max="5368" width="7.125" style="83" customWidth="1"/>
    <col min="5369" max="5369" width="8.5" style="83" bestFit="1" customWidth="1"/>
    <col min="5370" max="5373" width="7.125" style="83" customWidth="1"/>
    <col min="5374" max="5617" width="9" style="83"/>
    <col min="5618" max="5618" width="9.375" style="83" bestFit="1" customWidth="1"/>
    <col min="5619" max="5619" width="7.5" style="83" customWidth="1"/>
    <col min="5620" max="5620" width="8.5" style="83" bestFit="1" customWidth="1"/>
    <col min="5621" max="5624" width="7.125" style="83" customWidth="1"/>
    <col min="5625" max="5625" width="8.5" style="83" bestFit="1" customWidth="1"/>
    <col min="5626" max="5629" width="7.125" style="83" customWidth="1"/>
    <col min="5630" max="5873" width="9" style="83"/>
    <col min="5874" max="5874" width="9.375" style="83" bestFit="1" customWidth="1"/>
    <col min="5875" max="5875" width="7.5" style="83" customWidth="1"/>
    <col min="5876" max="5876" width="8.5" style="83" bestFit="1" customWidth="1"/>
    <col min="5877" max="5880" width="7.125" style="83" customWidth="1"/>
    <col min="5881" max="5881" width="8.5" style="83" bestFit="1" customWidth="1"/>
    <col min="5882" max="5885" width="7.125" style="83" customWidth="1"/>
    <col min="5886" max="6129" width="9" style="83"/>
    <col min="6130" max="6130" width="9.375" style="83" bestFit="1" customWidth="1"/>
    <col min="6131" max="6131" width="7.5" style="83" customWidth="1"/>
    <col min="6132" max="6132" width="8.5" style="83" bestFit="1" customWidth="1"/>
    <col min="6133" max="6136" width="7.125" style="83" customWidth="1"/>
    <col min="6137" max="6137" width="8.5" style="83" bestFit="1" customWidth="1"/>
    <col min="6138" max="6141" width="7.125" style="83" customWidth="1"/>
    <col min="6142" max="6385" width="9" style="83"/>
    <col min="6386" max="6386" width="9.375" style="83" bestFit="1" customWidth="1"/>
    <col min="6387" max="6387" width="7.5" style="83" customWidth="1"/>
    <col min="6388" max="6388" width="8.5" style="83" bestFit="1" customWidth="1"/>
    <col min="6389" max="6392" width="7.125" style="83" customWidth="1"/>
    <col min="6393" max="6393" width="8.5" style="83" bestFit="1" customWidth="1"/>
    <col min="6394" max="6397" width="7.125" style="83" customWidth="1"/>
    <col min="6398" max="6641" width="9" style="83"/>
    <col min="6642" max="6642" width="9.375" style="83" bestFit="1" customWidth="1"/>
    <col min="6643" max="6643" width="7.5" style="83" customWidth="1"/>
    <col min="6644" max="6644" width="8.5" style="83" bestFit="1" customWidth="1"/>
    <col min="6645" max="6648" width="7.125" style="83" customWidth="1"/>
    <col min="6649" max="6649" width="8.5" style="83" bestFit="1" customWidth="1"/>
    <col min="6650" max="6653" width="7.125" style="83" customWidth="1"/>
    <col min="6654" max="6897" width="9" style="83"/>
    <col min="6898" max="6898" width="9.375" style="83" bestFit="1" customWidth="1"/>
    <col min="6899" max="6899" width="7.5" style="83" customWidth="1"/>
    <col min="6900" max="6900" width="8.5" style="83" bestFit="1" customWidth="1"/>
    <col min="6901" max="6904" width="7.125" style="83" customWidth="1"/>
    <col min="6905" max="6905" width="8.5" style="83" bestFit="1" customWidth="1"/>
    <col min="6906" max="6909" width="7.125" style="83" customWidth="1"/>
    <col min="6910" max="7153" width="9" style="83"/>
    <col min="7154" max="7154" width="9.375" style="83" bestFit="1" customWidth="1"/>
    <col min="7155" max="7155" width="7.5" style="83" customWidth="1"/>
    <col min="7156" max="7156" width="8.5" style="83" bestFit="1" customWidth="1"/>
    <col min="7157" max="7160" width="7.125" style="83" customWidth="1"/>
    <col min="7161" max="7161" width="8.5" style="83" bestFit="1" customWidth="1"/>
    <col min="7162" max="7165" width="7.125" style="83" customWidth="1"/>
    <col min="7166" max="7409" width="9" style="83"/>
    <col min="7410" max="7410" width="9.375" style="83" bestFit="1" customWidth="1"/>
    <col min="7411" max="7411" width="7.5" style="83" customWidth="1"/>
    <col min="7412" max="7412" width="8.5" style="83" bestFit="1" customWidth="1"/>
    <col min="7413" max="7416" width="7.125" style="83" customWidth="1"/>
    <col min="7417" max="7417" width="8.5" style="83" bestFit="1" customWidth="1"/>
    <col min="7418" max="7421" width="7.125" style="83" customWidth="1"/>
    <col min="7422" max="7665" width="9" style="83"/>
    <col min="7666" max="7666" width="9.375" style="83" bestFit="1" customWidth="1"/>
    <col min="7667" max="7667" width="7.5" style="83" customWidth="1"/>
    <col min="7668" max="7668" width="8.5" style="83" bestFit="1" customWidth="1"/>
    <col min="7669" max="7672" width="7.125" style="83" customWidth="1"/>
    <col min="7673" max="7673" width="8.5" style="83" bestFit="1" customWidth="1"/>
    <col min="7674" max="7677" width="7.125" style="83" customWidth="1"/>
    <col min="7678" max="7921" width="9" style="83"/>
    <col min="7922" max="7922" width="9.375" style="83" bestFit="1" customWidth="1"/>
    <col min="7923" max="7923" width="7.5" style="83" customWidth="1"/>
    <col min="7924" max="7924" width="8.5" style="83" bestFit="1" customWidth="1"/>
    <col min="7925" max="7928" width="7.125" style="83" customWidth="1"/>
    <col min="7929" max="7929" width="8.5" style="83" bestFit="1" customWidth="1"/>
    <col min="7930" max="7933" width="7.125" style="83" customWidth="1"/>
    <col min="7934" max="8177" width="9" style="83"/>
    <col min="8178" max="8178" width="9.375" style="83" bestFit="1" customWidth="1"/>
    <col min="8179" max="8179" width="7.5" style="83" customWidth="1"/>
    <col min="8180" max="8180" width="8.5" style="83" bestFit="1" customWidth="1"/>
    <col min="8181" max="8184" width="7.125" style="83" customWidth="1"/>
    <col min="8185" max="8185" width="8.5" style="83" bestFit="1" customWidth="1"/>
    <col min="8186" max="8189" width="7.125" style="83" customWidth="1"/>
    <col min="8190" max="8433" width="9" style="83"/>
    <col min="8434" max="8434" width="9.375" style="83" bestFit="1" customWidth="1"/>
    <col min="8435" max="8435" width="7.5" style="83" customWidth="1"/>
    <col min="8436" max="8436" width="8.5" style="83" bestFit="1" customWidth="1"/>
    <col min="8437" max="8440" width="7.125" style="83" customWidth="1"/>
    <col min="8441" max="8441" width="8.5" style="83" bestFit="1" customWidth="1"/>
    <col min="8442" max="8445" width="7.125" style="83" customWidth="1"/>
    <col min="8446" max="8689" width="9" style="83"/>
    <col min="8690" max="8690" width="9.375" style="83" bestFit="1" customWidth="1"/>
    <col min="8691" max="8691" width="7.5" style="83" customWidth="1"/>
    <col min="8692" max="8692" width="8.5" style="83" bestFit="1" customWidth="1"/>
    <col min="8693" max="8696" width="7.125" style="83" customWidth="1"/>
    <col min="8697" max="8697" width="8.5" style="83" bestFit="1" customWidth="1"/>
    <col min="8698" max="8701" width="7.125" style="83" customWidth="1"/>
    <col min="8702" max="8945" width="9" style="83"/>
    <col min="8946" max="8946" width="9.375" style="83" bestFit="1" customWidth="1"/>
    <col min="8947" max="8947" width="7.5" style="83" customWidth="1"/>
    <col min="8948" max="8948" width="8.5" style="83" bestFit="1" customWidth="1"/>
    <col min="8949" max="8952" width="7.125" style="83" customWidth="1"/>
    <col min="8953" max="8953" width="8.5" style="83" bestFit="1" customWidth="1"/>
    <col min="8954" max="8957" width="7.125" style="83" customWidth="1"/>
    <col min="8958" max="9201" width="9" style="83"/>
    <col min="9202" max="9202" width="9.375" style="83" bestFit="1" customWidth="1"/>
    <col min="9203" max="9203" width="7.5" style="83" customWidth="1"/>
    <col min="9204" max="9204" width="8.5" style="83" bestFit="1" customWidth="1"/>
    <col min="9205" max="9208" width="7.125" style="83" customWidth="1"/>
    <col min="9209" max="9209" width="8.5" style="83" bestFit="1" customWidth="1"/>
    <col min="9210" max="9213" width="7.125" style="83" customWidth="1"/>
    <col min="9214" max="9457" width="9" style="83"/>
    <col min="9458" max="9458" width="9.375" style="83" bestFit="1" customWidth="1"/>
    <col min="9459" max="9459" width="7.5" style="83" customWidth="1"/>
    <col min="9460" max="9460" width="8.5" style="83" bestFit="1" customWidth="1"/>
    <col min="9461" max="9464" width="7.125" style="83" customWidth="1"/>
    <col min="9465" max="9465" width="8.5" style="83" bestFit="1" customWidth="1"/>
    <col min="9466" max="9469" width="7.125" style="83" customWidth="1"/>
    <col min="9470" max="9713" width="9" style="83"/>
    <col min="9714" max="9714" width="9.375" style="83" bestFit="1" customWidth="1"/>
    <col min="9715" max="9715" width="7.5" style="83" customWidth="1"/>
    <col min="9716" max="9716" width="8.5" style="83" bestFit="1" customWidth="1"/>
    <col min="9717" max="9720" width="7.125" style="83" customWidth="1"/>
    <col min="9721" max="9721" width="8.5" style="83" bestFit="1" customWidth="1"/>
    <col min="9722" max="9725" width="7.125" style="83" customWidth="1"/>
    <col min="9726" max="9969" width="9" style="83"/>
    <col min="9970" max="9970" width="9.375" style="83" bestFit="1" customWidth="1"/>
    <col min="9971" max="9971" width="7.5" style="83" customWidth="1"/>
    <col min="9972" max="9972" width="8.5" style="83" bestFit="1" customWidth="1"/>
    <col min="9973" max="9976" width="7.125" style="83" customWidth="1"/>
    <col min="9977" max="9977" width="8.5" style="83" bestFit="1" customWidth="1"/>
    <col min="9978" max="9981" width="7.125" style="83" customWidth="1"/>
    <col min="9982" max="10225" width="9" style="83"/>
    <col min="10226" max="10226" width="9.375" style="83" bestFit="1" customWidth="1"/>
    <col min="10227" max="10227" width="7.5" style="83" customWidth="1"/>
    <col min="10228" max="10228" width="8.5" style="83" bestFit="1" customWidth="1"/>
    <col min="10229" max="10232" width="7.125" style="83" customWidth="1"/>
    <col min="10233" max="10233" width="8.5" style="83" bestFit="1" customWidth="1"/>
    <col min="10234" max="10237" width="7.125" style="83" customWidth="1"/>
    <col min="10238" max="10481" width="9" style="83"/>
    <col min="10482" max="10482" width="9.375" style="83" bestFit="1" customWidth="1"/>
    <col min="10483" max="10483" width="7.5" style="83" customWidth="1"/>
    <col min="10484" max="10484" width="8.5" style="83" bestFit="1" customWidth="1"/>
    <col min="10485" max="10488" width="7.125" style="83" customWidth="1"/>
    <col min="10489" max="10489" width="8.5" style="83" bestFit="1" customWidth="1"/>
    <col min="10490" max="10493" width="7.125" style="83" customWidth="1"/>
    <col min="10494" max="10737" width="9" style="83"/>
    <col min="10738" max="10738" width="9.375" style="83" bestFit="1" customWidth="1"/>
    <col min="10739" max="10739" width="7.5" style="83" customWidth="1"/>
    <col min="10740" max="10740" width="8.5" style="83" bestFit="1" customWidth="1"/>
    <col min="10741" max="10744" width="7.125" style="83" customWidth="1"/>
    <col min="10745" max="10745" width="8.5" style="83" bestFit="1" customWidth="1"/>
    <col min="10746" max="10749" width="7.125" style="83" customWidth="1"/>
    <col min="10750" max="10993" width="9" style="83"/>
    <col min="10994" max="10994" width="9.375" style="83" bestFit="1" customWidth="1"/>
    <col min="10995" max="10995" width="7.5" style="83" customWidth="1"/>
    <col min="10996" max="10996" width="8.5" style="83" bestFit="1" customWidth="1"/>
    <col min="10997" max="11000" width="7.125" style="83" customWidth="1"/>
    <col min="11001" max="11001" width="8.5" style="83" bestFit="1" customWidth="1"/>
    <col min="11002" max="11005" width="7.125" style="83" customWidth="1"/>
    <col min="11006" max="11249" width="9" style="83"/>
    <col min="11250" max="11250" width="9.375" style="83" bestFit="1" customWidth="1"/>
    <col min="11251" max="11251" width="7.5" style="83" customWidth="1"/>
    <col min="11252" max="11252" width="8.5" style="83" bestFit="1" customWidth="1"/>
    <col min="11253" max="11256" width="7.125" style="83" customWidth="1"/>
    <col min="11257" max="11257" width="8.5" style="83" bestFit="1" customWidth="1"/>
    <col min="11258" max="11261" width="7.125" style="83" customWidth="1"/>
    <col min="11262" max="11505" width="9" style="83"/>
    <col min="11506" max="11506" width="9.375" style="83" bestFit="1" customWidth="1"/>
    <col min="11507" max="11507" width="7.5" style="83" customWidth="1"/>
    <col min="11508" max="11508" width="8.5" style="83" bestFit="1" customWidth="1"/>
    <col min="11509" max="11512" width="7.125" style="83" customWidth="1"/>
    <col min="11513" max="11513" width="8.5" style="83" bestFit="1" customWidth="1"/>
    <col min="11514" max="11517" width="7.125" style="83" customWidth="1"/>
    <col min="11518" max="11761" width="9" style="83"/>
    <col min="11762" max="11762" width="9.375" style="83" bestFit="1" customWidth="1"/>
    <col min="11763" max="11763" width="7.5" style="83" customWidth="1"/>
    <col min="11764" max="11764" width="8.5" style="83" bestFit="1" customWidth="1"/>
    <col min="11765" max="11768" width="7.125" style="83" customWidth="1"/>
    <col min="11769" max="11769" width="8.5" style="83" bestFit="1" customWidth="1"/>
    <col min="11770" max="11773" width="7.125" style="83" customWidth="1"/>
    <col min="11774" max="12017" width="9" style="83"/>
    <col min="12018" max="12018" width="9.375" style="83" bestFit="1" customWidth="1"/>
    <col min="12019" max="12019" width="7.5" style="83" customWidth="1"/>
    <col min="12020" max="12020" width="8.5" style="83" bestFit="1" customWidth="1"/>
    <col min="12021" max="12024" width="7.125" style="83" customWidth="1"/>
    <col min="12025" max="12025" width="8.5" style="83" bestFit="1" customWidth="1"/>
    <col min="12026" max="12029" width="7.125" style="83" customWidth="1"/>
    <col min="12030" max="12273" width="9" style="83"/>
    <col min="12274" max="12274" width="9.375" style="83" bestFit="1" customWidth="1"/>
    <col min="12275" max="12275" width="7.5" style="83" customWidth="1"/>
    <col min="12276" max="12276" width="8.5" style="83" bestFit="1" customWidth="1"/>
    <col min="12277" max="12280" width="7.125" style="83" customWidth="1"/>
    <col min="12281" max="12281" width="8.5" style="83" bestFit="1" customWidth="1"/>
    <col min="12282" max="12285" width="7.125" style="83" customWidth="1"/>
    <col min="12286" max="12529" width="9" style="83"/>
    <col min="12530" max="12530" width="9.375" style="83" bestFit="1" customWidth="1"/>
    <col min="12531" max="12531" width="7.5" style="83" customWidth="1"/>
    <col min="12532" max="12532" width="8.5" style="83" bestFit="1" customWidth="1"/>
    <col min="12533" max="12536" width="7.125" style="83" customWidth="1"/>
    <col min="12537" max="12537" width="8.5" style="83" bestFit="1" customWidth="1"/>
    <col min="12538" max="12541" width="7.125" style="83" customWidth="1"/>
    <col min="12542" max="12785" width="9" style="83"/>
    <col min="12786" max="12786" width="9.375" style="83" bestFit="1" customWidth="1"/>
    <col min="12787" max="12787" width="7.5" style="83" customWidth="1"/>
    <col min="12788" max="12788" width="8.5" style="83" bestFit="1" customWidth="1"/>
    <col min="12789" max="12792" width="7.125" style="83" customWidth="1"/>
    <col min="12793" max="12793" width="8.5" style="83" bestFit="1" customWidth="1"/>
    <col min="12794" max="12797" width="7.125" style="83" customWidth="1"/>
    <col min="12798" max="13041" width="9" style="83"/>
    <col min="13042" max="13042" width="9.375" style="83" bestFit="1" customWidth="1"/>
    <col min="13043" max="13043" width="7.5" style="83" customWidth="1"/>
    <col min="13044" max="13044" width="8.5" style="83" bestFit="1" customWidth="1"/>
    <col min="13045" max="13048" width="7.125" style="83" customWidth="1"/>
    <col min="13049" max="13049" width="8.5" style="83" bestFit="1" customWidth="1"/>
    <col min="13050" max="13053" width="7.125" style="83" customWidth="1"/>
    <col min="13054" max="13297" width="9" style="83"/>
    <col min="13298" max="13298" width="9.375" style="83" bestFit="1" customWidth="1"/>
    <col min="13299" max="13299" width="7.5" style="83" customWidth="1"/>
    <col min="13300" max="13300" width="8.5" style="83" bestFit="1" customWidth="1"/>
    <col min="13301" max="13304" width="7.125" style="83" customWidth="1"/>
    <col min="13305" max="13305" width="8.5" style="83" bestFit="1" customWidth="1"/>
    <col min="13306" max="13309" width="7.125" style="83" customWidth="1"/>
    <col min="13310" max="13553" width="9" style="83"/>
    <col min="13554" max="13554" width="9.375" style="83" bestFit="1" customWidth="1"/>
    <col min="13555" max="13555" width="7.5" style="83" customWidth="1"/>
    <col min="13556" max="13556" width="8.5" style="83" bestFit="1" customWidth="1"/>
    <col min="13557" max="13560" width="7.125" style="83" customWidth="1"/>
    <col min="13561" max="13561" width="8.5" style="83" bestFit="1" customWidth="1"/>
    <col min="13562" max="13565" width="7.125" style="83" customWidth="1"/>
    <col min="13566" max="13809" width="9" style="83"/>
    <col min="13810" max="13810" width="9.375" style="83" bestFit="1" customWidth="1"/>
    <col min="13811" max="13811" width="7.5" style="83" customWidth="1"/>
    <col min="13812" max="13812" width="8.5" style="83" bestFit="1" customWidth="1"/>
    <col min="13813" max="13816" width="7.125" style="83" customWidth="1"/>
    <col min="13817" max="13817" width="8.5" style="83" bestFit="1" customWidth="1"/>
    <col min="13818" max="13821" width="7.125" style="83" customWidth="1"/>
    <col min="13822" max="14065" width="9" style="83"/>
    <col min="14066" max="14066" width="9.375" style="83" bestFit="1" customWidth="1"/>
    <col min="14067" max="14067" width="7.5" style="83" customWidth="1"/>
    <col min="14068" max="14068" width="8.5" style="83" bestFit="1" customWidth="1"/>
    <col min="14069" max="14072" width="7.125" style="83" customWidth="1"/>
    <col min="14073" max="14073" width="8.5" style="83" bestFit="1" customWidth="1"/>
    <col min="14074" max="14077" width="7.125" style="83" customWidth="1"/>
    <col min="14078" max="14321" width="9" style="83"/>
    <col min="14322" max="14322" width="9.375" style="83" bestFit="1" customWidth="1"/>
    <col min="14323" max="14323" width="7.5" style="83" customWidth="1"/>
    <col min="14324" max="14324" width="8.5" style="83" bestFit="1" customWidth="1"/>
    <col min="14325" max="14328" width="7.125" style="83" customWidth="1"/>
    <col min="14329" max="14329" width="8.5" style="83" bestFit="1" customWidth="1"/>
    <col min="14330" max="14333" width="7.125" style="83" customWidth="1"/>
    <col min="14334" max="14577" width="9" style="83"/>
    <col min="14578" max="14578" width="9.375" style="83" bestFit="1" customWidth="1"/>
    <col min="14579" max="14579" width="7.5" style="83" customWidth="1"/>
    <col min="14580" max="14580" width="8.5" style="83" bestFit="1" customWidth="1"/>
    <col min="14581" max="14584" width="7.125" style="83" customWidth="1"/>
    <col min="14585" max="14585" width="8.5" style="83" bestFit="1" customWidth="1"/>
    <col min="14586" max="14589" width="7.125" style="83" customWidth="1"/>
    <col min="14590" max="14833" width="9" style="83"/>
    <col min="14834" max="14834" width="9.375" style="83" bestFit="1" customWidth="1"/>
    <col min="14835" max="14835" width="7.5" style="83" customWidth="1"/>
    <col min="14836" max="14836" width="8.5" style="83" bestFit="1" customWidth="1"/>
    <col min="14837" max="14840" width="7.125" style="83" customWidth="1"/>
    <col min="14841" max="14841" width="8.5" style="83" bestFit="1" customWidth="1"/>
    <col min="14842" max="14845" width="7.125" style="83" customWidth="1"/>
    <col min="14846" max="15089" width="9" style="83"/>
    <col min="15090" max="15090" width="9.375" style="83" bestFit="1" customWidth="1"/>
    <col min="15091" max="15091" width="7.5" style="83" customWidth="1"/>
    <col min="15092" max="15092" width="8.5" style="83" bestFit="1" customWidth="1"/>
    <col min="15093" max="15096" width="7.125" style="83" customWidth="1"/>
    <col min="15097" max="15097" width="8.5" style="83" bestFit="1" customWidth="1"/>
    <col min="15098" max="15101" width="7.125" style="83" customWidth="1"/>
    <col min="15102" max="15345" width="9" style="83"/>
    <col min="15346" max="15346" width="9.375" style="83" bestFit="1" customWidth="1"/>
    <col min="15347" max="15347" width="7.5" style="83" customWidth="1"/>
    <col min="15348" max="15348" width="8.5" style="83" bestFit="1" customWidth="1"/>
    <col min="15349" max="15352" width="7.125" style="83" customWidth="1"/>
    <col min="15353" max="15353" width="8.5" style="83" bestFit="1" customWidth="1"/>
    <col min="15354" max="15357" width="7.125" style="83" customWidth="1"/>
    <col min="15358" max="15601" width="9" style="83"/>
    <col min="15602" max="15602" width="9.375" style="83" bestFit="1" customWidth="1"/>
    <col min="15603" max="15603" width="7.5" style="83" customWidth="1"/>
    <col min="15604" max="15604" width="8.5" style="83" bestFit="1" customWidth="1"/>
    <col min="15605" max="15608" width="7.125" style="83" customWidth="1"/>
    <col min="15609" max="15609" width="8.5" style="83" bestFit="1" customWidth="1"/>
    <col min="15610" max="15613" width="7.125" style="83" customWidth="1"/>
    <col min="15614" max="15857" width="9" style="83"/>
    <col min="15858" max="15858" width="9.375" style="83" bestFit="1" customWidth="1"/>
    <col min="15859" max="15859" width="7.5" style="83" customWidth="1"/>
    <col min="15860" max="15860" width="8.5" style="83" bestFit="1" customWidth="1"/>
    <col min="15861" max="15864" width="7.125" style="83" customWidth="1"/>
    <col min="15865" max="15865" width="8.5" style="83" bestFit="1" customWidth="1"/>
    <col min="15866" max="15869" width="7.125" style="83" customWidth="1"/>
    <col min="15870" max="16113" width="9" style="83"/>
    <col min="16114" max="16114" width="9.375" style="83" bestFit="1" customWidth="1"/>
    <col min="16115" max="16115" width="7.5" style="83" customWidth="1"/>
    <col min="16116" max="16116" width="8.5" style="83" bestFit="1" customWidth="1"/>
    <col min="16117" max="16120" width="7.125" style="83" customWidth="1"/>
    <col min="16121" max="16121" width="8.5" style="83" bestFit="1" customWidth="1"/>
    <col min="16122" max="16125" width="7.125" style="83" customWidth="1"/>
    <col min="16126" max="16384" width="9" style="83"/>
  </cols>
  <sheetData>
    <row r="1" spans="1:12" ht="25.5" customHeight="1">
      <c r="A1" s="133" t="s">
        <v>3532</v>
      </c>
      <c r="B1" s="129"/>
      <c r="C1" s="129"/>
      <c r="D1" s="129"/>
      <c r="E1" s="129"/>
      <c r="F1" s="129"/>
      <c r="G1" s="129"/>
      <c r="H1" s="129"/>
      <c r="I1" s="129"/>
      <c r="J1" s="129"/>
      <c r="K1" s="129"/>
      <c r="L1" s="219" t="s">
        <v>2028</v>
      </c>
    </row>
    <row r="2" spans="1:12" ht="18" customHeight="1">
      <c r="A2" s="2597" t="s">
        <v>2029</v>
      </c>
      <c r="B2" s="2618" t="s">
        <v>2030</v>
      </c>
      <c r="C2" s="2620" t="s">
        <v>2002</v>
      </c>
      <c r="D2" s="2621"/>
      <c r="E2" s="2621"/>
      <c r="F2" s="2621"/>
      <c r="G2" s="2621"/>
      <c r="H2" s="2620" t="s">
        <v>2003</v>
      </c>
      <c r="I2" s="2621"/>
      <c r="J2" s="2621"/>
      <c r="K2" s="2621"/>
      <c r="L2" s="2621"/>
    </row>
    <row r="3" spans="1:12" ht="18" customHeight="1">
      <c r="A3" s="2598"/>
      <c r="B3" s="2619"/>
      <c r="C3" s="205" t="s">
        <v>101</v>
      </c>
      <c r="D3" s="205" t="s">
        <v>2031</v>
      </c>
      <c r="E3" s="205" t="s">
        <v>2032</v>
      </c>
      <c r="F3" s="206" t="s">
        <v>2033</v>
      </c>
      <c r="G3" s="207" t="s">
        <v>2034</v>
      </c>
      <c r="H3" s="205" t="s">
        <v>2035</v>
      </c>
      <c r="I3" s="205" t="s">
        <v>2031</v>
      </c>
      <c r="J3" s="205" t="s">
        <v>2032</v>
      </c>
      <c r="K3" s="206" t="s">
        <v>2004</v>
      </c>
      <c r="L3" s="207" t="s">
        <v>2005</v>
      </c>
    </row>
    <row r="4" spans="1:12" ht="15" customHeight="1">
      <c r="A4" s="550"/>
      <c r="B4" s="203" t="s">
        <v>791</v>
      </c>
      <c r="C4" s="203" t="s">
        <v>791</v>
      </c>
      <c r="D4" s="203" t="s">
        <v>791</v>
      </c>
      <c r="E4" s="203" t="s">
        <v>791</v>
      </c>
      <c r="F4" s="203" t="s">
        <v>791</v>
      </c>
      <c r="G4" s="203" t="s">
        <v>791</v>
      </c>
      <c r="H4" s="203" t="s">
        <v>791</v>
      </c>
      <c r="I4" s="203" t="s">
        <v>791</v>
      </c>
      <c r="J4" s="203" t="s">
        <v>791</v>
      </c>
      <c r="K4" s="203" t="s">
        <v>791</v>
      </c>
      <c r="L4" s="204" t="s">
        <v>791</v>
      </c>
    </row>
    <row r="5" spans="1:12" ht="12" customHeight="1">
      <c r="A5" s="715" t="s">
        <v>99</v>
      </c>
      <c r="B5" s="716">
        <v>25856</v>
      </c>
      <c r="C5" s="716">
        <v>12546</v>
      </c>
      <c r="D5" s="716">
        <v>3680</v>
      </c>
      <c r="E5" s="716">
        <v>7839</v>
      </c>
      <c r="F5" s="716">
        <v>514</v>
      </c>
      <c r="G5" s="717">
        <v>513</v>
      </c>
      <c r="H5" s="716">
        <v>13310</v>
      </c>
      <c r="I5" s="716">
        <v>2273</v>
      </c>
      <c r="J5" s="716">
        <v>7701</v>
      </c>
      <c r="K5" s="716">
        <v>2598</v>
      </c>
      <c r="L5" s="717">
        <v>738</v>
      </c>
    </row>
    <row r="6" spans="1:12" ht="12" customHeight="1">
      <c r="A6" s="6" t="s">
        <v>2007</v>
      </c>
      <c r="B6" s="718">
        <v>1310</v>
      </c>
      <c r="C6" s="718">
        <v>691</v>
      </c>
      <c r="D6" s="718">
        <v>688</v>
      </c>
      <c r="E6" s="718">
        <v>3</v>
      </c>
      <c r="F6" s="719" t="s">
        <v>111</v>
      </c>
      <c r="G6" s="720" t="s">
        <v>111</v>
      </c>
      <c r="H6" s="718">
        <v>619</v>
      </c>
      <c r="I6" s="718">
        <v>616</v>
      </c>
      <c r="J6" s="718">
        <v>3</v>
      </c>
      <c r="K6" s="719" t="s">
        <v>111</v>
      </c>
      <c r="L6" s="720" t="s">
        <v>111</v>
      </c>
    </row>
    <row r="7" spans="1:12" ht="12" customHeight="1">
      <c r="A7" s="601" t="s">
        <v>2008</v>
      </c>
      <c r="B7" s="716">
        <v>1161</v>
      </c>
      <c r="C7" s="716">
        <v>659</v>
      </c>
      <c r="D7" s="716">
        <v>627</v>
      </c>
      <c r="E7" s="716">
        <v>31</v>
      </c>
      <c r="F7" s="721" t="s">
        <v>111</v>
      </c>
      <c r="G7" s="717">
        <v>1</v>
      </c>
      <c r="H7" s="716">
        <v>502</v>
      </c>
      <c r="I7" s="716">
        <v>436</v>
      </c>
      <c r="J7" s="716">
        <v>57</v>
      </c>
      <c r="K7" s="721">
        <v>1</v>
      </c>
      <c r="L7" s="717">
        <v>8</v>
      </c>
    </row>
    <row r="8" spans="1:12" ht="12" customHeight="1">
      <c r="A8" s="601" t="s">
        <v>2009</v>
      </c>
      <c r="B8" s="716">
        <v>1301</v>
      </c>
      <c r="C8" s="716">
        <v>705</v>
      </c>
      <c r="D8" s="716">
        <v>481</v>
      </c>
      <c r="E8" s="716">
        <v>221</v>
      </c>
      <c r="F8" s="721" t="s">
        <v>111</v>
      </c>
      <c r="G8" s="717">
        <v>3</v>
      </c>
      <c r="H8" s="716">
        <v>596</v>
      </c>
      <c r="I8" s="716">
        <v>314</v>
      </c>
      <c r="J8" s="716">
        <v>267</v>
      </c>
      <c r="K8" s="716">
        <v>2</v>
      </c>
      <c r="L8" s="717">
        <v>13</v>
      </c>
    </row>
    <row r="9" spans="1:12" ht="12" customHeight="1">
      <c r="A9" s="601" t="s">
        <v>2010</v>
      </c>
      <c r="B9" s="716">
        <v>1493</v>
      </c>
      <c r="C9" s="716">
        <v>762</v>
      </c>
      <c r="D9" s="716">
        <v>340</v>
      </c>
      <c r="E9" s="716">
        <v>399</v>
      </c>
      <c r="F9" s="716">
        <v>1</v>
      </c>
      <c r="G9" s="717">
        <v>22</v>
      </c>
      <c r="H9" s="716">
        <v>731</v>
      </c>
      <c r="I9" s="716">
        <v>199</v>
      </c>
      <c r="J9" s="716">
        <v>497</v>
      </c>
      <c r="K9" s="716">
        <v>2</v>
      </c>
      <c r="L9" s="717">
        <v>33</v>
      </c>
    </row>
    <row r="10" spans="1:12" ht="12" customHeight="1">
      <c r="A10" s="8" t="s">
        <v>2011</v>
      </c>
      <c r="B10" s="722">
        <v>1733</v>
      </c>
      <c r="C10" s="722">
        <v>915</v>
      </c>
      <c r="D10" s="722">
        <v>324</v>
      </c>
      <c r="E10" s="722">
        <v>554</v>
      </c>
      <c r="F10" s="722">
        <v>1</v>
      </c>
      <c r="G10" s="723">
        <v>36</v>
      </c>
      <c r="H10" s="722">
        <v>818</v>
      </c>
      <c r="I10" s="722">
        <v>155</v>
      </c>
      <c r="J10" s="722">
        <v>603</v>
      </c>
      <c r="K10" s="722">
        <v>2</v>
      </c>
      <c r="L10" s="723">
        <v>58</v>
      </c>
    </row>
    <row r="11" spans="1:12" ht="12" customHeight="1">
      <c r="A11" s="6" t="s">
        <v>2012</v>
      </c>
      <c r="B11" s="718">
        <v>1888</v>
      </c>
      <c r="C11" s="718">
        <v>945</v>
      </c>
      <c r="D11" s="718">
        <v>262</v>
      </c>
      <c r="E11" s="718">
        <v>634</v>
      </c>
      <c r="F11" s="718">
        <v>2</v>
      </c>
      <c r="G11" s="724">
        <v>47</v>
      </c>
      <c r="H11" s="718">
        <v>943</v>
      </c>
      <c r="I11" s="718">
        <v>138</v>
      </c>
      <c r="J11" s="718">
        <v>710</v>
      </c>
      <c r="K11" s="718">
        <v>7</v>
      </c>
      <c r="L11" s="724">
        <v>88</v>
      </c>
    </row>
    <row r="12" spans="1:12" ht="12" customHeight="1">
      <c r="A12" s="601" t="s">
        <v>2013</v>
      </c>
      <c r="B12" s="716">
        <v>1766</v>
      </c>
      <c r="C12" s="716">
        <v>880</v>
      </c>
      <c r="D12" s="716">
        <v>215</v>
      </c>
      <c r="E12" s="716">
        <v>609</v>
      </c>
      <c r="F12" s="716">
        <v>2</v>
      </c>
      <c r="G12" s="717">
        <v>54</v>
      </c>
      <c r="H12" s="716">
        <v>886</v>
      </c>
      <c r="I12" s="716">
        <v>93</v>
      </c>
      <c r="J12" s="716">
        <v>691</v>
      </c>
      <c r="K12" s="716">
        <v>13</v>
      </c>
      <c r="L12" s="717">
        <v>89</v>
      </c>
    </row>
    <row r="13" spans="1:12" ht="12" customHeight="1">
      <c r="A13" s="601" t="s">
        <v>2014</v>
      </c>
      <c r="B13" s="716">
        <v>1914</v>
      </c>
      <c r="C13" s="716">
        <v>971</v>
      </c>
      <c r="D13" s="716">
        <v>212</v>
      </c>
      <c r="E13" s="716">
        <v>684</v>
      </c>
      <c r="F13" s="716">
        <v>4</v>
      </c>
      <c r="G13" s="717">
        <v>71</v>
      </c>
      <c r="H13" s="716">
        <v>943</v>
      </c>
      <c r="I13" s="716">
        <v>70</v>
      </c>
      <c r="J13" s="716">
        <v>755</v>
      </c>
      <c r="K13" s="716">
        <v>32</v>
      </c>
      <c r="L13" s="717">
        <v>86</v>
      </c>
    </row>
    <row r="14" spans="1:12" ht="12" customHeight="1">
      <c r="A14" s="601" t="s">
        <v>2015</v>
      </c>
      <c r="B14" s="716">
        <v>2019</v>
      </c>
      <c r="C14" s="716">
        <v>1059</v>
      </c>
      <c r="D14" s="716">
        <v>196</v>
      </c>
      <c r="E14" s="716">
        <v>782</v>
      </c>
      <c r="F14" s="716">
        <v>12</v>
      </c>
      <c r="G14" s="717">
        <v>69</v>
      </c>
      <c r="H14" s="716">
        <v>960</v>
      </c>
      <c r="I14" s="716">
        <v>47</v>
      </c>
      <c r="J14" s="716">
        <v>804</v>
      </c>
      <c r="K14" s="716">
        <v>35</v>
      </c>
      <c r="L14" s="717">
        <v>74</v>
      </c>
    </row>
    <row r="15" spans="1:12" ht="12" customHeight="1">
      <c r="A15" s="8" t="s">
        <v>2016</v>
      </c>
      <c r="B15" s="722">
        <v>2109</v>
      </c>
      <c r="C15" s="722">
        <v>1067</v>
      </c>
      <c r="D15" s="722">
        <v>164</v>
      </c>
      <c r="E15" s="722">
        <v>829</v>
      </c>
      <c r="F15" s="722">
        <v>21</v>
      </c>
      <c r="G15" s="723">
        <v>53</v>
      </c>
      <c r="H15" s="722">
        <v>1042</v>
      </c>
      <c r="I15" s="722">
        <v>44</v>
      </c>
      <c r="J15" s="722">
        <v>828</v>
      </c>
      <c r="K15" s="722">
        <v>101</v>
      </c>
      <c r="L15" s="723">
        <v>69</v>
      </c>
    </row>
    <row r="16" spans="1:12" ht="12" customHeight="1">
      <c r="A16" s="6" t="s">
        <v>2017</v>
      </c>
      <c r="B16" s="718">
        <v>2383</v>
      </c>
      <c r="C16" s="718">
        <v>1219</v>
      </c>
      <c r="D16" s="718">
        <v>101</v>
      </c>
      <c r="E16" s="718">
        <v>1003</v>
      </c>
      <c r="F16" s="718">
        <v>50</v>
      </c>
      <c r="G16" s="724">
        <v>65</v>
      </c>
      <c r="H16" s="718">
        <v>1164</v>
      </c>
      <c r="I16" s="718">
        <v>41</v>
      </c>
      <c r="J16" s="718">
        <v>865</v>
      </c>
      <c r="K16" s="718">
        <v>175</v>
      </c>
      <c r="L16" s="724">
        <v>83</v>
      </c>
    </row>
    <row r="17" spans="1:12" ht="12" customHeight="1">
      <c r="A17" s="601" t="s">
        <v>2018</v>
      </c>
      <c r="B17" s="716">
        <v>1891</v>
      </c>
      <c r="C17" s="716">
        <v>863</v>
      </c>
      <c r="D17" s="716">
        <v>33</v>
      </c>
      <c r="E17" s="716">
        <v>717</v>
      </c>
      <c r="F17" s="716">
        <v>60</v>
      </c>
      <c r="G17" s="717">
        <v>53</v>
      </c>
      <c r="H17" s="716">
        <v>1028</v>
      </c>
      <c r="I17" s="716">
        <v>37</v>
      </c>
      <c r="J17" s="716">
        <v>661</v>
      </c>
      <c r="K17" s="716">
        <v>287</v>
      </c>
      <c r="L17" s="717">
        <v>43</v>
      </c>
    </row>
    <row r="18" spans="1:12" ht="12" customHeight="1">
      <c r="A18" s="601" t="s">
        <v>2019</v>
      </c>
      <c r="B18" s="716">
        <v>1626</v>
      </c>
      <c r="C18" s="716">
        <v>679</v>
      </c>
      <c r="D18" s="716">
        <v>18</v>
      </c>
      <c r="E18" s="716">
        <v>559</v>
      </c>
      <c r="F18" s="716">
        <v>82</v>
      </c>
      <c r="G18" s="717">
        <v>20</v>
      </c>
      <c r="H18" s="716">
        <v>947</v>
      </c>
      <c r="I18" s="716">
        <v>25</v>
      </c>
      <c r="J18" s="716">
        <v>494</v>
      </c>
      <c r="K18" s="716">
        <v>391</v>
      </c>
      <c r="L18" s="717">
        <v>37</v>
      </c>
    </row>
    <row r="19" spans="1:12" ht="12" customHeight="1">
      <c r="A19" s="601" t="s">
        <v>2020</v>
      </c>
      <c r="B19" s="716">
        <v>1553</v>
      </c>
      <c r="C19" s="716">
        <v>597</v>
      </c>
      <c r="D19" s="716">
        <v>11</v>
      </c>
      <c r="E19" s="716">
        <v>466</v>
      </c>
      <c r="F19" s="716">
        <v>104</v>
      </c>
      <c r="G19" s="717">
        <v>16</v>
      </c>
      <c r="H19" s="716">
        <v>956</v>
      </c>
      <c r="I19" s="716">
        <v>26</v>
      </c>
      <c r="J19" s="716">
        <v>305</v>
      </c>
      <c r="K19" s="716">
        <v>595</v>
      </c>
      <c r="L19" s="717">
        <v>30</v>
      </c>
    </row>
    <row r="20" spans="1:12" ht="12" customHeight="1">
      <c r="A20" s="8" t="s">
        <v>2021</v>
      </c>
      <c r="B20" s="722">
        <v>1105</v>
      </c>
      <c r="C20" s="722">
        <v>386</v>
      </c>
      <c r="D20" s="722">
        <v>5</v>
      </c>
      <c r="E20" s="722">
        <v>275</v>
      </c>
      <c r="F20" s="722">
        <v>105</v>
      </c>
      <c r="G20" s="723">
        <v>1</v>
      </c>
      <c r="H20" s="722">
        <v>719</v>
      </c>
      <c r="I20" s="722">
        <v>22</v>
      </c>
      <c r="J20" s="722">
        <v>133</v>
      </c>
      <c r="K20" s="722">
        <v>546</v>
      </c>
      <c r="L20" s="723">
        <v>18</v>
      </c>
    </row>
    <row r="21" spans="1:12" ht="12" customHeight="1">
      <c r="A21" s="601" t="s">
        <v>2022</v>
      </c>
      <c r="B21" s="716">
        <v>468</v>
      </c>
      <c r="C21" s="716">
        <v>116</v>
      </c>
      <c r="D21" s="716">
        <v>3</v>
      </c>
      <c r="E21" s="716">
        <v>62</v>
      </c>
      <c r="F21" s="716">
        <v>50</v>
      </c>
      <c r="G21" s="725">
        <v>1</v>
      </c>
      <c r="H21" s="716">
        <v>352</v>
      </c>
      <c r="I21" s="716">
        <v>9</v>
      </c>
      <c r="J21" s="716">
        <v>24</v>
      </c>
      <c r="K21" s="716">
        <v>311</v>
      </c>
      <c r="L21" s="717">
        <v>8</v>
      </c>
    </row>
    <row r="22" spans="1:12" ht="12" customHeight="1">
      <c r="A22" s="601" t="s">
        <v>2023</v>
      </c>
      <c r="B22" s="716">
        <v>118</v>
      </c>
      <c r="C22" s="716">
        <v>25</v>
      </c>
      <c r="D22" s="716" t="s">
        <v>111</v>
      </c>
      <c r="E22" s="716">
        <v>10</v>
      </c>
      <c r="F22" s="716">
        <v>14</v>
      </c>
      <c r="G22" s="725">
        <v>1</v>
      </c>
      <c r="H22" s="716">
        <v>93</v>
      </c>
      <c r="I22" s="721">
        <v>1</v>
      </c>
      <c r="J22" s="721">
        <v>4</v>
      </c>
      <c r="K22" s="716">
        <v>87</v>
      </c>
      <c r="L22" s="725">
        <v>1</v>
      </c>
    </row>
    <row r="23" spans="1:12" ht="12" customHeight="1">
      <c r="A23" s="601" t="s">
        <v>554</v>
      </c>
      <c r="B23" s="716">
        <v>18</v>
      </c>
      <c r="C23" s="716">
        <v>7</v>
      </c>
      <c r="D23" s="721" t="s">
        <v>111</v>
      </c>
      <c r="E23" s="721">
        <v>1</v>
      </c>
      <c r="F23" s="716">
        <v>6</v>
      </c>
      <c r="G23" s="725" t="s">
        <v>111</v>
      </c>
      <c r="H23" s="716">
        <v>11</v>
      </c>
      <c r="I23" s="721" t="s">
        <v>111</v>
      </c>
      <c r="J23" s="721" t="s">
        <v>111</v>
      </c>
      <c r="K23" s="716">
        <v>11</v>
      </c>
      <c r="L23" s="725" t="s">
        <v>111</v>
      </c>
    </row>
    <row r="24" spans="1:12" ht="15" customHeight="1">
      <c r="A24" s="575"/>
      <c r="B24" s="726"/>
      <c r="C24" s="726"/>
      <c r="D24" s="727"/>
      <c r="E24" s="727"/>
      <c r="F24" s="726"/>
      <c r="G24" s="727"/>
      <c r="H24" s="726"/>
      <c r="I24" s="727"/>
      <c r="J24" s="727"/>
      <c r="K24" s="726"/>
      <c r="L24" s="727"/>
    </row>
    <row r="25" spans="1:12" ht="15" customHeight="1">
      <c r="A25" s="564" t="s">
        <v>2037</v>
      </c>
      <c r="B25" s="728"/>
      <c r="C25" s="728"/>
      <c r="D25" s="729"/>
      <c r="E25" s="729"/>
      <c r="F25" s="728"/>
      <c r="G25" s="729"/>
      <c r="H25" s="728"/>
      <c r="I25" s="729"/>
      <c r="J25" s="729"/>
      <c r="K25" s="728"/>
      <c r="L25" s="729"/>
    </row>
    <row r="26" spans="1:12" ht="12" customHeight="1">
      <c r="A26" s="575" t="s">
        <v>2025</v>
      </c>
      <c r="B26" s="730">
        <v>9162</v>
      </c>
      <c r="C26" s="730">
        <v>3892</v>
      </c>
      <c r="D26" s="730">
        <v>171</v>
      </c>
      <c r="E26" s="730">
        <v>3093</v>
      </c>
      <c r="F26" s="730">
        <v>471</v>
      </c>
      <c r="G26" s="731">
        <v>157</v>
      </c>
      <c r="H26" s="730">
        <v>5270</v>
      </c>
      <c r="I26" s="730">
        <v>161</v>
      </c>
      <c r="J26" s="730">
        <v>2486</v>
      </c>
      <c r="K26" s="730">
        <v>2403</v>
      </c>
      <c r="L26" s="731">
        <v>220</v>
      </c>
    </row>
    <row r="27" spans="1:12" ht="12" customHeight="1">
      <c r="A27" s="601" t="s">
        <v>2026</v>
      </c>
      <c r="B27" s="716">
        <v>4888</v>
      </c>
      <c r="C27" s="716">
        <v>1810</v>
      </c>
      <c r="D27" s="716">
        <v>37</v>
      </c>
      <c r="E27" s="716">
        <v>1373</v>
      </c>
      <c r="F27" s="716">
        <v>361</v>
      </c>
      <c r="G27" s="717">
        <v>39</v>
      </c>
      <c r="H27" s="716">
        <v>3078</v>
      </c>
      <c r="I27" s="716">
        <v>83</v>
      </c>
      <c r="J27" s="716">
        <v>960</v>
      </c>
      <c r="K27" s="716">
        <v>1941</v>
      </c>
      <c r="L27" s="717">
        <v>94</v>
      </c>
    </row>
    <row r="28" spans="1:12" ht="12" customHeight="1">
      <c r="A28" s="588" t="s">
        <v>2027</v>
      </c>
      <c r="B28" s="732">
        <v>1709</v>
      </c>
      <c r="C28" s="732">
        <v>534</v>
      </c>
      <c r="D28" s="732">
        <v>8</v>
      </c>
      <c r="E28" s="732">
        <v>348</v>
      </c>
      <c r="F28" s="732">
        <v>175</v>
      </c>
      <c r="G28" s="733">
        <v>3</v>
      </c>
      <c r="H28" s="732">
        <v>1175</v>
      </c>
      <c r="I28" s="732">
        <v>32</v>
      </c>
      <c r="J28" s="732">
        <v>161</v>
      </c>
      <c r="K28" s="732">
        <v>955</v>
      </c>
      <c r="L28" s="733">
        <v>27</v>
      </c>
    </row>
    <row r="29" spans="1:12" ht="15" customHeight="1">
      <c r="A29" s="584"/>
      <c r="B29" s="129"/>
      <c r="C29" s="129"/>
      <c r="D29" s="129"/>
      <c r="E29" s="129"/>
      <c r="F29" s="129"/>
      <c r="G29" s="129"/>
      <c r="H29" s="129"/>
      <c r="I29" s="129"/>
      <c r="J29" s="129"/>
      <c r="K29" s="129"/>
      <c r="L29" s="129"/>
    </row>
    <row r="30" spans="1:12" ht="15" customHeight="1">
      <c r="A30" s="2622"/>
      <c r="B30" s="2622"/>
      <c r="C30" s="2622"/>
      <c r="D30" s="129"/>
      <c r="E30" s="129"/>
      <c r="F30" s="129"/>
      <c r="G30" s="129"/>
      <c r="H30" s="129"/>
      <c r="I30" s="129"/>
      <c r="J30" s="129"/>
      <c r="K30" s="218"/>
      <c r="L30" s="185" t="s">
        <v>2969</v>
      </c>
    </row>
    <row r="31" spans="1:12" ht="18" customHeight="1">
      <c r="A31" s="2597" t="s">
        <v>2029</v>
      </c>
      <c r="B31" s="2618" t="s">
        <v>2030</v>
      </c>
      <c r="C31" s="2620" t="s">
        <v>2002</v>
      </c>
      <c r="D31" s="2621"/>
      <c r="E31" s="2621"/>
      <c r="F31" s="2621"/>
      <c r="G31" s="2621"/>
      <c r="H31" s="2620" t="s">
        <v>2003</v>
      </c>
      <c r="I31" s="2621"/>
      <c r="J31" s="2621"/>
      <c r="K31" s="2621"/>
      <c r="L31" s="2621"/>
    </row>
    <row r="32" spans="1:12" ht="18" customHeight="1">
      <c r="A32" s="2598"/>
      <c r="B32" s="2619"/>
      <c r="C32" s="205" t="s">
        <v>101</v>
      </c>
      <c r="D32" s="205" t="s">
        <v>2031</v>
      </c>
      <c r="E32" s="205" t="s">
        <v>2032</v>
      </c>
      <c r="F32" s="206" t="s">
        <v>2033</v>
      </c>
      <c r="G32" s="207" t="s">
        <v>2034</v>
      </c>
      <c r="H32" s="205" t="s">
        <v>2035</v>
      </c>
      <c r="I32" s="205" t="s">
        <v>2031</v>
      </c>
      <c r="J32" s="205" t="s">
        <v>2032</v>
      </c>
      <c r="K32" s="206" t="s">
        <v>2036</v>
      </c>
      <c r="L32" s="207" t="s">
        <v>2006</v>
      </c>
    </row>
    <row r="33" spans="1:13" ht="12" customHeight="1">
      <c r="A33" s="550"/>
      <c r="B33" s="203" t="s">
        <v>791</v>
      </c>
      <c r="C33" s="203" t="s">
        <v>791</v>
      </c>
      <c r="D33" s="203" t="s">
        <v>791</v>
      </c>
      <c r="E33" s="203" t="s">
        <v>791</v>
      </c>
      <c r="F33" s="203" t="s">
        <v>791</v>
      </c>
      <c r="G33" s="203" t="s">
        <v>791</v>
      </c>
      <c r="H33" s="203" t="s">
        <v>791</v>
      </c>
      <c r="I33" s="203" t="s">
        <v>791</v>
      </c>
      <c r="J33" s="203" t="s">
        <v>791</v>
      </c>
      <c r="K33" s="203" t="s">
        <v>791</v>
      </c>
      <c r="L33" s="204" t="s">
        <v>791</v>
      </c>
      <c r="M33" s="129"/>
    </row>
    <row r="34" spans="1:13" ht="12" customHeight="1">
      <c r="A34" s="715" t="s">
        <v>99</v>
      </c>
      <c r="B34" s="716">
        <f>SUM(B35:B52)</f>
        <v>25496</v>
      </c>
      <c r="C34" s="716">
        <f t="shared" ref="C34:L34" si="0">SUM(C35:C52)</f>
        <v>12511</v>
      </c>
      <c r="D34" s="716">
        <f t="shared" si="0"/>
        <v>4025</v>
      </c>
      <c r="E34" s="716">
        <f t="shared" si="0"/>
        <v>7482</v>
      </c>
      <c r="F34" s="716">
        <f t="shared" si="0"/>
        <v>462</v>
      </c>
      <c r="G34" s="716">
        <f t="shared" si="0"/>
        <v>542</v>
      </c>
      <c r="H34" s="716">
        <f t="shared" si="0"/>
        <v>12985</v>
      </c>
      <c r="I34" s="716">
        <f t="shared" si="0"/>
        <v>2391</v>
      </c>
      <c r="J34" s="716">
        <f t="shared" si="0"/>
        <v>7328</v>
      </c>
      <c r="K34" s="716">
        <f t="shared" si="0"/>
        <v>2525</v>
      </c>
      <c r="L34" s="717">
        <f t="shared" si="0"/>
        <v>741</v>
      </c>
      <c r="M34" s="129"/>
    </row>
    <row r="35" spans="1:13" ht="12" customHeight="1">
      <c r="A35" s="6" t="s">
        <v>2007</v>
      </c>
      <c r="B35" s="718">
        <v>1118</v>
      </c>
      <c r="C35" s="718">
        <v>598</v>
      </c>
      <c r="D35" s="718">
        <v>597</v>
      </c>
      <c r="E35" s="718">
        <v>1</v>
      </c>
      <c r="F35" s="719" t="s">
        <v>111</v>
      </c>
      <c r="G35" s="720" t="s">
        <v>111</v>
      </c>
      <c r="H35" s="718">
        <v>520</v>
      </c>
      <c r="I35" s="718">
        <v>518</v>
      </c>
      <c r="J35" s="718">
        <v>2</v>
      </c>
      <c r="K35" s="719" t="s">
        <v>111</v>
      </c>
      <c r="L35" s="720" t="s">
        <v>111</v>
      </c>
    </row>
    <row r="36" spans="1:13" ht="12" customHeight="1">
      <c r="A36" s="601" t="s">
        <v>2008</v>
      </c>
      <c r="B36" s="716">
        <v>1191</v>
      </c>
      <c r="C36" s="716">
        <v>655</v>
      </c>
      <c r="D36" s="716">
        <v>615</v>
      </c>
      <c r="E36" s="716">
        <v>38</v>
      </c>
      <c r="F36" s="721" t="s">
        <v>111</v>
      </c>
      <c r="G36" s="717">
        <v>2</v>
      </c>
      <c r="H36" s="716">
        <v>536</v>
      </c>
      <c r="I36" s="716">
        <v>473</v>
      </c>
      <c r="J36" s="716">
        <v>63</v>
      </c>
      <c r="K36" s="721" t="s">
        <v>111</v>
      </c>
      <c r="L36" s="717" t="s">
        <v>111</v>
      </c>
    </row>
    <row r="37" spans="1:13" ht="12" customHeight="1">
      <c r="A37" s="601" t="s">
        <v>2009</v>
      </c>
      <c r="B37" s="716">
        <v>1416</v>
      </c>
      <c r="C37" s="716">
        <v>814</v>
      </c>
      <c r="D37" s="716">
        <v>593</v>
      </c>
      <c r="E37" s="716">
        <v>214</v>
      </c>
      <c r="F37" s="721" t="s">
        <v>111</v>
      </c>
      <c r="G37" s="717">
        <v>7</v>
      </c>
      <c r="H37" s="716">
        <v>602</v>
      </c>
      <c r="I37" s="716">
        <v>333</v>
      </c>
      <c r="J37" s="716">
        <v>260</v>
      </c>
      <c r="K37" s="716" t="s">
        <v>111</v>
      </c>
      <c r="L37" s="717">
        <v>9</v>
      </c>
    </row>
    <row r="38" spans="1:13" ht="12" customHeight="1">
      <c r="A38" s="601" t="s">
        <v>2010</v>
      </c>
      <c r="B38" s="716">
        <v>1352</v>
      </c>
      <c r="C38" s="716">
        <v>731</v>
      </c>
      <c r="D38" s="716">
        <v>368</v>
      </c>
      <c r="E38" s="716">
        <v>344</v>
      </c>
      <c r="F38" s="716" t="s">
        <v>111</v>
      </c>
      <c r="G38" s="717">
        <v>19</v>
      </c>
      <c r="H38" s="716">
        <v>621</v>
      </c>
      <c r="I38" s="716">
        <v>199</v>
      </c>
      <c r="J38" s="716">
        <v>391</v>
      </c>
      <c r="K38" s="716">
        <v>2</v>
      </c>
      <c r="L38" s="717">
        <v>29</v>
      </c>
    </row>
    <row r="39" spans="1:13" ht="12" customHeight="1">
      <c r="A39" s="8" t="s">
        <v>2011</v>
      </c>
      <c r="B39" s="722">
        <v>1546</v>
      </c>
      <c r="C39" s="722">
        <v>816</v>
      </c>
      <c r="D39" s="722">
        <v>318</v>
      </c>
      <c r="E39" s="722">
        <v>461</v>
      </c>
      <c r="F39" s="722">
        <v>2</v>
      </c>
      <c r="G39" s="723">
        <v>35</v>
      </c>
      <c r="H39" s="722">
        <v>730</v>
      </c>
      <c r="I39" s="722">
        <v>145</v>
      </c>
      <c r="J39" s="722">
        <v>533</v>
      </c>
      <c r="K39" s="722">
        <v>3</v>
      </c>
      <c r="L39" s="723">
        <v>49</v>
      </c>
    </row>
    <row r="40" spans="1:13" ht="12" customHeight="1">
      <c r="A40" s="6" t="s">
        <v>2012</v>
      </c>
      <c r="B40" s="718">
        <v>1759</v>
      </c>
      <c r="C40" s="718">
        <v>926</v>
      </c>
      <c r="D40" s="718">
        <v>313</v>
      </c>
      <c r="E40" s="718">
        <v>566</v>
      </c>
      <c r="F40" s="718">
        <v>1</v>
      </c>
      <c r="G40" s="724">
        <v>46</v>
      </c>
      <c r="H40" s="718">
        <v>833</v>
      </c>
      <c r="I40" s="718">
        <v>152</v>
      </c>
      <c r="J40" s="718">
        <v>619</v>
      </c>
      <c r="K40" s="718">
        <v>4</v>
      </c>
      <c r="L40" s="724">
        <v>58</v>
      </c>
    </row>
    <row r="41" spans="1:13" ht="12" customHeight="1">
      <c r="A41" s="601" t="s">
        <v>2013</v>
      </c>
      <c r="B41" s="716">
        <v>1953</v>
      </c>
      <c r="C41" s="716">
        <v>1010</v>
      </c>
      <c r="D41" s="716">
        <v>293</v>
      </c>
      <c r="E41" s="716">
        <v>659</v>
      </c>
      <c r="F41" s="716">
        <v>1</v>
      </c>
      <c r="G41" s="717">
        <v>57</v>
      </c>
      <c r="H41" s="716">
        <v>943</v>
      </c>
      <c r="I41" s="716">
        <v>142</v>
      </c>
      <c r="J41" s="716">
        <v>701</v>
      </c>
      <c r="K41" s="716">
        <v>9</v>
      </c>
      <c r="L41" s="717">
        <v>91</v>
      </c>
    </row>
    <row r="42" spans="1:13" ht="12" customHeight="1">
      <c r="A42" s="601" t="s">
        <v>2014</v>
      </c>
      <c r="B42" s="716">
        <v>1775</v>
      </c>
      <c r="C42" s="716">
        <v>921</v>
      </c>
      <c r="D42" s="716">
        <v>223</v>
      </c>
      <c r="E42" s="716">
        <v>628</v>
      </c>
      <c r="F42" s="716">
        <v>4</v>
      </c>
      <c r="G42" s="717">
        <v>66</v>
      </c>
      <c r="H42" s="716">
        <v>854</v>
      </c>
      <c r="I42" s="716">
        <v>98</v>
      </c>
      <c r="J42" s="716">
        <v>650</v>
      </c>
      <c r="K42" s="716">
        <v>12</v>
      </c>
      <c r="L42" s="717">
        <v>94</v>
      </c>
    </row>
    <row r="43" spans="1:13" ht="12" customHeight="1">
      <c r="A43" s="601" t="s">
        <v>2015</v>
      </c>
      <c r="B43" s="716">
        <v>1931</v>
      </c>
      <c r="C43" s="716">
        <v>982</v>
      </c>
      <c r="D43" s="716">
        <v>200</v>
      </c>
      <c r="E43" s="716">
        <v>698</v>
      </c>
      <c r="F43" s="716">
        <v>13</v>
      </c>
      <c r="G43" s="717">
        <v>71</v>
      </c>
      <c r="H43" s="716">
        <v>949</v>
      </c>
      <c r="I43" s="716">
        <v>86</v>
      </c>
      <c r="J43" s="716">
        <v>727</v>
      </c>
      <c r="K43" s="716">
        <v>46</v>
      </c>
      <c r="L43" s="717">
        <v>90</v>
      </c>
    </row>
    <row r="44" spans="1:13" ht="12" customHeight="1">
      <c r="A44" s="8" t="s">
        <v>2016</v>
      </c>
      <c r="B44" s="722">
        <v>1984</v>
      </c>
      <c r="C44" s="722">
        <v>1037</v>
      </c>
      <c r="D44" s="722">
        <v>203</v>
      </c>
      <c r="E44" s="722">
        <v>754</v>
      </c>
      <c r="F44" s="722">
        <v>15</v>
      </c>
      <c r="G44" s="723">
        <v>65</v>
      </c>
      <c r="H44" s="722">
        <v>947</v>
      </c>
      <c r="I44" s="722">
        <v>43</v>
      </c>
      <c r="J44" s="722">
        <v>775</v>
      </c>
      <c r="K44" s="722">
        <v>50</v>
      </c>
      <c r="L44" s="723">
        <v>79</v>
      </c>
    </row>
    <row r="45" spans="1:13" ht="12" customHeight="1">
      <c r="A45" s="6" t="s">
        <v>2017</v>
      </c>
      <c r="B45" s="718">
        <v>2080</v>
      </c>
      <c r="C45" s="718">
        <v>1040</v>
      </c>
      <c r="D45" s="718">
        <v>165</v>
      </c>
      <c r="E45" s="718">
        <v>794</v>
      </c>
      <c r="F45" s="718">
        <v>39</v>
      </c>
      <c r="G45" s="724">
        <v>42</v>
      </c>
      <c r="H45" s="718">
        <v>1040</v>
      </c>
      <c r="I45" s="718">
        <v>51</v>
      </c>
      <c r="J45" s="718">
        <v>775</v>
      </c>
      <c r="K45" s="718">
        <v>145</v>
      </c>
      <c r="L45" s="724">
        <v>69</v>
      </c>
    </row>
    <row r="46" spans="1:13" ht="12" customHeight="1">
      <c r="A46" s="601" t="s">
        <v>2018</v>
      </c>
      <c r="B46" s="716">
        <v>2278</v>
      </c>
      <c r="C46" s="716">
        <v>1133</v>
      </c>
      <c r="D46" s="716">
        <v>81</v>
      </c>
      <c r="E46" s="716">
        <v>909</v>
      </c>
      <c r="F46" s="716">
        <v>76</v>
      </c>
      <c r="G46" s="717">
        <v>67</v>
      </c>
      <c r="H46" s="716">
        <v>1145</v>
      </c>
      <c r="I46" s="716">
        <v>46</v>
      </c>
      <c r="J46" s="716">
        <v>795</v>
      </c>
      <c r="K46" s="716">
        <v>240</v>
      </c>
      <c r="L46" s="717">
        <v>64</v>
      </c>
    </row>
    <row r="47" spans="1:13" ht="12" customHeight="1">
      <c r="A47" s="601" t="s">
        <v>2019</v>
      </c>
      <c r="B47" s="716">
        <v>1752</v>
      </c>
      <c r="C47" s="716">
        <v>765</v>
      </c>
      <c r="D47" s="716">
        <v>35</v>
      </c>
      <c r="E47" s="716">
        <v>621</v>
      </c>
      <c r="F47" s="716">
        <v>65</v>
      </c>
      <c r="G47" s="717">
        <v>44</v>
      </c>
      <c r="H47" s="716">
        <v>987</v>
      </c>
      <c r="I47" s="716">
        <v>44</v>
      </c>
      <c r="J47" s="716">
        <v>530</v>
      </c>
      <c r="K47" s="716">
        <v>369</v>
      </c>
      <c r="L47" s="717">
        <v>44</v>
      </c>
    </row>
    <row r="48" spans="1:13" ht="12" customHeight="1">
      <c r="A48" s="601" t="s">
        <v>2020</v>
      </c>
      <c r="B48" s="716">
        <v>1383</v>
      </c>
      <c r="C48" s="716">
        <v>508</v>
      </c>
      <c r="D48" s="716">
        <v>11</v>
      </c>
      <c r="E48" s="716">
        <v>411</v>
      </c>
      <c r="F48" s="716">
        <v>74</v>
      </c>
      <c r="G48" s="717">
        <v>12</v>
      </c>
      <c r="H48" s="716">
        <v>875</v>
      </c>
      <c r="I48" s="716">
        <v>22</v>
      </c>
      <c r="J48" s="716">
        <v>312</v>
      </c>
      <c r="K48" s="716">
        <v>508</v>
      </c>
      <c r="L48" s="717">
        <v>33</v>
      </c>
    </row>
    <row r="49" spans="1:15" ht="12" customHeight="1">
      <c r="A49" s="8" t="s">
        <v>2021</v>
      </c>
      <c r="B49" s="722">
        <v>1157</v>
      </c>
      <c r="C49" s="722">
        <v>376</v>
      </c>
      <c r="D49" s="722">
        <v>9</v>
      </c>
      <c r="E49" s="722">
        <v>273</v>
      </c>
      <c r="F49" s="722">
        <v>86</v>
      </c>
      <c r="G49" s="723">
        <v>8</v>
      </c>
      <c r="H49" s="722">
        <v>781</v>
      </c>
      <c r="I49" s="722">
        <v>19</v>
      </c>
      <c r="J49" s="722">
        <v>148</v>
      </c>
      <c r="K49" s="722">
        <v>595</v>
      </c>
      <c r="L49" s="723">
        <v>19</v>
      </c>
    </row>
    <row r="50" spans="1:15" ht="12" customHeight="1">
      <c r="A50" s="601" t="s">
        <v>2022</v>
      </c>
      <c r="B50" s="716">
        <v>627</v>
      </c>
      <c r="C50" s="716">
        <v>166</v>
      </c>
      <c r="D50" s="716">
        <v>1</v>
      </c>
      <c r="E50" s="716">
        <v>96</v>
      </c>
      <c r="F50" s="716">
        <v>68</v>
      </c>
      <c r="G50" s="725">
        <v>1</v>
      </c>
      <c r="H50" s="716">
        <v>461</v>
      </c>
      <c r="I50" s="716">
        <v>13</v>
      </c>
      <c r="J50" s="716">
        <v>40</v>
      </c>
      <c r="K50" s="716">
        <v>399</v>
      </c>
      <c r="L50" s="717">
        <v>9</v>
      </c>
    </row>
    <row r="51" spans="1:15" ht="12" customHeight="1">
      <c r="A51" s="601" t="s">
        <v>2023</v>
      </c>
      <c r="B51" s="716">
        <v>177</v>
      </c>
      <c r="C51" s="716">
        <v>31</v>
      </c>
      <c r="D51" s="716" t="s">
        <v>111</v>
      </c>
      <c r="E51" s="716">
        <v>14</v>
      </c>
      <c r="F51" s="716">
        <v>17</v>
      </c>
      <c r="G51" s="725" t="s">
        <v>111</v>
      </c>
      <c r="H51" s="716">
        <v>146</v>
      </c>
      <c r="I51" s="721">
        <v>6</v>
      </c>
      <c r="J51" s="721">
        <v>5</v>
      </c>
      <c r="K51" s="716">
        <v>131</v>
      </c>
      <c r="L51" s="725">
        <v>4</v>
      </c>
    </row>
    <row r="52" spans="1:15" ht="12" customHeight="1">
      <c r="A52" s="601" t="s">
        <v>554</v>
      </c>
      <c r="B52" s="716">
        <v>17</v>
      </c>
      <c r="C52" s="716">
        <v>2</v>
      </c>
      <c r="D52" s="721" t="s">
        <v>111</v>
      </c>
      <c r="E52" s="721">
        <v>1</v>
      </c>
      <c r="F52" s="716">
        <v>1</v>
      </c>
      <c r="G52" s="725" t="s">
        <v>111</v>
      </c>
      <c r="H52" s="716">
        <v>15</v>
      </c>
      <c r="I52" s="721">
        <v>1</v>
      </c>
      <c r="J52" s="721">
        <v>2</v>
      </c>
      <c r="K52" s="716">
        <v>12</v>
      </c>
      <c r="L52" s="725" t="s">
        <v>111</v>
      </c>
      <c r="O52" s="83" t="s">
        <v>3075</v>
      </c>
    </row>
    <row r="53" spans="1:15" ht="15" customHeight="1">
      <c r="A53" s="575"/>
      <c r="B53" s="726"/>
      <c r="C53" s="726"/>
      <c r="D53" s="727"/>
      <c r="E53" s="727"/>
      <c r="F53" s="726"/>
      <c r="G53" s="727"/>
      <c r="H53" s="726"/>
      <c r="I53" s="727"/>
      <c r="J53" s="727"/>
      <c r="K53" s="726"/>
      <c r="L53" s="727"/>
    </row>
    <row r="54" spans="1:15" ht="15" customHeight="1">
      <c r="A54" s="564" t="s">
        <v>2037</v>
      </c>
      <c r="B54" s="728"/>
      <c r="C54" s="728"/>
      <c r="D54" s="729"/>
      <c r="E54" s="729"/>
      <c r="F54" s="728"/>
      <c r="G54" s="729"/>
      <c r="H54" s="728"/>
      <c r="I54" s="729"/>
      <c r="J54" s="729"/>
      <c r="K54" s="728"/>
      <c r="L54" s="729"/>
    </row>
    <row r="55" spans="1:15" ht="12" customHeight="1">
      <c r="A55" s="575" t="s">
        <v>2025</v>
      </c>
      <c r="B55" s="730">
        <v>9471</v>
      </c>
      <c r="C55" s="730">
        <v>4021</v>
      </c>
      <c r="D55" s="730">
        <v>302</v>
      </c>
      <c r="E55" s="730">
        <v>3119</v>
      </c>
      <c r="F55" s="730">
        <v>426</v>
      </c>
      <c r="G55" s="731">
        <v>174</v>
      </c>
      <c r="H55" s="730">
        <v>5450</v>
      </c>
      <c r="I55" s="730">
        <v>202</v>
      </c>
      <c r="J55" s="730">
        <v>2607</v>
      </c>
      <c r="K55" s="730">
        <v>2399</v>
      </c>
      <c r="L55" s="731">
        <v>242</v>
      </c>
    </row>
    <row r="56" spans="1:15" ht="12" customHeight="1">
      <c r="A56" s="601" t="s">
        <v>2026</v>
      </c>
      <c r="B56" s="716">
        <v>5113</v>
      </c>
      <c r="C56" s="716">
        <v>1848</v>
      </c>
      <c r="D56" s="716">
        <v>56</v>
      </c>
      <c r="E56" s="716">
        <v>1416</v>
      </c>
      <c r="F56" s="716">
        <v>311</v>
      </c>
      <c r="G56" s="717">
        <v>65</v>
      </c>
      <c r="H56" s="716">
        <v>3265</v>
      </c>
      <c r="I56" s="716">
        <v>105</v>
      </c>
      <c r="J56" s="716">
        <v>1037</v>
      </c>
      <c r="K56" s="716">
        <v>2014</v>
      </c>
      <c r="L56" s="717">
        <v>109</v>
      </c>
    </row>
    <row r="57" spans="1:15" ht="12" customHeight="1">
      <c r="A57" s="588" t="s">
        <v>2027</v>
      </c>
      <c r="B57" s="732">
        <v>1978</v>
      </c>
      <c r="C57" s="732">
        <v>575</v>
      </c>
      <c r="D57" s="732">
        <v>10</v>
      </c>
      <c r="E57" s="732">
        <v>384</v>
      </c>
      <c r="F57" s="732">
        <v>172</v>
      </c>
      <c r="G57" s="733">
        <v>9</v>
      </c>
      <c r="H57" s="732">
        <v>1403</v>
      </c>
      <c r="I57" s="732">
        <v>39</v>
      </c>
      <c r="J57" s="732">
        <v>195</v>
      </c>
      <c r="K57" s="732">
        <v>1137</v>
      </c>
      <c r="L57" s="733">
        <v>32</v>
      </c>
    </row>
    <row r="58" spans="1:15" ht="18" customHeight="1">
      <c r="A58" s="2617" t="s">
        <v>3933</v>
      </c>
      <c r="B58" s="2617"/>
      <c r="C58" s="2617"/>
      <c r="D58" s="2617"/>
      <c r="E58" s="2617"/>
      <c r="F58" s="2617"/>
      <c r="G58" s="2617"/>
      <c r="H58" s="2617"/>
      <c r="I58" s="2617"/>
      <c r="J58" s="2617"/>
      <c r="K58" s="2617"/>
      <c r="L58" s="2617"/>
    </row>
    <row r="59" spans="1:15" ht="15.95" customHeight="1">
      <c r="A59" s="734" t="s">
        <v>3111</v>
      </c>
    </row>
  </sheetData>
  <mergeCells count="10">
    <mergeCell ref="A58:L58"/>
    <mergeCell ref="A2:A3"/>
    <mergeCell ref="B2:B3"/>
    <mergeCell ref="C2:G2"/>
    <mergeCell ref="H2:L2"/>
    <mergeCell ref="A30:C30"/>
    <mergeCell ref="A31:A32"/>
    <mergeCell ref="B31:B32"/>
    <mergeCell ref="C31:G31"/>
    <mergeCell ref="H31:L3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56"/>
  <sheetViews>
    <sheetView showGridLines="0" view="pageBreakPreview" zoomScaleNormal="100" zoomScaleSheetLayoutView="100" workbookViewId="0">
      <selection activeCell="J11" sqref="J11"/>
    </sheetView>
  </sheetViews>
  <sheetFormatPr defaultRowHeight="20.100000000000001" customHeight="1"/>
  <cols>
    <col min="1" max="1" width="7.625" style="83" customWidth="1"/>
    <col min="2" max="10" width="8.125" style="83" customWidth="1"/>
    <col min="11" max="11" width="9" style="83"/>
    <col min="12" max="14" width="10" style="83" customWidth="1"/>
    <col min="15" max="20" width="8.5" style="83" customWidth="1"/>
    <col min="21" max="256" width="9" style="83"/>
    <col min="257" max="257" width="9.625" style="83" customWidth="1"/>
    <col min="258" max="258" width="8.875" style="83" customWidth="1"/>
    <col min="259" max="264" width="7.625" style="83" customWidth="1"/>
    <col min="265" max="266" width="10.125" style="83" customWidth="1"/>
    <col min="267" max="512" width="9" style="83"/>
    <col min="513" max="513" width="9.625" style="83" customWidth="1"/>
    <col min="514" max="514" width="8.875" style="83" customWidth="1"/>
    <col min="515" max="520" width="7.625" style="83" customWidth="1"/>
    <col min="521" max="522" width="10.125" style="83" customWidth="1"/>
    <col min="523" max="768" width="9" style="83"/>
    <col min="769" max="769" width="9.625" style="83" customWidth="1"/>
    <col min="770" max="770" width="8.875" style="83" customWidth="1"/>
    <col min="771" max="776" width="7.625" style="83" customWidth="1"/>
    <col min="777" max="778" width="10.125" style="83" customWidth="1"/>
    <col min="779" max="1024" width="9" style="83"/>
    <col min="1025" max="1025" width="9.625" style="83" customWidth="1"/>
    <col min="1026" max="1026" width="8.875" style="83" customWidth="1"/>
    <col min="1027" max="1032" width="7.625" style="83" customWidth="1"/>
    <col min="1033" max="1034" width="10.125" style="83" customWidth="1"/>
    <col min="1035" max="1280" width="9" style="83"/>
    <col min="1281" max="1281" width="9.625" style="83" customWidth="1"/>
    <col min="1282" max="1282" width="8.875" style="83" customWidth="1"/>
    <col min="1283" max="1288" width="7.625" style="83" customWidth="1"/>
    <col min="1289" max="1290" width="10.125" style="83" customWidth="1"/>
    <col min="1291" max="1536" width="9" style="83"/>
    <col min="1537" max="1537" width="9.625" style="83" customWidth="1"/>
    <col min="1538" max="1538" width="8.875" style="83" customWidth="1"/>
    <col min="1539" max="1544" width="7.625" style="83" customWidth="1"/>
    <col min="1545" max="1546" width="10.125" style="83" customWidth="1"/>
    <col min="1547" max="1792" width="9" style="83"/>
    <col min="1793" max="1793" width="9.625" style="83" customWidth="1"/>
    <col min="1794" max="1794" width="8.875" style="83" customWidth="1"/>
    <col min="1795" max="1800" width="7.625" style="83" customWidth="1"/>
    <col min="1801" max="1802" width="10.125" style="83" customWidth="1"/>
    <col min="1803" max="2048" width="9" style="83"/>
    <col min="2049" max="2049" width="9.625" style="83" customWidth="1"/>
    <col min="2050" max="2050" width="8.875" style="83" customWidth="1"/>
    <col min="2051" max="2056" width="7.625" style="83" customWidth="1"/>
    <col min="2057" max="2058" width="10.125" style="83" customWidth="1"/>
    <col min="2059" max="2304" width="9" style="83"/>
    <col min="2305" max="2305" width="9.625" style="83" customWidth="1"/>
    <col min="2306" max="2306" width="8.875" style="83" customWidth="1"/>
    <col min="2307" max="2312" width="7.625" style="83" customWidth="1"/>
    <col min="2313" max="2314" width="10.125" style="83" customWidth="1"/>
    <col min="2315" max="2560" width="9" style="83"/>
    <col min="2561" max="2561" width="9.625" style="83" customWidth="1"/>
    <col min="2562" max="2562" width="8.875" style="83" customWidth="1"/>
    <col min="2563" max="2568" width="7.625" style="83" customWidth="1"/>
    <col min="2569" max="2570" width="10.125" style="83" customWidth="1"/>
    <col min="2571" max="2816" width="9" style="83"/>
    <col min="2817" max="2817" width="9.625" style="83" customWidth="1"/>
    <col min="2818" max="2818" width="8.875" style="83" customWidth="1"/>
    <col min="2819" max="2824" width="7.625" style="83" customWidth="1"/>
    <col min="2825" max="2826" width="10.125" style="83" customWidth="1"/>
    <col min="2827" max="3072" width="9" style="83"/>
    <col min="3073" max="3073" width="9.625" style="83" customWidth="1"/>
    <col min="3074" max="3074" width="8.875" style="83" customWidth="1"/>
    <col min="3075" max="3080" width="7.625" style="83" customWidth="1"/>
    <col min="3081" max="3082" width="10.125" style="83" customWidth="1"/>
    <col min="3083" max="3328" width="9" style="83"/>
    <col min="3329" max="3329" width="9.625" style="83" customWidth="1"/>
    <col min="3330" max="3330" width="8.875" style="83" customWidth="1"/>
    <col min="3331" max="3336" width="7.625" style="83" customWidth="1"/>
    <col min="3337" max="3338" width="10.125" style="83" customWidth="1"/>
    <col min="3339" max="3584" width="9" style="83"/>
    <col min="3585" max="3585" width="9.625" style="83" customWidth="1"/>
    <col min="3586" max="3586" width="8.875" style="83" customWidth="1"/>
    <col min="3587" max="3592" width="7.625" style="83" customWidth="1"/>
    <col min="3593" max="3594" width="10.125" style="83" customWidth="1"/>
    <col min="3595" max="3840" width="9" style="83"/>
    <col min="3841" max="3841" width="9.625" style="83" customWidth="1"/>
    <col min="3842" max="3842" width="8.875" style="83" customWidth="1"/>
    <col min="3843" max="3848" width="7.625" style="83" customWidth="1"/>
    <col min="3849" max="3850" width="10.125" style="83" customWidth="1"/>
    <col min="3851" max="4096" width="9" style="83"/>
    <col min="4097" max="4097" width="9.625" style="83" customWidth="1"/>
    <col min="4098" max="4098" width="8.875" style="83" customWidth="1"/>
    <col min="4099" max="4104" width="7.625" style="83" customWidth="1"/>
    <col min="4105" max="4106" width="10.125" style="83" customWidth="1"/>
    <col min="4107" max="4352" width="9" style="83"/>
    <col min="4353" max="4353" width="9.625" style="83" customWidth="1"/>
    <col min="4354" max="4354" width="8.875" style="83" customWidth="1"/>
    <col min="4355" max="4360" width="7.625" style="83" customWidth="1"/>
    <col min="4361" max="4362" width="10.125" style="83" customWidth="1"/>
    <col min="4363" max="4608" width="9" style="83"/>
    <col min="4609" max="4609" width="9.625" style="83" customWidth="1"/>
    <col min="4610" max="4610" width="8.875" style="83" customWidth="1"/>
    <col min="4611" max="4616" width="7.625" style="83" customWidth="1"/>
    <col min="4617" max="4618" width="10.125" style="83" customWidth="1"/>
    <col min="4619" max="4864" width="9" style="83"/>
    <col min="4865" max="4865" width="9.625" style="83" customWidth="1"/>
    <col min="4866" max="4866" width="8.875" style="83" customWidth="1"/>
    <col min="4867" max="4872" width="7.625" style="83" customWidth="1"/>
    <col min="4873" max="4874" width="10.125" style="83" customWidth="1"/>
    <col min="4875" max="5120" width="9" style="83"/>
    <col min="5121" max="5121" width="9.625" style="83" customWidth="1"/>
    <col min="5122" max="5122" width="8.875" style="83" customWidth="1"/>
    <col min="5123" max="5128" width="7.625" style="83" customWidth="1"/>
    <col min="5129" max="5130" width="10.125" style="83" customWidth="1"/>
    <col min="5131" max="5376" width="9" style="83"/>
    <col min="5377" max="5377" width="9.625" style="83" customWidth="1"/>
    <col min="5378" max="5378" width="8.875" style="83" customWidth="1"/>
    <col min="5379" max="5384" width="7.625" style="83" customWidth="1"/>
    <col min="5385" max="5386" width="10.125" style="83" customWidth="1"/>
    <col min="5387" max="5632" width="9" style="83"/>
    <col min="5633" max="5633" width="9.625" style="83" customWidth="1"/>
    <col min="5634" max="5634" width="8.875" style="83" customWidth="1"/>
    <col min="5635" max="5640" width="7.625" style="83" customWidth="1"/>
    <col min="5641" max="5642" width="10.125" style="83" customWidth="1"/>
    <col min="5643" max="5888" width="9" style="83"/>
    <col min="5889" max="5889" width="9.625" style="83" customWidth="1"/>
    <col min="5890" max="5890" width="8.875" style="83" customWidth="1"/>
    <col min="5891" max="5896" width="7.625" style="83" customWidth="1"/>
    <col min="5897" max="5898" width="10.125" style="83" customWidth="1"/>
    <col min="5899" max="6144" width="9" style="83"/>
    <col min="6145" max="6145" width="9.625" style="83" customWidth="1"/>
    <col min="6146" max="6146" width="8.875" style="83" customWidth="1"/>
    <col min="6147" max="6152" width="7.625" style="83" customWidth="1"/>
    <col min="6153" max="6154" width="10.125" style="83" customWidth="1"/>
    <col min="6155" max="6400" width="9" style="83"/>
    <col min="6401" max="6401" width="9.625" style="83" customWidth="1"/>
    <col min="6402" max="6402" width="8.875" style="83" customWidth="1"/>
    <col min="6403" max="6408" width="7.625" style="83" customWidth="1"/>
    <col min="6409" max="6410" width="10.125" style="83" customWidth="1"/>
    <col min="6411" max="6656" width="9" style="83"/>
    <col min="6657" max="6657" width="9.625" style="83" customWidth="1"/>
    <col min="6658" max="6658" width="8.875" style="83" customWidth="1"/>
    <col min="6659" max="6664" width="7.625" style="83" customWidth="1"/>
    <col min="6665" max="6666" width="10.125" style="83" customWidth="1"/>
    <col min="6667" max="6912" width="9" style="83"/>
    <col min="6913" max="6913" width="9.625" style="83" customWidth="1"/>
    <col min="6914" max="6914" width="8.875" style="83" customWidth="1"/>
    <col min="6915" max="6920" width="7.625" style="83" customWidth="1"/>
    <col min="6921" max="6922" width="10.125" style="83" customWidth="1"/>
    <col min="6923" max="7168" width="9" style="83"/>
    <col min="7169" max="7169" width="9.625" style="83" customWidth="1"/>
    <col min="7170" max="7170" width="8.875" style="83" customWidth="1"/>
    <col min="7171" max="7176" width="7.625" style="83" customWidth="1"/>
    <col min="7177" max="7178" width="10.125" style="83" customWidth="1"/>
    <col min="7179" max="7424" width="9" style="83"/>
    <col min="7425" max="7425" width="9.625" style="83" customWidth="1"/>
    <col min="7426" max="7426" width="8.875" style="83" customWidth="1"/>
    <col min="7427" max="7432" width="7.625" style="83" customWidth="1"/>
    <col min="7433" max="7434" width="10.125" style="83" customWidth="1"/>
    <col min="7435" max="7680" width="9" style="83"/>
    <col min="7681" max="7681" width="9.625" style="83" customWidth="1"/>
    <col min="7682" max="7682" width="8.875" style="83" customWidth="1"/>
    <col min="7683" max="7688" width="7.625" style="83" customWidth="1"/>
    <col min="7689" max="7690" width="10.125" style="83" customWidth="1"/>
    <col min="7691" max="7936" width="9" style="83"/>
    <col min="7937" max="7937" width="9.625" style="83" customWidth="1"/>
    <col min="7938" max="7938" width="8.875" style="83" customWidth="1"/>
    <col min="7939" max="7944" width="7.625" style="83" customWidth="1"/>
    <col min="7945" max="7946" width="10.125" style="83" customWidth="1"/>
    <col min="7947" max="8192" width="9" style="83"/>
    <col min="8193" max="8193" width="9.625" style="83" customWidth="1"/>
    <col min="8194" max="8194" width="8.875" style="83" customWidth="1"/>
    <col min="8195" max="8200" width="7.625" style="83" customWidth="1"/>
    <col min="8201" max="8202" width="10.125" style="83" customWidth="1"/>
    <col min="8203" max="8448" width="9" style="83"/>
    <col min="8449" max="8449" width="9.625" style="83" customWidth="1"/>
    <col min="8450" max="8450" width="8.875" style="83" customWidth="1"/>
    <col min="8451" max="8456" width="7.625" style="83" customWidth="1"/>
    <col min="8457" max="8458" width="10.125" style="83" customWidth="1"/>
    <col min="8459" max="8704" width="9" style="83"/>
    <col min="8705" max="8705" width="9.625" style="83" customWidth="1"/>
    <col min="8706" max="8706" width="8.875" style="83" customWidth="1"/>
    <col min="8707" max="8712" width="7.625" style="83" customWidth="1"/>
    <col min="8713" max="8714" width="10.125" style="83" customWidth="1"/>
    <col min="8715" max="8960" width="9" style="83"/>
    <col min="8961" max="8961" width="9.625" style="83" customWidth="1"/>
    <col min="8962" max="8962" width="8.875" style="83" customWidth="1"/>
    <col min="8963" max="8968" width="7.625" style="83" customWidth="1"/>
    <col min="8969" max="8970" width="10.125" style="83" customWidth="1"/>
    <col min="8971" max="9216" width="9" style="83"/>
    <col min="9217" max="9217" width="9.625" style="83" customWidth="1"/>
    <col min="9218" max="9218" width="8.875" style="83" customWidth="1"/>
    <col min="9219" max="9224" width="7.625" style="83" customWidth="1"/>
    <col min="9225" max="9226" width="10.125" style="83" customWidth="1"/>
    <col min="9227" max="9472" width="9" style="83"/>
    <col min="9473" max="9473" width="9.625" style="83" customWidth="1"/>
    <col min="9474" max="9474" width="8.875" style="83" customWidth="1"/>
    <col min="9475" max="9480" width="7.625" style="83" customWidth="1"/>
    <col min="9481" max="9482" width="10.125" style="83" customWidth="1"/>
    <col min="9483" max="9728" width="9" style="83"/>
    <col min="9729" max="9729" width="9.625" style="83" customWidth="1"/>
    <col min="9730" max="9730" width="8.875" style="83" customWidth="1"/>
    <col min="9731" max="9736" width="7.625" style="83" customWidth="1"/>
    <col min="9737" max="9738" width="10.125" style="83" customWidth="1"/>
    <col min="9739" max="9984" width="9" style="83"/>
    <col min="9985" max="9985" width="9.625" style="83" customWidth="1"/>
    <col min="9986" max="9986" width="8.875" style="83" customWidth="1"/>
    <col min="9987" max="9992" width="7.625" style="83" customWidth="1"/>
    <col min="9993" max="9994" width="10.125" style="83" customWidth="1"/>
    <col min="9995" max="10240" width="9" style="83"/>
    <col min="10241" max="10241" width="9.625" style="83" customWidth="1"/>
    <col min="10242" max="10242" width="8.875" style="83" customWidth="1"/>
    <col min="10243" max="10248" width="7.625" style="83" customWidth="1"/>
    <col min="10249" max="10250" width="10.125" style="83" customWidth="1"/>
    <col min="10251" max="10496" width="9" style="83"/>
    <col min="10497" max="10497" width="9.625" style="83" customWidth="1"/>
    <col min="10498" max="10498" width="8.875" style="83" customWidth="1"/>
    <col min="10499" max="10504" width="7.625" style="83" customWidth="1"/>
    <col min="10505" max="10506" width="10.125" style="83" customWidth="1"/>
    <col min="10507" max="10752" width="9" style="83"/>
    <col min="10753" max="10753" width="9.625" style="83" customWidth="1"/>
    <col min="10754" max="10754" width="8.875" style="83" customWidth="1"/>
    <col min="10755" max="10760" width="7.625" style="83" customWidth="1"/>
    <col min="10761" max="10762" width="10.125" style="83" customWidth="1"/>
    <col min="10763" max="11008" width="9" style="83"/>
    <col min="11009" max="11009" width="9.625" style="83" customWidth="1"/>
    <col min="11010" max="11010" width="8.875" style="83" customWidth="1"/>
    <col min="11011" max="11016" width="7.625" style="83" customWidth="1"/>
    <col min="11017" max="11018" width="10.125" style="83" customWidth="1"/>
    <col min="11019" max="11264" width="9" style="83"/>
    <col min="11265" max="11265" width="9.625" style="83" customWidth="1"/>
    <col min="11266" max="11266" width="8.875" style="83" customWidth="1"/>
    <col min="11267" max="11272" width="7.625" style="83" customWidth="1"/>
    <col min="11273" max="11274" width="10.125" style="83" customWidth="1"/>
    <col min="11275" max="11520" width="9" style="83"/>
    <col min="11521" max="11521" width="9.625" style="83" customWidth="1"/>
    <col min="11522" max="11522" width="8.875" style="83" customWidth="1"/>
    <col min="11523" max="11528" width="7.625" style="83" customWidth="1"/>
    <col min="11529" max="11530" width="10.125" style="83" customWidth="1"/>
    <col min="11531" max="11776" width="9" style="83"/>
    <col min="11777" max="11777" width="9.625" style="83" customWidth="1"/>
    <col min="11778" max="11778" width="8.875" style="83" customWidth="1"/>
    <col min="11779" max="11784" width="7.625" style="83" customWidth="1"/>
    <col min="11785" max="11786" width="10.125" style="83" customWidth="1"/>
    <col min="11787" max="12032" width="9" style="83"/>
    <col min="12033" max="12033" width="9.625" style="83" customWidth="1"/>
    <col min="12034" max="12034" width="8.875" style="83" customWidth="1"/>
    <col min="12035" max="12040" width="7.625" style="83" customWidth="1"/>
    <col min="12041" max="12042" width="10.125" style="83" customWidth="1"/>
    <col min="12043" max="12288" width="9" style="83"/>
    <col min="12289" max="12289" width="9.625" style="83" customWidth="1"/>
    <col min="12290" max="12290" width="8.875" style="83" customWidth="1"/>
    <col min="12291" max="12296" width="7.625" style="83" customWidth="1"/>
    <col min="12297" max="12298" width="10.125" style="83" customWidth="1"/>
    <col min="12299" max="12544" width="9" style="83"/>
    <col min="12545" max="12545" width="9.625" style="83" customWidth="1"/>
    <col min="12546" max="12546" width="8.875" style="83" customWidth="1"/>
    <col min="12547" max="12552" width="7.625" style="83" customWidth="1"/>
    <col min="12553" max="12554" width="10.125" style="83" customWidth="1"/>
    <col min="12555" max="12800" width="9" style="83"/>
    <col min="12801" max="12801" width="9.625" style="83" customWidth="1"/>
    <col min="12802" max="12802" width="8.875" style="83" customWidth="1"/>
    <col min="12803" max="12808" width="7.625" style="83" customWidth="1"/>
    <col min="12809" max="12810" width="10.125" style="83" customWidth="1"/>
    <col min="12811" max="13056" width="9" style="83"/>
    <col min="13057" max="13057" width="9.625" style="83" customWidth="1"/>
    <col min="13058" max="13058" width="8.875" style="83" customWidth="1"/>
    <col min="13059" max="13064" width="7.625" style="83" customWidth="1"/>
    <col min="13065" max="13066" width="10.125" style="83" customWidth="1"/>
    <col min="13067" max="13312" width="9" style="83"/>
    <col min="13313" max="13313" width="9.625" style="83" customWidth="1"/>
    <col min="13314" max="13314" width="8.875" style="83" customWidth="1"/>
    <col min="13315" max="13320" width="7.625" style="83" customWidth="1"/>
    <col min="13321" max="13322" width="10.125" style="83" customWidth="1"/>
    <col min="13323" max="13568" width="9" style="83"/>
    <col min="13569" max="13569" width="9.625" style="83" customWidth="1"/>
    <col min="13570" max="13570" width="8.875" style="83" customWidth="1"/>
    <col min="13571" max="13576" width="7.625" style="83" customWidth="1"/>
    <col min="13577" max="13578" width="10.125" style="83" customWidth="1"/>
    <col min="13579" max="13824" width="9" style="83"/>
    <col min="13825" max="13825" width="9.625" style="83" customWidth="1"/>
    <col min="13826" max="13826" width="8.875" style="83" customWidth="1"/>
    <col min="13827" max="13832" width="7.625" style="83" customWidth="1"/>
    <col min="13833" max="13834" width="10.125" style="83" customWidth="1"/>
    <col min="13835" max="14080" width="9" style="83"/>
    <col min="14081" max="14081" width="9.625" style="83" customWidth="1"/>
    <col min="14082" max="14082" width="8.875" style="83" customWidth="1"/>
    <col min="14083" max="14088" width="7.625" style="83" customWidth="1"/>
    <col min="14089" max="14090" width="10.125" style="83" customWidth="1"/>
    <col min="14091" max="14336" width="9" style="83"/>
    <col min="14337" max="14337" width="9.625" style="83" customWidth="1"/>
    <col min="14338" max="14338" width="8.875" style="83" customWidth="1"/>
    <col min="14339" max="14344" width="7.625" style="83" customWidth="1"/>
    <col min="14345" max="14346" width="10.125" style="83" customWidth="1"/>
    <col min="14347" max="14592" width="9" style="83"/>
    <col min="14593" max="14593" width="9.625" style="83" customWidth="1"/>
    <col min="14594" max="14594" width="8.875" style="83" customWidth="1"/>
    <col min="14595" max="14600" width="7.625" style="83" customWidth="1"/>
    <col min="14601" max="14602" width="10.125" style="83" customWidth="1"/>
    <col min="14603" max="14848" width="9" style="83"/>
    <col min="14849" max="14849" width="9.625" style="83" customWidth="1"/>
    <col min="14850" max="14850" width="8.875" style="83" customWidth="1"/>
    <col min="14851" max="14856" width="7.625" style="83" customWidth="1"/>
    <col min="14857" max="14858" width="10.125" style="83" customWidth="1"/>
    <col min="14859" max="15104" width="9" style="83"/>
    <col min="15105" max="15105" width="9.625" style="83" customWidth="1"/>
    <col min="15106" max="15106" width="8.875" style="83" customWidth="1"/>
    <col min="15107" max="15112" width="7.625" style="83" customWidth="1"/>
    <col min="15113" max="15114" width="10.125" style="83" customWidth="1"/>
    <col min="15115" max="15360" width="9" style="83"/>
    <col min="15361" max="15361" width="9.625" style="83" customWidth="1"/>
    <col min="15362" max="15362" width="8.875" style="83" customWidth="1"/>
    <col min="15363" max="15368" width="7.625" style="83" customWidth="1"/>
    <col min="15369" max="15370" width="10.125" style="83" customWidth="1"/>
    <col min="15371" max="15616" width="9" style="83"/>
    <col min="15617" max="15617" width="9.625" style="83" customWidth="1"/>
    <col min="15618" max="15618" width="8.875" style="83" customWidth="1"/>
    <col min="15619" max="15624" width="7.625" style="83" customWidth="1"/>
    <col min="15625" max="15626" width="10.125" style="83" customWidth="1"/>
    <col min="15627" max="15872" width="9" style="83"/>
    <col min="15873" max="15873" width="9.625" style="83" customWidth="1"/>
    <col min="15874" max="15874" width="8.875" style="83" customWidth="1"/>
    <col min="15875" max="15880" width="7.625" style="83" customWidth="1"/>
    <col min="15881" max="15882" width="10.125" style="83" customWidth="1"/>
    <col min="15883" max="16128" width="9" style="83"/>
    <col min="16129" max="16129" width="9.625" style="83" customWidth="1"/>
    <col min="16130" max="16130" width="8.875" style="83" customWidth="1"/>
    <col min="16131" max="16136" width="7.625" style="83" customWidth="1"/>
    <col min="16137" max="16138" width="10.125" style="83" customWidth="1"/>
    <col min="16139" max="16384" width="9" style="83"/>
  </cols>
  <sheetData>
    <row r="1" spans="1:20" ht="25.5" customHeight="1">
      <c r="A1" s="133"/>
      <c r="B1" s="129"/>
      <c r="C1" s="129"/>
      <c r="D1" s="129"/>
      <c r="E1" s="129"/>
      <c r="F1" s="129"/>
      <c r="G1" s="129"/>
      <c r="H1" s="129"/>
      <c r="I1" s="387"/>
      <c r="L1" s="556" t="s">
        <v>3533</v>
      </c>
      <c r="T1" s="185" t="s">
        <v>2038</v>
      </c>
    </row>
    <row r="2" spans="1:20" ht="17.100000000000001" customHeight="1">
      <c r="A2" s="2637"/>
      <c r="B2" s="2637"/>
      <c r="C2" s="2637"/>
      <c r="D2" s="2637"/>
      <c r="E2" s="2637"/>
      <c r="F2" s="2637"/>
      <c r="G2" s="2637"/>
      <c r="H2" s="2637"/>
      <c r="I2" s="2637"/>
      <c r="J2" s="735"/>
      <c r="L2" s="2597" t="s">
        <v>2039</v>
      </c>
      <c r="M2" s="2623" t="s">
        <v>2040</v>
      </c>
      <c r="N2" s="2625" t="s">
        <v>2041</v>
      </c>
      <c r="O2" s="2627" t="s">
        <v>2042</v>
      </c>
      <c r="P2" s="2628"/>
      <c r="Q2" s="2629"/>
      <c r="R2" s="2627" t="s">
        <v>2043</v>
      </c>
      <c r="S2" s="2628"/>
      <c r="T2" s="2628"/>
    </row>
    <row r="3" spans="1:20" ht="17.100000000000001" customHeight="1">
      <c r="A3" s="2637"/>
      <c r="B3" s="2637"/>
      <c r="C3" s="492"/>
      <c r="D3" s="492"/>
      <c r="E3" s="492"/>
      <c r="F3" s="492"/>
      <c r="G3" s="492"/>
      <c r="H3" s="492"/>
      <c r="I3" s="2637"/>
      <c r="J3" s="690"/>
      <c r="L3" s="2598"/>
      <c r="M3" s="2624"/>
      <c r="N3" s="2626"/>
      <c r="O3" s="586" t="s">
        <v>171</v>
      </c>
      <c r="P3" s="554" t="s">
        <v>2044</v>
      </c>
      <c r="Q3" s="586" t="s">
        <v>2045</v>
      </c>
      <c r="R3" s="586" t="s">
        <v>171</v>
      </c>
      <c r="S3" s="586" t="s">
        <v>2044</v>
      </c>
      <c r="T3" s="586" t="s">
        <v>2046</v>
      </c>
    </row>
    <row r="4" spans="1:20" ht="15" customHeight="1">
      <c r="A4" s="592"/>
      <c r="B4" s="138"/>
      <c r="C4" s="138"/>
      <c r="D4" s="138"/>
      <c r="E4" s="138"/>
      <c r="F4" s="138"/>
      <c r="G4" s="138"/>
      <c r="H4" s="138"/>
      <c r="I4" s="138"/>
      <c r="J4" s="690"/>
      <c r="L4" s="693"/>
      <c r="M4" s="138" t="s">
        <v>431</v>
      </c>
      <c r="N4" s="140" t="s">
        <v>431</v>
      </c>
      <c r="O4" s="140" t="s">
        <v>431</v>
      </c>
      <c r="P4" s="140" t="s">
        <v>431</v>
      </c>
      <c r="Q4" s="140" t="s">
        <v>431</v>
      </c>
      <c r="R4" s="140" t="s">
        <v>431</v>
      </c>
      <c r="S4" s="140" t="s">
        <v>431</v>
      </c>
      <c r="T4" s="140" t="s">
        <v>431</v>
      </c>
    </row>
    <row r="5" spans="1:20" ht="15" hidden="1" customHeight="1">
      <c r="A5" s="492"/>
      <c r="B5" s="208"/>
      <c r="C5" s="208"/>
      <c r="D5" s="208"/>
      <c r="E5" s="208"/>
      <c r="F5" s="208"/>
      <c r="G5" s="208"/>
      <c r="H5" s="208"/>
      <c r="I5" s="208"/>
      <c r="J5" s="736"/>
      <c r="L5" s="493" t="s">
        <v>2047</v>
      </c>
      <c r="M5" s="372">
        <v>34011</v>
      </c>
      <c r="N5" s="373">
        <v>36085</v>
      </c>
      <c r="O5" s="373">
        <v>3793</v>
      </c>
      <c r="P5" s="373">
        <v>2816</v>
      </c>
      <c r="Q5" s="373">
        <v>977</v>
      </c>
      <c r="R5" s="373">
        <v>1719</v>
      </c>
      <c r="S5" s="373">
        <v>1655</v>
      </c>
      <c r="T5" s="373">
        <v>64</v>
      </c>
    </row>
    <row r="6" spans="1:20" ht="15" customHeight="1">
      <c r="A6" s="492"/>
      <c r="B6" s="208"/>
      <c r="C6" s="208"/>
      <c r="D6" s="208"/>
      <c r="E6" s="208"/>
      <c r="F6" s="208"/>
      <c r="G6" s="208"/>
      <c r="H6" s="208"/>
      <c r="I6" s="208"/>
      <c r="J6" s="736"/>
      <c r="L6" s="493" t="s">
        <v>2048</v>
      </c>
      <c r="M6" s="372">
        <v>33774</v>
      </c>
      <c r="N6" s="373">
        <v>35708</v>
      </c>
      <c r="O6" s="373">
        <v>4006</v>
      </c>
      <c r="P6" s="373">
        <v>2973</v>
      </c>
      <c r="Q6" s="373">
        <v>1033</v>
      </c>
      <c r="R6" s="373">
        <v>2072</v>
      </c>
      <c r="S6" s="373">
        <v>1979</v>
      </c>
      <c r="T6" s="373">
        <v>93</v>
      </c>
    </row>
    <row r="7" spans="1:20" ht="15" customHeight="1">
      <c r="A7" s="492"/>
      <c r="B7" s="208"/>
      <c r="C7" s="208"/>
      <c r="D7" s="208"/>
      <c r="E7" s="208"/>
      <c r="F7" s="208"/>
      <c r="G7" s="208"/>
      <c r="H7" s="208"/>
      <c r="I7" s="208"/>
      <c r="J7" s="736"/>
      <c r="L7" s="493">
        <v>7</v>
      </c>
      <c r="M7" s="374">
        <v>33496</v>
      </c>
      <c r="N7" s="373">
        <v>35264</v>
      </c>
      <c r="O7" s="375">
        <v>4205</v>
      </c>
      <c r="P7" s="375">
        <v>3191</v>
      </c>
      <c r="Q7" s="375">
        <v>1014</v>
      </c>
      <c r="R7" s="375">
        <v>2437</v>
      </c>
      <c r="S7" s="375">
        <v>2337</v>
      </c>
      <c r="T7" s="373">
        <v>100</v>
      </c>
    </row>
    <row r="8" spans="1:20" ht="15" customHeight="1">
      <c r="A8" s="492"/>
      <c r="B8" s="208"/>
      <c r="C8" s="208"/>
      <c r="D8" s="208"/>
      <c r="E8" s="208"/>
      <c r="F8" s="208"/>
      <c r="G8" s="208"/>
      <c r="H8" s="208"/>
      <c r="I8" s="208"/>
      <c r="J8" s="690"/>
      <c r="L8" s="493">
        <v>12</v>
      </c>
      <c r="M8" s="374">
        <v>33295</v>
      </c>
      <c r="N8" s="373">
        <v>34468</v>
      </c>
      <c r="O8" s="375">
        <v>4076</v>
      </c>
      <c r="P8" s="375">
        <v>3138</v>
      </c>
      <c r="Q8" s="375">
        <v>938</v>
      </c>
      <c r="R8" s="375">
        <v>2903</v>
      </c>
      <c r="S8" s="375">
        <v>2830</v>
      </c>
      <c r="T8" s="373">
        <v>73</v>
      </c>
    </row>
    <row r="9" spans="1:20" ht="15" customHeight="1">
      <c r="A9" s="492"/>
      <c r="B9" s="208"/>
      <c r="C9" s="208"/>
      <c r="D9" s="208"/>
      <c r="E9" s="208"/>
      <c r="F9" s="208"/>
      <c r="G9" s="208"/>
      <c r="H9" s="208"/>
      <c r="I9" s="208"/>
      <c r="J9" s="690"/>
      <c r="L9" s="493">
        <v>17</v>
      </c>
      <c r="M9" s="374">
        <v>32180</v>
      </c>
      <c r="N9" s="372">
        <v>33322</v>
      </c>
      <c r="O9" s="375">
        <v>4077</v>
      </c>
      <c r="P9" s="375">
        <v>3117</v>
      </c>
      <c r="Q9" s="375">
        <v>960</v>
      </c>
      <c r="R9" s="375">
        <v>2935</v>
      </c>
      <c r="S9" s="375">
        <v>2827</v>
      </c>
      <c r="T9" s="373">
        <v>108</v>
      </c>
    </row>
    <row r="10" spans="1:20" ht="15" customHeight="1">
      <c r="A10" s="492"/>
      <c r="B10" s="208"/>
      <c r="C10" s="208"/>
      <c r="D10" s="208"/>
      <c r="E10" s="208"/>
      <c r="F10" s="208"/>
      <c r="G10" s="208"/>
      <c r="H10" s="208"/>
      <c r="I10" s="208"/>
      <c r="J10" s="690"/>
      <c r="L10" s="493">
        <v>22</v>
      </c>
      <c r="M10" s="374">
        <v>31340</v>
      </c>
      <c r="N10" s="372">
        <v>32213</v>
      </c>
      <c r="O10" s="375">
        <v>3965</v>
      </c>
      <c r="P10" s="375">
        <v>3049</v>
      </c>
      <c r="Q10" s="375">
        <v>916</v>
      </c>
      <c r="R10" s="375">
        <v>3092</v>
      </c>
      <c r="S10" s="375">
        <v>2992</v>
      </c>
      <c r="T10" s="373">
        <v>100</v>
      </c>
    </row>
    <row r="11" spans="1:20" ht="15" customHeight="1">
      <c r="A11" s="492"/>
      <c r="B11" s="208"/>
      <c r="C11" s="208"/>
      <c r="D11" s="208"/>
      <c r="E11" s="208"/>
      <c r="F11" s="208"/>
      <c r="G11" s="208"/>
      <c r="H11" s="208"/>
      <c r="I11" s="208"/>
      <c r="J11" s="690"/>
      <c r="L11" s="493">
        <v>27</v>
      </c>
      <c r="M11" s="374">
        <v>29670</v>
      </c>
      <c r="N11" s="373">
        <v>30177</v>
      </c>
      <c r="O11" s="375">
        <v>3939</v>
      </c>
      <c r="P11" s="375">
        <v>3174</v>
      </c>
      <c r="Q11" s="375">
        <v>765</v>
      </c>
      <c r="R11" s="375">
        <v>3432</v>
      </c>
      <c r="S11" s="375">
        <v>3274</v>
      </c>
      <c r="T11" s="373">
        <v>158</v>
      </c>
    </row>
    <row r="12" spans="1:20" ht="15" customHeight="1">
      <c r="A12" s="492"/>
      <c r="B12" s="208"/>
      <c r="C12" s="208"/>
      <c r="D12" s="208"/>
      <c r="E12" s="208"/>
      <c r="F12" s="208"/>
      <c r="G12" s="208"/>
      <c r="H12" s="208"/>
      <c r="I12" s="208"/>
      <c r="J12" s="690"/>
      <c r="L12" s="553" t="s">
        <v>2967</v>
      </c>
      <c r="M12" s="543">
        <v>28991</v>
      </c>
      <c r="N12" s="544">
        <v>29319</v>
      </c>
      <c r="O12" s="545">
        <v>3714</v>
      </c>
      <c r="P12" s="545">
        <v>3067</v>
      </c>
      <c r="Q12" s="545">
        <v>647</v>
      </c>
      <c r="R12" s="545">
        <v>3386</v>
      </c>
      <c r="S12" s="545">
        <v>3249</v>
      </c>
      <c r="T12" s="544">
        <v>137</v>
      </c>
    </row>
    <row r="13" spans="1:20" ht="17.100000000000001" customHeight="1">
      <c r="A13" s="564"/>
      <c r="B13" s="208"/>
      <c r="C13" s="208"/>
      <c r="D13" s="208"/>
      <c r="E13" s="208"/>
      <c r="F13" s="208"/>
      <c r="G13" s="208"/>
      <c r="H13" s="208"/>
      <c r="I13" s="208"/>
      <c r="J13" s="690"/>
      <c r="L13" s="564" t="s">
        <v>143</v>
      </c>
      <c r="M13" s="208"/>
      <c r="N13" s="208"/>
      <c r="O13" s="208"/>
      <c r="P13" s="208"/>
      <c r="Q13" s="208"/>
      <c r="R13" s="208"/>
      <c r="S13" s="208"/>
      <c r="T13" s="208"/>
    </row>
    <row r="14" spans="1:20" ht="12.75" customHeight="1">
      <c r="A14" s="558"/>
    </row>
    <row r="15" spans="1:20" ht="18" customHeight="1">
      <c r="A15" s="556" t="s">
        <v>3534</v>
      </c>
      <c r="B15" s="737"/>
      <c r="C15" s="737"/>
      <c r="D15" s="737"/>
      <c r="E15" s="737"/>
      <c r="I15" s="431"/>
      <c r="J15" s="387" t="s">
        <v>2038</v>
      </c>
    </row>
    <row r="16" spans="1:20" ht="17.100000000000001" customHeight="1">
      <c r="A16" s="738"/>
      <c r="B16" s="2630" t="s">
        <v>2049</v>
      </c>
      <c r="C16" s="2631"/>
      <c r="D16" s="2632"/>
      <c r="E16" s="2631" t="s">
        <v>2050</v>
      </c>
      <c r="F16" s="2631"/>
      <c r="G16" s="2631"/>
      <c r="H16" s="407" t="s">
        <v>2051</v>
      </c>
      <c r="I16" s="2633" t="s">
        <v>2052</v>
      </c>
      <c r="J16" s="2635" t="s">
        <v>2053</v>
      </c>
      <c r="K16" s="690"/>
    </row>
    <row r="17" spans="1:16" ht="17.100000000000001" customHeight="1">
      <c r="A17" s="739" t="s">
        <v>8</v>
      </c>
      <c r="B17" s="740" t="s">
        <v>2054</v>
      </c>
      <c r="C17" s="407" t="s">
        <v>2055</v>
      </c>
      <c r="D17" s="579" t="s">
        <v>2056</v>
      </c>
      <c r="E17" s="739" t="s">
        <v>2057</v>
      </c>
      <c r="F17" s="740" t="s">
        <v>2058</v>
      </c>
      <c r="G17" s="740" t="s">
        <v>2059</v>
      </c>
      <c r="H17" s="740" t="s">
        <v>2060</v>
      </c>
      <c r="I17" s="2634"/>
      <c r="J17" s="2636"/>
      <c r="K17" s="690"/>
    </row>
    <row r="18" spans="1:16" ht="15" customHeight="1">
      <c r="A18" s="401"/>
      <c r="B18" s="234" t="s">
        <v>431</v>
      </c>
      <c r="C18" s="234" t="s">
        <v>431</v>
      </c>
      <c r="D18" s="233" t="s">
        <v>431</v>
      </c>
      <c r="E18" s="741" t="s">
        <v>431</v>
      </c>
      <c r="F18" s="234" t="s">
        <v>431</v>
      </c>
      <c r="G18" s="234" t="s">
        <v>431</v>
      </c>
      <c r="H18" s="234" t="s">
        <v>431</v>
      </c>
      <c r="I18" s="233" t="s">
        <v>431</v>
      </c>
      <c r="J18" s="234" t="s">
        <v>431</v>
      </c>
      <c r="K18" s="690"/>
    </row>
    <row r="19" spans="1:16" ht="15" hidden="1" customHeight="1">
      <c r="A19" s="593" t="s">
        <v>2061</v>
      </c>
      <c r="B19" s="742">
        <v>344</v>
      </c>
      <c r="C19" s="209">
        <v>313</v>
      </c>
      <c r="D19" s="209">
        <v>31</v>
      </c>
      <c r="E19" s="743">
        <v>1104</v>
      </c>
      <c r="F19" s="742">
        <v>1261</v>
      </c>
      <c r="G19" s="742">
        <v>-157</v>
      </c>
      <c r="H19" s="742">
        <v>-126</v>
      </c>
      <c r="I19" s="209">
        <v>33774</v>
      </c>
      <c r="J19" s="742">
        <v>9920</v>
      </c>
      <c r="K19" s="736"/>
    </row>
    <row r="20" spans="1:16" ht="15" hidden="1" customHeight="1">
      <c r="A20" s="593">
        <v>3</v>
      </c>
      <c r="B20" s="742">
        <v>354</v>
      </c>
      <c r="C20" s="209">
        <v>309</v>
      </c>
      <c r="D20" s="209">
        <v>45</v>
      </c>
      <c r="E20" s="743">
        <v>1144</v>
      </c>
      <c r="F20" s="742">
        <v>1294</v>
      </c>
      <c r="G20" s="742">
        <v>-150</v>
      </c>
      <c r="H20" s="742">
        <v>-105</v>
      </c>
      <c r="I20" s="209">
        <v>33669</v>
      </c>
      <c r="J20" s="742">
        <v>9988</v>
      </c>
      <c r="K20" s="736"/>
    </row>
    <row r="21" spans="1:16" ht="15" hidden="1" customHeight="1">
      <c r="A21" s="593" t="s">
        <v>3535</v>
      </c>
      <c r="B21" s="742">
        <v>341</v>
      </c>
      <c r="C21" s="209">
        <v>315</v>
      </c>
      <c r="D21" s="209">
        <v>26</v>
      </c>
      <c r="E21" s="743">
        <v>1189</v>
      </c>
      <c r="F21" s="742">
        <v>1386</v>
      </c>
      <c r="G21" s="742">
        <v>-197</v>
      </c>
      <c r="H21" s="742">
        <v>-171</v>
      </c>
      <c r="I21" s="209">
        <v>33498</v>
      </c>
      <c r="J21" s="742">
        <v>10064</v>
      </c>
      <c r="K21" s="736"/>
      <c r="O21" s="129"/>
    </row>
    <row r="22" spans="1:16" ht="15" hidden="1" customHeight="1">
      <c r="A22" s="593">
        <v>5</v>
      </c>
      <c r="B22" s="742">
        <v>336</v>
      </c>
      <c r="C22" s="209">
        <v>323</v>
      </c>
      <c r="D22" s="209">
        <v>13</v>
      </c>
      <c r="E22" s="743">
        <v>1216</v>
      </c>
      <c r="F22" s="742">
        <v>1188</v>
      </c>
      <c r="G22" s="742">
        <v>28</v>
      </c>
      <c r="H22" s="742">
        <v>41</v>
      </c>
      <c r="I22" s="209">
        <v>33539</v>
      </c>
      <c r="J22" s="742">
        <v>10145</v>
      </c>
      <c r="K22" s="736"/>
    </row>
    <row r="23" spans="1:16" ht="15" customHeight="1">
      <c r="A23" s="593" t="s">
        <v>3635</v>
      </c>
      <c r="B23" s="209">
        <v>369</v>
      </c>
      <c r="C23" s="209">
        <v>310</v>
      </c>
      <c r="D23" s="209">
        <v>59</v>
      </c>
      <c r="E23" s="370">
        <v>1295</v>
      </c>
      <c r="F23" s="209">
        <v>1131</v>
      </c>
      <c r="G23" s="742">
        <v>164</v>
      </c>
      <c r="H23" s="209">
        <v>223</v>
      </c>
      <c r="I23" s="209">
        <v>33762</v>
      </c>
      <c r="J23" s="743">
        <v>10321</v>
      </c>
      <c r="K23" s="736"/>
    </row>
    <row r="24" spans="1:16" ht="15" customHeight="1">
      <c r="A24" s="744">
        <v>7</v>
      </c>
      <c r="B24" s="745">
        <v>370</v>
      </c>
      <c r="C24" s="746">
        <v>368</v>
      </c>
      <c r="D24" s="746">
        <v>2</v>
      </c>
      <c r="E24" s="747">
        <v>1276</v>
      </c>
      <c r="F24" s="745">
        <v>1340</v>
      </c>
      <c r="G24" s="745">
        <v>-64</v>
      </c>
      <c r="H24" s="745">
        <v>-62</v>
      </c>
      <c r="I24" s="746">
        <v>33496</v>
      </c>
      <c r="J24" s="745">
        <v>10383</v>
      </c>
      <c r="K24" s="736"/>
    </row>
    <row r="25" spans="1:16" ht="15" customHeight="1">
      <c r="A25" s="593">
        <v>8</v>
      </c>
      <c r="B25" s="742">
        <v>333</v>
      </c>
      <c r="C25" s="742">
        <v>332</v>
      </c>
      <c r="D25" s="209">
        <v>1</v>
      </c>
      <c r="E25" s="743">
        <v>1104</v>
      </c>
      <c r="F25" s="742">
        <v>1296</v>
      </c>
      <c r="G25" s="742">
        <v>-192</v>
      </c>
      <c r="H25" s="742">
        <v>-191</v>
      </c>
      <c r="I25" s="209">
        <v>33305</v>
      </c>
      <c r="J25" s="742">
        <v>10407</v>
      </c>
      <c r="K25" s="736"/>
    </row>
    <row r="26" spans="1:16" ht="15" customHeight="1">
      <c r="A26" s="593">
        <v>9</v>
      </c>
      <c r="B26" s="742">
        <v>338</v>
      </c>
      <c r="C26" s="742">
        <v>340</v>
      </c>
      <c r="D26" s="209">
        <v>-2</v>
      </c>
      <c r="E26" s="743">
        <v>1151</v>
      </c>
      <c r="F26" s="742">
        <v>1134</v>
      </c>
      <c r="G26" s="742">
        <v>17</v>
      </c>
      <c r="H26" s="742">
        <v>15</v>
      </c>
      <c r="I26" s="209">
        <v>33320</v>
      </c>
      <c r="J26" s="742">
        <v>10526</v>
      </c>
      <c r="K26" s="736"/>
    </row>
    <row r="27" spans="1:16" ht="15" customHeight="1">
      <c r="A27" s="593">
        <v>10</v>
      </c>
      <c r="B27" s="742">
        <v>324</v>
      </c>
      <c r="C27" s="742">
        <v>304</v>
      </c>
      <c r="D27" s="209">
        <v>20</v>
      </c>
      <c r="E27" s="743">
        <v>1199</v>
      </c>
      <c r="F27" s="742">
        <v>1237</v>
      </c>
      <c r="G27" s="742">
        <v>-38</v>
      </c>
      <c r="H27" s="742">
        <v>-18</v>
      </c>
      <c r="I27" s="209">
        <v>33302</v>
      </c>
      <c r="J27" s="742">
        <v>10657</v>
      </c>
      <c r="K27" s="690"/>
    </row>
    <row r="28" spans="1:16" ht="15" customHeight="1">
      <c r="A28" s="748">
        <v>11</v>
      </c>
      <c r="B28" s="749">
        <v>319</v>
      </c>
      <c r="C28" s="749">
        <v>349</v>
      </c>
      <c r="D28" s="750">
        <v>-30</v>
      </c>
      <c r="E28" s="751">
        <v>1294</v>
      </c>
      <c r="F28" s="749">
        <v>1259</v>
      </c>
      <c r="G28" s="749">
        <v>35</v>
      </c>
      <c r="H28" s="750">
        <v>5</v>
      </c>
      <c r="I28" s="750">
        <v>33307</v>
      </c>
      <c r="J28" s="749">
        <v>10872</v>
      </c>
      <c r="K28" s="690"/>
      <c r="P28" s="129"/>
    </row>
    <row r="29" spans="1:16" ht="15" customHeight="1">
      <c r="A29" s="744">
        <v>12</v>
      </c>
      <c r="B29" s="745">
        <v>286</v>
      </c>
      <c r="C29" s="745">
        <v>333</v>
      </c>
      <c r="D29" s="746">
        <v>-47</v>
      </c>
      <c r="E29" s="747">
        <v>1455</v>
      </c>
      <c r="F29" s="745">
        <v>1416</v>
      </c>
      <c r="G29" s="745">
        <v>39</v>
      </c>
      <c r="H29" s="745">
        <v>-8</v>
      </c>
      <c r="I29" s="746">
        <v>33295</v>
      </c>
      <c r="J29" s="745">
        <v>10962</v>
      </c>
      <c r="K29" s="690"/>
    </row>
    <row r="30" spans="1:16" ht="15" customHeight="1">
      <c r="A30" s="593">
        <v>13</v>
      </c>
      <c r="B30" s="742">
        <v>307</v>
      </c>
      <c r="C30" s="742">
        <v>281</v>
      </c>
      <c r="D30" s="209">
        <v>26</v>
      </c>
      <c r="E30" s="743">
        <v>1321</v>
      </c>
      <c r="F30" s="742">
        <v>1482</v>
      </c>
      <c r="G30" s="742">
        <v>-161</v>
      </c>
      <c r="H30" s="742">
        <v>-135</v>
      </c>
      <c r="I30" s="209">
        <v>33160</v>
      </c>
      <c r="J30" s="742">
        <v>11060</v>
      </c>
      <c r="K30" s="690"/>
      <c r="L30" s="129"/>
      <c r="M30" s="129"/>
      <c r="N30" s="129"/>
    </row>
    <row r="31" spans="1:16" ht="15" customHeight="1">
      <c r="A31" s="593">
        <v>14</v>
      </c>
      <c r="B31" s="742">
        <v>281</v>
      </c>
      <c r="C31" s="742">
        <v>325</v>
      </c>
      <c r="D31" s="209">
        <v>-44</v>
      </c>
      <c r="E31" s="743">
        <v>1289</v>
      </c>
      <c r="F31" s="742">
        <v>1502</v>
      </c>
      <c r="G31" s="742">
        <v>-213</v>
      </c>
      <c r="H31" s="742">
        <v>-257</v>
      </c>
      <c r="I31" s="209">
        <v>32903</v>
      </c>
      <c r="J31" s="742">
        <v>11136</v>
      </c>
      <c r="K31" s="690"/>
    </row>
    <row r="32" spans="1:16" ht="15" customHeight="1">
      <c r="A32" s="593">
        <v>15</v>
      </c>
      <c r="B32" s="209">
        <v>321</v>
      </c>
      <c r="C32" s="209">
        <v>350</v>
      </c>
      <c r="D32" s="209">
        <v>-29</v>
      </c>
      <c r="E32" s="752">
        <v>1270</v>
      </c>
      <c r="F32" s="210">
        <v>1366</v>
      </c>
      <c r="G32" s="742">
        <v>-96</v>
      </c>
      <c r="H32" s="742">
        <v>-125</v>
      </c>
      <c r="I32" s="210">
        <v>32778</v>
      </c>
      <c r="J32" s="369">
        <v>11185</v>
      </c>
      <c r="K32" s="690"/>
    </row>
    <row r="33" spans="1:14" ht="15" customHeight="1">
      <c r="A33" s="748">
        <v>16</v>
      </c>
      <c r="B33" s="750">
        <v>277</v>
      </c>
      <c r="C33" s="750">
        <v>371</v>
      </c>
      <c r="D33" s="750">
        <v>-94</v>
      </c>
      <c r="E33" s="753">
        <v>1439</v>
      </c>
      <c r="F33" s="754">
        <v>1436</v>
      </c>
      <c r="G33" s="749">
        <v>3</v>
      </c>
      <c r="H33" s="750">
        <v>-91</v>
      </c>
      <c r="I33" s="754">
        <v>32687</v>
      </c>
      <c r="J33" s="755">
        <v>11324</v>
      </c>
      <c r="K33" s="690"/>
    </row>
    <row r="34" spans="1:14" ht="15" customHeight="1">
      <c r="A34" s="744">
        <v>17</v>
      </c>
      <c r="B34" s="746">
        <v>243</v>
      </c>
      <c r="C34" s="746">
        <v>356</v>
      </c>
      <c r="D34" s="746">
        <v>-113</v>
      </c>
      <c r="E34" s="756">
        <v>1190</v>
      </c>
      <c r="F34" s="757">
        <v>1411</v>
      </c>
      <c r="G34" s="745">
        <v>-221</v>
      </c>
      <c r="H34" s="745">
        <v>-334</v>
      </c>
      <c r="I34" s="757">
        <v>32182</v>
      </c>
      <c r="J34" s="758">
        <v>11136</v>
      </c>
      <c r="K34" s="690"/>
    </row>
    <row r="35" spans="1:14" ht="15" customHeight="1">
      <c r="A35" s="593">
        <v>18</v>
      </c>
      <c r="B35" s="209">
        <v>271</v>
      </c>
      <c r="C35" s="209">
        <v>378</v>
      </c>
      <c r="D35" s="209">
        <v>-107</v>
      </c>
      <c r="E35" s="752">
        <v>969</v>
      </c>
      <c r="F35" s="210">
        <v>1294</v>
      </c>
      <c r="G35" s="742">
        <v>-325</v>
      </c>
      <c r="H35" s="742">
        <v>-432</v>
      </c>
      <c r="I35" s="210">
        <v>31750</v>
      </c>
      <c r="J35" s="369">
        <v>11102</v>
      </c>
      <c r="K35" s="690"/>
    </row>
    <row r="36" spans="1:14" ht="15" customHeight="1">
      <c r="A36" s="593">
        <v>19</v>
      </c>
      <c r="B36" s="209">
        <v>246</v>
      </c>
      <c r="C36" s="209">
        <v>372</v>
      </c>
      <c r="D36" s="209">
        <v>-126</v>
      </c>
      <c r="E36" s="752">
        <v>973</v>
      </c>
      <c r="F36" s="210">
        <v>1095</v>
      </c>
      <c r="G36" s="742">
        <v>-122</v>
      </c>
      <c r="H36" s="742">
        <v>-248</v>
      </c>
      <c r="I36" s="210">
        <v>31502</v>
      </c>
      <c r="J36" s="369">
        <v>11251</v>
      </c>
      <c r="K36" s="690"/>
    </row>
    <row r="37" spans="1:14" ht="15" customHeight="1">
      <c r="A37" s="593">
        <v>20</v>
      </c>
      <c r="B37" s="209">
        <v>272</v>
      </c>
      <c r="C37" s="209">
        <v>410</v>
      </c>
      <c r="D37" s="209">
        <v>-138</v>
      </c>
      <c r="E37" s="370">
        <v>1039</v>
      </c>
      <c r="F37" s="210">
        <v>1118</v>
      </c>
      <c r="G37" s="742">
        <v>-79</v>
      </c>
      <c r="H37" s="742">
        <v>-217</v>
      </c>
      <c r="I37" s="210">
        <v>31285</v>
      </c>
      <c r="J37" s="371">
        <v>11319</v>
      </c>
      <c r="K37" s="690"/>
    </row>
    <row r="38" spans="1:14" ht="15" customHeight="1">
      <c r="A38" s="748">
        <v>21</v>
      </c>
      <c r="B38" s="750">
        <v>268</v>
      </c>
      <c r="C38" s="750">
        <v>358</v>
      </c>
      <c r="D38" s="750">
        <v>-90</v>
      </c>
      <c r="E38" s="759">
        <v>959</v>
      </c>
      <c r="F38" s="754">
        <v>1009</v>
      </c>
      <c r="G38" s="749">
        <v>-50</v>
      </c>
      <c r="H38" s="750">
        <v>-140</v>
      </c>
      <c r="I38" s="754">
        <v>31145</v>
      </c>
      <c r="J38" s="760">
        <v>11411</v>
      </c>
      <c r="K38" s="690"/>
    </row>
    <row r="39" spans="1:14" ht="15" customHeight="1">
      <c r="A39" s="744">
        <v>22</v>
      </c>
      <c r="B39" s="746">
        <v>272</v>
      </c>
      <c r="C39" s="746">
        <v>419</v>
      </c>
      <c r="D39" s="746">
        <v>-147</v>
      </c>
      <c r="E39" s="761">
        <v>984</v>
      </c>
      <c r="F39" s="757">
        <v>979</v>
      </c>
      <c r="G39" s="745">
        <v>5</v>
      </c>
      <c r="H39" s="745">
        <v>-142</v>
      </c>
      <c r="I39" s="757">
        <v>31340</v>
      </c>
      <c r="J39" s="762">
        <v>11477</v>
      </c>
      <c r="K39" s="690"/>
    </row>
    <row r="40" spans="1:14" ht="15" customHeight="1">
      <c r="A40" s="593">
        <v>23</v>
      </c>
      <c r="B40" s="209">
        <v>274</v>
      </c>
      <c r="C40" s="209">
        <v>431</v>
      </c>
      <c r="D40" s="209">
        <v>-157</v>
      </c>
      <c r="E40" s="370">
        <v>789</v>
      </c>
      <c r="F40" s="210">
        <v>995</v>
      </c>
      <c r="G40" s="742">
        <v>-206</v>
      </c>
      <c r="H40" s="742">
        <v>-363</v>
      </c>
      <c r="I40" s="210">
        <v>30977</v>
      </c>
      <c r="J40" s="371">
        <v>11449</v>
      </c>
      <c r="K40" s="690"/>
    </row>
    <row r="41" spans="1:14" ht="15" customHeight="1">
      <c r="A41" s="593">
        <v>24</v>
      </c>
      <c r="B41" s="209">
        <v>265</v>
      </c>
      <c r="C41" s="209">
        <v>393</v>
      </c>
      <c r="D41" s="209">
        <v>-128</v>
      </c>
      <c r="E41" s="370">
        <v>873</v>
      </c>
      <c r="F41" s="210">
        <v>994</v>
      </c>
      <c r="G41" s="742">
        <v>-121</v>
      </c>
      <c r="H41" s="742">
        <v>-249</v>
      </c>
      <c r="I41" s="210">
        <v>30728</v>
      </c>
      <c r="J41" s="371">
        <v>11305</v>
      </c>
      <c r="K41" s="690"/>
    </row>
    <row r="42" spans="1:14" ht="15" customHeight="1">
      <c r="A42" s="593">
        <v>25</v>
      </c>
      <c r="B42" s="209">
        <v>248</v>
      </c>
      <c r="C42" s="209">
        <v>383</v>
      </c>
      <c r="D42" s="209">
        <v>-135</v>
      </c>
      <c r="E42" s="370">
        <v>819</v>
      </c>
      <c r="F42" s="210">
        <v>1007</v>
      </c>
      <c r="G42" s="742">
        <v>-188</v>
      </c>
      <c r="H42" s="742">
        <v>-323</v>
      </c>
      <c r="I42" s="210">
        <v>30405</v>
      </c>
      <c r="J42" s="371">
        <v>11318</v>
      </c>
      <c r="K42" s="690"/>
    </row>
    <row r="43" spans="1:14" ht="15" customHeight="1">
      <c r="A43" s="748">
        <v>26</v>
      </c>
      <c r="B43" s="750">
        <v>208</v>
      </c>
      <c r="C43" s="750">
        <v>436</v>
      </c>
      <c r="D43" s="750">
        <v>-228</v>
      </c>
      <c r="E43" s="759">
        <v>735</v>
      </c>
      <c r="F43" s="754">
        <v>959</v>
      </c>
      <c r="G43" s="749">
        <v>-224</v>
      </c>
      <c r="H43" s="750">
        <v>-452</v>
      </c>
      <c r="I43" s="754">
        <v>29953</v>
      </c>
      <c r="J43" s="760">
        <v>11297</v>
      </c>
      <c r="K43" s="690"/>
    </row>
    <row r="44" spans="1:14" ht="15" customHeight="1">
      <c r="A44" s="593">
        <v>27</v>
      </c>
      <c r="B44" s="209">
        <v>221</v>
      </c>
      <c r="C44" s="370">
        <v>428</v>
      </c>
      <c r="D44" s="209">
        <v>-207</v>
      </c>
      <c r="E44" s="209">
        <v>808</v>
      </c>
      <c r="F44" s="210">
        <v>830</v>
      </c>
      <c r="G44" s="209">
        <v>-22</v>
      </c>
      <c r="H44" s="742">
        <v>-229</v>
      </c>
      <c r="I44" s="210">
        <v>29670</v>
      </c>
      <c r="J44" s="371">
        <v>11220</v>
      </c>
      <c r="K44" s="690"/>
      <c r="M44" s="129"/>
      <c r="N44" s="129"/>
    </row>
    <row r="45" spans="1:14" ht="15" customHeight="1">
      <c r="A45" s="594">
        <v>28</v>
      </c>
      <c r="B45" s="209">
        <v>253</v>
      </c>
      <c r="C45" s="209">
        <v>417</v>
      </c>
      <c r="D45" s="209">
        <v>-164</v>
      </c>
      <c r="E45" s="209">
        <v>798</v>
      </c>
      <c r="F45" s="210">
        <v>887</v>
      </c>
      <c r="G45" s="209">
        <v>-89</v>
      </c>
      <c r="H45" s="742">
        <v>-253</v>
      </c>
      <c r="I45" s="210">
        <v>29417</v>
      </c>
      <c r="J45" s="371">
        <v>11260</v>
      </c>
      <c r="K45" s="690"/>
      <c r="M45" s="129"/>
      <c r="N45" s="129"/>
    </row>
    <row r="46" spans="1:14" ht="15" customHeight="1">
      <c r="A46" s="594">
        <v>29</v>
      </c>
      <c r="B46" s="209">
        <v>238</v>
      </c>
      <c r="C46" s="209">
        <v>406</v>
      </c>
      <c r="D46" s="209">
        <v>-168</v>
      </c>
      <c r="E46" s="209">
        <v>758</v>
      </c>
      <c r="F46" s="210">
        <v>891</v>
      </c>
      <c r="G46" s="209">
        <v>-133</v>
      </c>
      <c r="H46" s="209">
        <v>-301</v>
      </c>
      <c r="I46" s="210">
        <v>29116</v>
      </c>
      <c r="J46" s="369">
        <v>11313</v>
      </c>
      <c r="K46" s="690"/>
      <c r="M46" s="129"/>
      <c r="N46" s="129"/>
    </row>
    <row r="47" spans="1:14" ht="15" customHeight="1">
      <c r="A47" s="594">
        <v>30</v>
      </c>
      <c r="B47" s="209">
        <v>219</v>
      </c>
      <c r="C47" s="209">
        <v>465</v>
      </c>
      <c r="D47" s="209">
        <v>-246</v>
      </c>
      <c r="E47" s="209">
        <v>713</v>
      </c>
      <c r="F47" s="210">
        <v>911</v>
      </c>
      <c r="G47" s="209">
        <v>-198</v>
      </c>
      <c r="H47" s="209">
        <v>-444</v>
      </c>
      <c r="I47" s="210">
        <v>28672</v>
      </c>
      <c r="J47" s="369">
        <v>11326</v>
      </c>
      <c r="K47" s="690"/>
      <c r="M47" s="129"/>
      <c r="N47" s="129"/>
    </row>
    <row r="48" spans="1:14" ht="15" customHeight="1">
      <c r="A48" s="763" t="s">
        <v>78</v>
      </c>
      <c r="B48" s="494">
        <v>211</v>
      </c>
      <c r="C48" s="494">
        <v>407</v>
      </c>
      <c r="D48" s="494">
        <v>-196</v>
      </c>
      <c r="E48" s="494">
        <v>980</v>
      </c>
      <c r="F48" s="495">
        <v>918</v>
      </c>
      <c r="G48" s="494">
        <v>62</v>
      </c>
      <c r="H48" s="494">
        <v>-134</v>
      </c>
      <c r="I48" s="495">
        <v>28538</v>
      </c>
      <c r="J48" s="496">
        <v>11450</v>
      </c>
      <c r="K48" s="764"/>
      <c r="M48" s="129"/>
      <c r="N48" s="129"/>
    </row>
    <row r="49" spans="1:14" ht="15" customHeight="1">
      <c r="A49" s="765">
        <v>2</v>
      </c>
      <c r="B49" s="766">
        <v>233</v>
      </c>
      <c r="C49" s="766">
        <v>373</v>
      </c>
      <c r="D49" s="766">
        <v>-140</v>
      </c>
      <c r="E49" s="766">
        <v>789</v>
      </c>
      <c r="F49" s="767">
        <v>898</v>
      </c>
      <c r="G49" s="766">
        <v>-109</v>
      </c>
      <c r="H49" s="766">
        <v>-249</v>
      </c>
      <c r="I49" s="767">
        <v>28991</v>
      </c>
      <c r="J49" s="768">
        <v>12082</v>
      </c>
      <c r="K49" s="764"/>
      <c r="M49" s="129"/>
      <c r="N49" s="129"/>
    </row>
    <row r="50" spans="1:14" ht="15" customHeight="1">
      <c r="A50" s="1399">
        <v>3</v>
      </c>
      <c r="B50" s="209">
        <v>205</v>
      </c>
      <c r="C50" s="209">
        <v>460</v>
      </c>
      <c r="D50" s="209">
        <v>-255</v>
      </c>
      <c r="E50" s="209">
        <v>819</v>
      </c>
      <c r="F50" s="210">
        <v>902</v>
      </c>
      <c r="G50" s="209">
        <v>-83</v>
      </c>
      <c r="H50" s="209">
        <v>-338</v>
      </c>
      <c r="I50" s="210">
        <v>28653</v>
      </c>
      <c r="J50" s="369">
        <v>12060</v>
      </c>
      <c r="K50" s="764"/>
      <c r="M50" s="129"/>
      <c r="N50" s="129"/>
    </row>
    <row r="51" spans="1:14" ht="15" customHeight="1">
      <c r="A51" s="1828">
        <v>4</v>
      </c>
      <c r="B51" s="209">
        <v>161</v>
      </c>
      <c r="C51" s="209">
        <v>405</v>
      </c>
      <c r="D51" s="209">
        <v>-244</v>
      </c>
      <c r="E51" s="209">
        <v>823</v>
      </c>
      <c r="F51" s="210">
        <v>927</v>
      </c>
      <c r="G51" s="209">
        <v>-104</v>
      </c>
      <c r="H51" s="209">
        <v>-348</v>
      </c>
      <c r="I51" s="210">
        <v>28378</v>
      </c>
      <c r="J51" s="371">
        <v>12120</v>
      </c>
      <c r="K51" s="764"/>
      <c r="M51" s="129"/>
      <c r="N51" s="129"/>
    </row>
    <row r="52" spans="1:14" ht="15" customHeight="1">
      <c r="A52" s="1805">
        <v>5</v>
      </c>
      <c r="B52" s="1883">
        <v>169</v>
      </c>
      <c r="C52" s="1883">
        <v>453</v>
      </c>
      <c r="D52" s="1883">
        <v>-284</v>
      </c>
      <c r="E52" s="1883">
        <v>841</v>
      </c>
      <c r="F52" s="1884">
        <v>876</v>
      </c>
      <c r="G52" s="1883">
        <v>-35</v>
      </c>
      <c r="H52" s="1883">
        <v>-319</v>
      </c>
      <c r="I52" s="1884">
        <v>28030</v>
      </c>
      <c r="J52" s="1885">
        <v>12169</v>
      </c>
      <c r="K52" s="764"/>
      <c r="M52" s="129"/>
      <c r="N52" s="129"/>
    </row>
    <row r="53" spans="1:14" ht="18" customHeight="1">
      <c r="A53" s="1754" t="s">
        <v>3636</v>
      </c>
      <c r="B53" s="431"/>
      <c r="C53" s="431"/>
      <c r="F53" s="129"/>
      <c r="G53" s="138"/>
      <c r="H53" s="138"/>
      <c r="I53" s="78"/>
      <c r="J53" s="78"/>
      <c r="K53" s="690"/>
    </row>
    <row r="54" spans="1:14" ht="18" customHeight="1">
      <c r="A54" s="558" t="s">
        <v>2970</v>
      </c>
      <c r="B54" s="558"/>
      <c r="C54" s="558"/>
      <c r="D54" s="558"/>
      <c r="E54" s="558"/>
      <c r="F54" s="442"/>
    </row>
    <row r="56" spans="1:14" ht="20.100000000000001" customHeight="1">
      <c r="A56" s="216"/>
      <c r="B56" s="216"/>
      <c r="C56" s="216"/>
    </row>
  </sheetData>
  <mergeCells count="14">
    <mergeCell ref="A2:A3"/>
    <mergeCell ref="B2:B3"/>
    <mergeCell ref="C2:E2"/>
    <mergeCell ref="F2:H2"/>
    <mergeCell ref="I2:I3"/>
    <mergeCell ref="M2:M3"/>
    <mergeCell ref="N2:N3"/>
    <mergeCell ref="O2:Q2"/>
    <mergeCell ref="R2:T2"/>
    <mergeCell ref="B16:D16"/>
    <mergeCell ref="E16:G16"/>
    <mergeCell ref="I16:I17"/>
    <mergeCell ref="J16:J17"/>
    <mergeCell ref="L2:L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43"/>
  <sheetViews>
    <sheetView showGridLines="0" view="pageBreakPreview" zoomScale="115" zoomScaleNormal="100" zoomScaleSheetLayoutView="115" workbookViewId="0">
      <selection activeCell="J11" sqref="J11"/>
    </sheetView>
  </sheetViews>
  <sheetFormatPr defaultRowHeight="13.5"/>
  <cols>
    <col min="1" max="1" width="13.75" style="83" customWidth="1"/>
    <col min="2" max="10" width="7.625" style="83" customWidth="1"/>
    <col min="11" max="18" width="7.375" style="83" customWidth="1"/>
    <col min="19" max="16384" width="9" style="83"/>
  </cols>
  <sheetData>
    <row r="1" spans="1:7" ht="25.5" customHeight="1">
      <c r="A1" s="337" t="s">
        <v>3536</v>
      </c>
      <c r="B1" s="337"/>
      <c r="C1" s="337"/>
      <c r="D1" s="562"/>
      <c r="E1" s="2622" t="s">
        <v>3081</v>
      </c>
      <c r="F1" s="2622"/>
      <c r="G1" s="2622"/>
    </row>
    <row r="2" spans="1:7" ht="18" customHeight="1">
      <c r="A2" s="569" t="s">
        <v>146</v>
      </c>
      <c r="B2" s="770" t="s">
        <v>99</v>
      </c>
      <c r="C2" s="770" t="s">
        <v>2063</v>
      </c>
      <c r="D2" s="770" t="s">
        <v>2064</v>
      </c>
      <c r="E2" s="770" t="s">
        <v>2065</v>
      </c>
      <c r="F2" s="770" t="s">
        <v>2066</v>
      </c>
      <c r="G2" s="771" t="s">
        <v>113</v>
      </c>
    </row>
    <row r="3" spans="1:7" ht="18" customHeight="1">
      <c r="A3" s="571"/>
      <c r="B3" s="159" t="s">
        <v>324</v>
      </c>
      <c r="C3" s="159" t="s">
        <v>324</v>
      </c>
      <c r="D3" s="159" t="s">
        <v>324</v>
      </c>
      <c r="E3" s="159" t="s">
        <v>324</v>
      </c>
      <c r="F3" s="159" t="s">
        <v>324</v>
      </c>
      <c r="G3" s="158" t="s">
        <v>324</v>
      </c>
    </row>
    <row r="4" spans="1:7" ht="18" hidden="1" customHeight="1">
      <c r="A4" s="772" t="s">
        <v>2067</v>
      </c>
      <c r="B4" s="773">
        <v>446</v>
      </c>
      <c r="C4" s="773">
        <v>109</v>
      </c>
      <c r="D4" s="773">
        <v>108</v>
      </c>
      <c r="E4" s="773">
        <v>178</v>
      </c>
      <c r="F4" s="773">
        <v>12</v>
      </c>
      <c r="G4" s="774">
        <v>39</v>
      </c>
    </row>
    <row r="5" spans="1:7" ht="18" hidden="1" customHeight="1">
      <c r="A5" s="772">
        <v>19</v>
      </c>
      <c r="B5" s="773">
        <v>455</v>
      </c>
      <c r="C5" s="773">
        <v>103</v>
      </c>
      <c r="D5" s="773">
        <v>115</v>
      </c>
      <c r="E5" s="773">
        <v>184</v>
      </c>
      <c r="F5" s="773">
        <v>15</v>
      </c>
      <c r="G5" s="774">
        <v>38</v>
      </c>
    </row>
    <row r="6" spans="1:7" ht="18" customHeight="1">
      <c r="A6" s="772" t="s">
        <v>3638</v>
      </c>
      <c r="B6" s="773">
        <v>404</v>
      </c>
      <c r="C6" s="773">
        <v>95</v>
      </c>
      <c r="D6" s="773">
        <v>112</v>
      </c>
      <c r="E6" s="773">
        <v>156</v>
      </c>
      <c r="F6" s="773">
        <v>8</v>
      </c>
      <c r="G6" s="774">
        <v>33</v>
      </c>
    </row>
    <row r="7" spans="1:7" ht="18" customHeight="1">
      <c r="A7" s="772">
        <v>21</v>
      </c>
      <c r="B7" s="773">
        <v>364</v>
      </c>
      <c r="C7" s="773">
        <v>101</v>
      </c>
      <c r="D7" s="773">
        <v>106</v>
      </c>
      <c r="E7" s="773">
        <v>122</v>
      </c>
      <c r="F7" s="773">
        <v>5</v>
      </c>
      <c r="G7" s="774">
        <v>30</v>
      </c>
    </row>
    <row r="8" spans="1:7" ht="18" customHeight="1">
      <c r="A8" s="772">
        <v>22</v>
      </c>
      <c r="B8" s="773">
        <v>347</v>
      </c>
      <c r="C8" s="773">
        <v>93</v>
      </c>
      <c r="D8" s="773">
        <v>102</v>
      </c>
      <c r="E8" s="773">
        <v>126</v>
      </c>
      <c r="F8" s="773">
        <v>3</v>
      </c>
      <c r="G8" s="774">
        <v>23</v>
      </c>
    </row>
    <row r="9" spans="1:7" ht="18" customHeight="1">
      <c r="A9" s="772">
        <v>23</v>
      </c>
      <c r="B9" s="773">
        <v>338</v>
      </c>
      <c r="C9" s="773">
        <v>88</v>
      </c>
      <c r="D9" s="773">
        <v>102</v>
      </c>
      <c r="E9" s="773">
        <v>132</v>
      </c>
      <c r="F9" s="773">
        <v>2</v>
      </c>
      <c r="G9" s="774">
        <v>14</v>
      </c>
    </row>
    <row r="10" spans="1:7" ht="18" customHeight="1">
      <c r="A10" s="772">
        <v>24</v>
      </c>
      <c r="B10" s="773">
        <v>304</v>
      </c>
      <c r="C10" s="773">
        <v>82</v>
      </c>
      <c r="D10" s="773">
        <v>82</v>
      </c>
      <c r="E10" s="773">
        <v>123</v>
      </c>
      <c r="F10" s="773">
        <v>1</v>
      </c>
      <c r="G10" s="774">
        <v>16</v>
      </c>
    </row>
    <row r="11" spans="1:7" ht="18" customHeight="1">
      <c r="A11" s="772">
        <v>25</v>
      </c>
      <c r="B11" s="773">
        <v>302</v>
      </c>
      <c r="C11" s="773">
        <v>80</v>
      </c>
      <c r="D11" s="773">
        <v>88</v>
      </c>
      <c r="E11" s="773">
        <v>114</v>
      </c>
      <c r="F11" s="773">
        <v>1</v>
      </c>
      <c r="G11" s="774">
        <v>19</v>
      </c>
    </row>
    <row r="12" spans="1:7" ht="18" customHeight="1">
      <c r="A12" s="772">
        <v>26</v>
      </c>
      <c r="B12" s="773">
        <v>307</v>
      </c>
      <c r="C12" s="773">
        <v>79</v>
      </c>
      <c r="D12" s="773">
        <v>87</v>
      </c>
      <c r="E12" s="773">
        <v>118</v>
      </c>
      <c r="F12" s="773">
        <v>1</v>
      </c>
      <c r="G12" s="774">
        <v>22</v>
      </c>
    </row>
    <row r="13" spans="1:7" ht="18" customHeight="1">
      <c r="A13" s="772">
        <v>27</v>
      </c>
      <c r="B13" s="773">
        <v>317</v>
      </c>
      <c r="C13" s="773">
        <v>78</v>
      </c>
      <c r="D13" s="773">
        <v>87</v>
      </c>
      <c r="E13" s="773">
        <v>122</v>
      </c>
      <c r="F13" s="773">
        <v>1</v>
      </c>
      <c r="G13" s="774">
        <v>29</v>
      </c>
    </row>
    <row r="14" spans="1:7" ht="18" customHeight="1">
      <c r="A14" s="772">
        <v>28</v>
      </c>
      <c r="B14" s="773">
        <v>318</v>
      </c>
      <c r="C14" s="773">
        <v>71</v>
      </c>
      <c r="D14" s="773">
        <v>86</v>
      </c>
      <c r="E14" s="773">
        <v>126</v>
      </c>
      <c r="F14" s="773">
        <v>1</v>
      </c>
      <c r="G14" s="774">
        <v>44</v>
      </c>
    </row>
    <row r="15" spans="1:7" ht="18" customHeight="1">
      <c r="A15" s="772">
        <v>29</v>
      </c>
      <c r="B15" s="773">
        <v>320</v>
      </c>
      <c r="C15" s="773">
        <v>70</v>
      </c>
      <c r="D15" s="773">
        <v>79</v>
      </c>
      <c r="E15" s="773">
        <v>127</v>
      </c>
      <c r="F15" s="773">
        <v>1</v>
      </c>
      <c r="G15" s="774">
        <v>43</v>
      </c>
    </row>
    <row r="16" spans="1:7" ht="18" customHeight="1">
      <c r="A16" s="772">
        <v>30</v>
      </c>
      <c r="B16" s="773">
        <v>338</v>
      </c>
      <c r="C16" s="773">
        <v>66</v>
      </c>
      <c r="D16" s="773">
        <v>79</v>
      </c>
      <c r="E16" s="773">
        <v>125</v>
      </c>
      <c r="F16" s="773">
        <v>1</v>
      </c>
      <c r="G16" s="774">
        <v>67</v>
      </c>
    </row>
    <row r="17" spans="1:10" ht="18" customHeight="1">
      <c r="A17" s="772">
        <v>31</v>
      </c>
      <c r="B17" s="773">
        <v>355</v>
      </c>
      <c r="C17" s="773">
        <v>63</v>
      </c>
      <c r="D17" s="773">
        <v>83</v>
      </c>
      <c r="E17" s="773">
        <v>126</v>
      </c>
      <c r="F17" s="773">
        <v>2</v>
      </c>
      <c r="G17" s="774">
        <v>81</v>
      </c>
    </row>
    <row r="18" spans="1:10" ht="18" customHeight="1">
      <c r="A18" s="772" t="s">
        <v>2971</v>
      </c>
      <c r="B18" s="773">
        <v>342</v>
      </c>
      <c r="C18" s="773">
        <v>63</v>
      </c>
      <c r="D18" s="773">
        <v>75</v>
      </c>
      <c r="E18" s="773">
        <v>124</v>
      </c>
      <c r="F18" s="773">
        <v>2</v>
      </c>
      <c r="G18" s="774">
        <v>78</v>
      </c>
    </row>
    <row r="19" spans="1:10" ht="18" customHeight="1">
      <c r="A19" s="772">
        <v>3</v>
      </c>
      <c r="B19" s="773">
        <v>329</v>
      </c>
      <c r="C19" s="773">
        <v>62</v>
      </c>
      <c r="D19" s="773">
        <v>66</v>
      </c>
      <c r="E19" s="773">
        <v>123</v>
      </c>
      <c r="F19" s="773">
        <v>4</v>
      </c>
      <c r="G19" s="1400">
        <v>74</v>
      </c>
    </row>
    <row r="20" spans="1:10" ht="18" customHeight="1">
      <c r="A20" s="772">
        <v>4</v>
      </c>
      <c r="B20" s="773">
        <v>387</v>
      </c>
      <c r="C20" s="773">
        <v>62</v>
      </c>
      <c r="D20" s="773">
        <v>71</v>
      </c>
      <c r="E20" s="773">
        <v>142</v>
      </c>
      <c r="F20" s="773">
        <v>6</v>
      </c>
      <c r="G20" s="1400">
        <v>106</v>
      </c>
    </row>
    <row r="21" spans="1:10" ht="18" customHeight="1">
      <c r="A21" s="1886">
        <v>5</v>
      </c>
      <c r="B21" s="1887">
        <v>470</v>
      </c>
      <c r="C21" s="1887">
        <v>59</v>
      </c>
      <c r="D21" s="1887">
        <v>63</v>
      </c>
      <c r="E21" s="1887">
        <v>148</v>
      </c>
      <c r="F21" s="1887">
        <v>8</v>
      </c>
      <c r="G21" s="1888">
        <v>192</v>
      </c>
    </row>
    <row r="22" spans="1:10" ht="18" customHeight="1">
      <c r="A22" s="599" t="s">
        <v>2068</v>
      </c>
      <c r="B22" s="599"/>
      <c r="C22" s="564"/>
      <c r="D22" s="564"/>
      <c r="E22" s="564"/>
      <c r="F22" s="564"/>
      <c r="G22" s="564"/>
    </row>
    <row r="23" spans="1:10" ht="18" customHeight="1">
      <c r="A23" s="129"/>
      <c r="B23" s="129"/>
      <c r="C23" s="129"/>
      <c r="D23" s="129"/>
      <c r="E23" s="129"/>
      <c r="F23" s="129"/>
      <c r="G23" s="129"/>
    </row>
    <row r="24" spans="1:10" ht="25.5" customHeight="1">
      <c r="A24" s="337" t="s">
        <v>3537</v>
      </c>
      <c r="B24" s="337"/>
      <c r="C24" s="337"/>
      <c r="D24" s="337"/>
      <c r="E24" s="775"/>
      <c r="F24" s="775"/>
      <c r="G24" s="129"/>
      <c r="H24" s="129"/>
      <c r="I24" s="129"/>
      <c r="J24" s="387" t="s">
        <v>2069</v>
      </c>
    </row>
    <row r="25" spans="1:10" ht="18" customHeight="1">
      <c r="A25" s="2638"/>
      <c r="B25" s="2640" t="s">
        <v>721</v>
      </c>
      <c r="C25" s="2640"/>
      <c r="D25" s="2640"/>
      <c r="E25" s="2640" t="s">
        <v>2070</v>
      </c>
      <c r="F25" s="2640"/>
      <c r="G25" s="2640"/>
      <c r="H25" s="2592" t="s">
        <v>2071</v>
      </c>
      <c r="I25" s="2594"/>
      <c r="J25" s="2594"/>
    </row>
    <row r="26" spans="1:10" ht="18" customHeight="1">
      <c r="A26" s="2639"/>
      <c r="B26" s="776" t="s">
        <v>326</v>
      </c>
      <c r="C26" s="776" t="s">
        <v>1159</v>
      </c>
      <c r="D26" s="777" t="s">
        <v>2847</v>
      </c>
      <c r="E26" s="776" t="s">
        <v>326</v>
      </c>
      <c r="F26" s="776" t="s">
        <v>1159</v>
      </c>
      <c r="G26" s="777" t="s">
        <v>2847</v>
      </c>
      <c r="H26" s="776" t="s">
        <v>326</v>
      </c>
      <c r="I26" s="778" t="s">
        <v>1159</v>
      </c>
      <c r="J26" s="779" t="s">
        <v>2847</v>
      </c>
    </row>
    <row r="27" spans="1:10" ht="18" customHeight="1">
      <c r="A27" s="780"/>
      <c r="B27" s="781" t="s">
        <v>324</v>
      </c>
      <c r="C27" s="781" t="s">
        <v>324</v>
      </c>
      <c r="D27" s="781" t="s">
        <v>324</v>
      </c>
      <c r="E27" s="781" t="s">
        <v>324</v>
      </c>
      <c r="F27" s="781" t="s">
        <v>324</v>
      </c>
      <c r="G27" s="781" t="s">
        <v>324</v>
      </c>
      <c r="H27" s="781" t="s">
        <v>324</v>
      </c>
      <c r="I27" s="781" t="s">
        <v>324</v>
      </c>
      <c r="J27" s="781" t="s">
        <v>324</v>
      </c>
    </row>
    <row r="28" spans="1:10" ht="18" customHeight="1">
      <c r="A28" s="782" t="s">
        <v>171</v>
      </c>
      <c r="B28" s="783">
        <f>SUM(E28+H28)</f>
        <v>301</v>
      </c>
      <c r="C28" s="784">
        <f>SUM(F28+I28)</f>
        <v>258</v>
      </c>
      <c r="D28" s="784">
        <f>SUM(G28+J28)</f>
        <v>278</v>
      </c>
      <c r="E28" s="783">
        <f t="shared" ref="E28:J28" si="0">SUM(E29:E40)</f>
        <v>97</v>
      </c>
      <c r="F28" s="784">
        <f t="shared" si="0"/>
        <v>74</v>
      </c>
      <c r="G28" s="784">
        <f t="shared" si="0"/>
        <v>95</v>
      </c>
      <c r="H28" s="783">
        <f t="shared" si="0"/>
        <v>204</v>
      </c>
      <c r="I28" s="784">
        <f t="shared" si="0"/>
        <v>184</v>
      </c>
      <c r="J28" s="784">
        <f t="shared" si="0"/>
        <v>183</v>
      </c>
    </row>
    <row r="29" spans="1:10" ht="18" customHeight="1">
      <c r="A29" s="785" t="s">
        <v>2072</v>
      </c>
      <c r="B29" s="786">
        <f>SUM(E29+H29)</f>
        <v>81</v>
      </c>
      <c r="C29" s="787">
        <v>65</v>
      </c>
      <c r="D29" s="787">
        <v>52</v>
      </c>
      <c r="E29" s="786">
        <v>39</v>
      </c>
      <c r="F29" s="787">
        <v>32</v>
      </c>
      <c r="G29" s="787">
        <v>26</v>
      </c>
      <c r="H29" s="786">
        <v>42</v>
      </c>
      <c r="I29" s="787">
        <v>33</v>
      </c>
      <c r="J29" s="787">
        <v>26</v>
      </c>
    </row>
    <row r="30" spans="1:10" ht="18" customHeight="1">
      <c r="A30" s="788" t="s">
        <v>2073</v>
      </c>
      <c r="B30" s="789">
        <v>90</v>
      </c>
      <c r="C30" s="790">
        <v>60</v>
      </c>
      <c r="D30" s="790">
        <v>69</v>
      </c>
      <c r="E30" s="789">
        <v>42</v>
      </c>
      <c r="F30" s="790">
        <v>21</v>
      </c>
      <c r="G30" s="790">
        <v>32</v>
      </c>
      <c r="H30" s="789">
        <v>48</v>
      </c>
      <c r="I30" s="790">
        <v>39</v>
      </c>
      <c r="J30" s="790">
        <v>37</v>
      </c>
    </row>
    <row r="31" spans="1:10" ht="18" customHeight="1">
      <c r="A31" s="788" t="s">
        <v>2074</v>
      </c>
      <c r="B31" s="789">
        <v>103</v>
      </c>
      <c r="C31" s="790">
        <v>110</v>
      </c>
      <c r="D31" s="790">
        <v>105</v>
      </c>
      <c r="E31" s="789">
        <v>6</v>
      </c>
      <c r="F31" s="790">
        <v>10</v>
      </c>
      <c r="G31" s="790">
        <v>11</v>
      </c>
      <c r="H31" s="789">
        <v>97</v>
      </c>
      <c r="I31" s="790">
        <v>100</v>
      </c>
      <c r="J31" s="790">
        <v>94</v>
      </c>
    </row>
    <row r="32" spans="1:10" ht="18" customHeight="1">
      <c r="A32" s="788" t="s">
        <v>2075</v>
      </c>
      <c r="B32" s="789">
        <v>1</v>
      </c>
      <c r="C32" s="790">
        <v>3</v>
      </c>
      <c r="D32" s="790">
        <v>2</v>
      </c>
      <c r="E32" s="789" t="s">
        <v>111</v>
      </c>
      <c r="F32" s="790" t="s">
        <v>111</v>
      </c>
      <c r="G32" s="790" t="s">
        <v>2996</v>
      </c>
      <c r="H32" s="789">
        <v>1</v>
      </c>
      <c r="I32" s="790">
        <v>3</v>
      </c>
      <c r="J32" s="790">
        <v>2</v>
      </c>
    </row>
    <row r="33" spans="1:10" ht="18" customHeight="1">
      <c r="A33" s="791" t="s">
        <v>2076</v>
      </c>
      <c r="B33" s="789">
        <v>2</v>
      </c>
      <c r="C33" s="790">
        <v>4</v>
      </c>
      <c r="D33" s="790">
        <v>2</v>
      </c>
      <c r="E33" s="789">
        <v>2</v>
      </c>
      <c r="F33" s="790">
        <v>2</v>
      </c>
      <c r="G33" s="790" t="s">
        <v>2997</v>
      </c>
      <c r="H33" s="789" t="s">
        <v>111</v>
      </c>
      <c r="I33" s="790">
        <v>2</v>
      </c>
      <c r="J33" s="790">
        <v>2</v>
      </c>
    </row>
    <row r="34" spans="1:10" ht="18" customHeight="1">
      <c r="A34" s="788" t="s">
        <v>2077</v>
      </c>
      <c r="B34" s="789">
        <v>1</v>
      </c>
      <c r="C34" s="790">
        <v>1</v>
      </c>
      <c r="D34" s="790">
        <v>33</v>
      </c>
      <c r="E34" s="789" t="s">
        <v>111</v>
      </c>
      <c r="F34" s="790" t="s">
        <v>111</v>
      </c>
      <c r="G34" s="790">
        <v>19</v>
      </c>
      <c r="H34" s="789">
        <v>1</v>
      </c>
      <c r="I34" s="790">
        <v>1</v>
      </c>
      <c r="J34" s="790">
        <v>14</v>
      </c>
    </row>
    <row r="35" spans="1:10" ht="18" customHeight="1">
      <c r="A35" s="788" t="s">
        <v>2078</v>
      </c>
      <c r="B35" s="792" t="s">
        <v>680</v>
      </c>
      <c r="C35" s="790" t="s">
        <v>111</v>
      </c>
      <c r="D35" s="790">
        <v>2</v>
      </c>
      <c r="E35" s="792" t="s">
        <v>680</v>
      </c>
      <c r="F35" s="790" t="s">
        <v>111</v>
      </c>
      <c r="G35" s="790">
        <v>2</v>
      </c>
      <c r="H35" s="792" t="s">
        <v>680</v>
      </c>
      <c r="I35" s="790" t="s">
        <v>111</v>
      </c>
      <c r="J35" s="790" t="s">
        <v>2998</v>
      </c>
    </row>
    <row r="36" spans="1:10" ht="18" customHeight="1">
      <c r="A36" s="788" t="s">
        <v>2079</v>
      </c>
      <c r="B36" s="789" t="s">
        <v>111</v>
      </c>
      <c r="C36" s="790" t="s">
        <v>111</v>
      </c>
      <c r="D36" s="790">
        <v>1</v>
      </c>
      <c r="E36" s="789" t="s">
        <v>111</v>
      </c>
      <c r="F36" s="790" t="s">
        <v>111</v>
      </c>
      <c r="G36" s="790">
        <v>1</v>
      </c>
      <c r="H36" s="789" t="s">
        <v>111</v>
      </c>
      <c r="I36" s="790" t="s">
        <v>111</v>
      </c>
      <c r="J36" s="790" t="s">
        <v>2999</v>
      </c>
    </row>
    <row r="37" spans="1:10" ht="18" customHeight="1">
      <c r="A37" s="788" t="s">
        <v>2080</v>
      </c>
      <c r="B37" s="789">
        <v>3</v>
      </c>
      <c r="C37" s="790">
        <v>5</v>
      </c>
      <c r="D37" s="790">
        <v>4</v>
      </c>
      <c r="E37" s="789">
        <v>1</v>
      </c>
      <c r="F37" s="790">
        <v>3</v>
      </c>
      <c r="G37" s="790">
        <v>2</v>
      </c>
      <c r="H37" s="789">
        <v>2</v>
      </c>
      <c r="I37" s="790">
        <v>2</v>
      </c>
      <c r="J37" s="790">
        <v>2</v>
      </c>
    </row>
    <row r="38" spans="1:10" ht="18" customHeight="1">
      <c r="A38" s="788" t="s">
        <v>2081</v>
      </c>
      <c r="B38" s="789">
        <v>1</v>
      </c>
      <c r="C38" s="790">
        <v>1</v>
      </c>
      <c r="D38" s="790">
        <v>1</v>
      </c>
      <c r="E38" s="789" t="s">
        <v>111</v>
      </c>
      <c r="F38" s="790" t="s">
        <v>111</v>
      </c>
      <c r="G38" s="790" t="s">
        <v>3000</v>
      </c>
      <c r="H38" s="789">
        <v>1</v>
      </c>
      <c r="I38" s="790">
        <v>1</v>
      </c>
      <c r="J38" s="790">
        <v>1</v>
      </c>
    </row>
    <row r="39" spans="1:10" ht="18" customHeight="1">
      <c r="A39" s="788" t="s">
        <v>2082</v>
      </c>
      <c r="B39" s="789">
        <v>1</v>
      </c>
      <c r="C39" s="790">
        <v>1</v>
      </c>
      <c r="D39" s="790">
        <v>1</v>
      </c>
      <c r="E39" s="789">
        <v>1</v>
      </c>
      <c r="F39" s="790">
        <v>1</v>
      </c>
      <c r="G39" s="790">
        <v>1</v>
      </c>
      <c r="H39" s="789" t="s">
        <v>111</v>
      </c>
      <c r="I39" s="790" t="s">
        <v>111</v>
      </c>
      <c r="J39" s="790" t="s">
        <v>2996</v>
      </c>
    </row>
    <row r="40" spans="1:10" ht="18" customHeight="1">
      <c r="A40" s="793" t="s">
        <v>2083</v>
      </c>
      <c r="B40" s="794">
        <v>18</v>
      </c>
      <c r="C40" s="795">
        <v>8</v>
      </c>
      <c r="D40" s="795">
        <v>6</v>
      </c>
      <c r="E40" s="794">
        <v>6</v>
      </c>
      <c r="F40" s="795">
        <v>5</v>
      </c>
      <c r="G40" s="795">
        <v>1</v>
      </c>
      <c r="H40" s="794">
        <v>12</v>
      </c>
      <c r="I40" s="795">
        <v>3</v>
      </c>
      <c r="J40" s="795">
        <v>5</v>
      </c>
    </row>
    <row r="41" spans="1:10" ht="18" customHeight="1">
      <c r="A41" s="558" t="s">
        <v>2084</v>
      </c>
      <c r="B41" s="796"/>
      <c r="C41" s="796"/>
      <c r="D41" s="797"/>
      <c r="E41" s="796"/>
      <c r="F41" s="796"/>
      <c r="G41" s="797"/>
      <c r="H41" s="796"/>
      <c r="I41" s="796"/>
      <c r="J41" s="797"/>
    </row>
    <row r="42" spans="1:10" ht="18" customHeight="1">
      <c r="A42" s="558" t="s">
        <v>2085</v>
      </c>
    </row>
    <row r="43" spans="1:10" ht="18" customHeight="1">
      <c r="A43" s="558" t="s">
        <v>2086</v>
      </c>
    </row>
  </sheetData>
  <mergeCells count="5">
    <mergeCell ref="A25:A26"/>
    <mergeCell ref="B25:D25"/>
    <mergeCell ref="E25:G25"/>
    <mergeCell ref="H25:J25"/>
    <mergeCell ref="E1:G1"/>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2"/>
  <sheetViews>
    <sheetView view="pageBreakPreview" zoomScaleNormal="100" zoomScaleSheetLayoutView="100" workbookViewId="0">
      <selection activeCell="J11" sqref="J11"/>
    </sheetView>
  </sheetViews>
  <sheetFormatPr defaultRowHeight="24.95" customHeight="1"/>
  <cols>
    <col min="1" max="1" width="16.625" style="83" customWidth="1"/>
    <col min="2" max="5" width="8.125" style="83" customWidth="1"/>
    <col min="6" max="6" width="8.125" style="91" customWidth="1"/>
    <col min="7" max="7" width="8.125" style="798" customWidth="1"/>
    <col min="8" max="8" width="8.125" style="129" customWidth="1"/>
    <col min="9" max="9" width="8.125" style="83" customWidth="1"/>
    <col min="10" max="10" width="9" style="83" customWidth="1"/>
    <col min="11" max="256" width="9" style="83"/>
    <col min="257" max="257" width="12.625" style="83" customWidth="1"/>
    <col min="258" max="266" width="9" style="83" customWidth="1"/>
    <col min="267" max="512" width="9" style="83"/>
    <col min="513" max="513" width="12.625" style="83" customWidth="1"/>
    <col min="514" max="522" width="9" style="83" customWidth="1"/>
    <col min="523" max="768" width="9" style="83"/>
    <col min="769" max="769" width="12.625" style="83" customWidth="1"/>
    <col min="770" max="778" width="9" style="83" customWidth="1"/>
    <col min="779" max="1024" width="9" style="83"/>
    <col min="1025" max="1025" width="12.625" style="83" customWidth="1"/>
    <col min="1026" max="1034" width="9" style="83" customWidth="1"/>
    <col min="1035" max="1280" width="9" style="83"/>
    <col min="1281" max="1281" width="12.625" style="83" customWidth="1"/>
    <col min="1282" max="1290" width="9" style="83" customWidth="1"/>
    <col min="1291" max="1536" width="9" style="83"/>
    <col min="1537" max="1537" width="12.625" style="83" customWidth="1"/>
    <col min="1538" max="1546" width="9" style="83" customWidth="1"/>
    <col min="1547" max="1792" width="9" style="83"/>
    <col min="1793" max="1793" width="12.625" style="83" customWidth="1"/>
    <col min="1794" max="1802" width="9" style="83" customWidth="1"/>
    <col min="1803" max="2048" width="9" style="83"/>
    <col min="2049" max="2049" width="12.625" style="83" customWidth="1"/>
    <col min="2050" max="2058" width="9" style="83" customWidth="1"/>
    <col min="2059" max="2304" width="9" style="83"/>
    <col min="2305" max="2305" width="12.625" style="83" customWidth="1"/>
    <col min="2306" max="2314" width="9" style="83" customWidth="1"/>
    <col min="2315" max="2560" width="9" style="83"/>
    <col min="2561" max="2561" width="12.625" style="83" customWidth="1"/>
    <col min="2562" max="2570" width="9" style="83" customWidth="1"/>
    <col min="2571" max="2816" width="9" style="83"/>
    <col min="2817" max="2817" width="12.625" style="83" customWidth="1"/>
    <col min="2818" max="2826" width="9" style="83" customWidth="1"/>
    <col min="2827" max="3072" width="9" style="83"/>
    <col min="3073" max="3073" width="12.625" style="83" customWidth="1"/>
    <col min="3074" max="3082" width="9" style="83" customWidth="1"/>
    <col min="3083" max="3328" width="9" style="83"/>
    <col min="3329" max="3329" width="12.625" style="83" customWidth="1"/>
    <col min="3330" max="3338" width="9" style="83" customWidth="1"/>
    <col min="3339" max="3584" width="9" style="83"/>
    <col min="3585" max="3585" width="12.625" style="83" customWidth="1"/>
    <col min="3586" max="3594" width="9" style="83" customWidth="1"/>
    <col min="3595" max="3840" width="9" style="83"/>
    <col min="3841" max="3841" width="12.625" style="83" customWidth="1"/>
    <col min="3842" max="3850" width="9" style="83" customWidth="1"/>
    <col min="3851" max="4096" width="9" style="83"/>
    <col min="4097" max="4097" width="12.625" style="83" customWidth="1"/>
    <col min="4098" max="4106" width="9" style="83" customWidth="1"/>
    <col min="4107" max="4352" width="9" style="83"/>
    <col min="4353" max="4353" width="12.625" style="83" customWidth="1"/>
    <col min="4354" max="4362" width="9" style="83" customWidth="1"/>
    <col min="4363" max="4608" width="9" style="83"/>
    <col min="4609" max="4609" width="12.625" style="83" customWidth="1"/>
    <col min="4610" max="4618" width="9" style="83" customWidth="1"/>
    <col min="4619" max="4864" width="9" style="83"/>
    <col min="4865" max="4865" width="12.625" style="83" customWidth="1"/>
    <col min="4866" max="4874" width="9" style="83" customWidth="1"/>
    <col min="4875" max="5120" width="9" style="83"/>
    <col min="5121" max="5121" width="12.625" style="83" customWidth="1"/>
    <col min="5122" max="5130" width="9" style="83" customWidth="1"/>
    <col min="5131" max="5376" width="9" style="83"/>
    <col min="5377" max="5377" width="12.625" style="83" customWidth="1"/>
    <col min="5378" max="5386" width="9" style="83" customWidth="1"/>
    <col min="5387" max="5632" width="9" style="83"/>
    <col min="5633" max="5633" width="12.625" style="83" customWidth="1"/>
    <col min="5634" max="5642" width="9" style="83" customWidth="1"/>
    <col min="5643" max="5888" width="9" style="83"/>
    <col min="5889" max="5889" width="12.625" style="83" customWidth="1"/>
    <col min="5890" max="5898" width="9" style="83" customWidth="1"/>
    <col min="5899" max="6144" width="9" style="83"/>
    <col min="6145" max="6145" width="12.625" style="83" customWidth="1"/>
    <col min="6146" max="6154" width="9" style="83" customWidth="1"/>
    <col min="6155" max="6400" width="9" style="83"/>
    <col min="6401" max="6401" width="12.625" style="83" customWidth="1"/>
    <col min="6402" max="6410" width="9" style="83" customWidth="1"/>
    <col min="6411" max="6656" width="9" style="83"/>
    <col min="6657" max="6657" width="12.625" style="83" customWidth="1"/>
    <col min="6658" max="6666" width="9" style="83" customWidth="1"/>
    <col min="6667" max="6912" width="9" style="83"/>
    <col min="6913" max="6913" width="12.625" style="83" customWidth="1"/>
    <col min="6914" max="6922" width="9" style="83" customWidth="1"/>
    <col min="6923" max="7168" width="9" style="83"/>
    <col min="7169" max="7169" width="12.625" style="83" customWidth="1"/>
    <col min="7170" max="7178" width="9" style="83" customWidth="1"/>
    <col min="7179" max="7424" width="9" style="83"/>
    <col min="7425" max="7425" width="12.625" style="83" customWidth="1"/>
    <col min="7426" max="7434" width="9" style="83" customWidth="1"/>
    <col min="7435" max="7680" width="9" style="83"/>
    <col min="7681" max="7681" width="12.625" style="83" customWidth="1"/>
    <col min="7682" max="7690" width="9" style="83" customWidth="1"/>
    <col min="7691" max="7936" width="9" style="83"/>
    <col min="7937" max="7937" width="12.625" style="83" customWidth="1"/>
    <col min="7938" max="7946" width="9" style="83" customWidth="1"/>
    <col min="7947" max="8192" width="9" style="83"/>
    <col min="8193" max="8193" width="12.625" style="83" customWidth="1"/>
    <col min="8194" max="8202" width="9" style="83" customWidth="1"/>
    <col min="8203" max="8448" width="9" style="83"/>
    <col min="8449" max="8449" width="12.625" style="83" customWidth="1"/>
    <col min="8450" max="8458" width="9" style="83" customWidth="1"/>
    <col min="8459" max="8704" width="9" style="83"/>
    <col min="8705" max="8705" width="12.625" style="83" customWidth="1"/>
    <col min="8706" max="8714" width="9" style="83" customWidth="1"/>
    <col min="8715" max="8960" width="9" style="83"/>
    <col min="8961" max="8961" width="12.625" style="83" customWidth="1"/>
    <col min="8962" max="8970" width="9" style="83" customWidth="1"/>
    <col min="8971" max="9216" width="9" style="83"/>
    <col min="9217" max="9217" width="12.625" style="83" customWidth="1"/>
    <col min="9218" max="9226" width="9" style="83" customWidth="1"/>
    <col min="9227" max="9472" width="9" style="83"/>
    <col min="9473" max="9473" width="12.625" style="83" customWidth="1"/>
    <col min="9474" max="9482" width="9" style="83" customWidth="1"/>
    <col min="9483" max="9728" width="9" style="83"/>
    <col min="9729" max="9729" width="12.625" style="83" customWidth="1"/>
    <col min="9730" max="9738" width="9" style="83" customWidth="1"/>
    <col min="9739" max="9984" width="9" style="83"/>
    <col min="9985" max="9985" width="12.625" style="83" customWidth="1"/>
    <col min="9986" max="9994" width="9" style="83" customWidth="1"/>
    <col min="9995" max="10240" width="9" style="83"/>
    <col min="10241" max="10241" width="12.625" style="83" customWidth="1"/>
    <col min="10242" max="10250" width="9" style="83" customWidth="1"/>
    <col min="10251" max="10496" width="9" style="83"/>
    <col min="10497" max="10497" width="12.625" style="83" customWidth="1"/>
    <col min="10498" max="10506" width="9" style="83" customWidth="1"/>
    <col min="10507" max="10752" width="9" style="83"/>
    <col min="10753" max="10753" width="12.625" style="83" customWidth="1"/>
    <col min="10754" max="10762" width="9" style="83" customWidth="1"/>
    <col min="10763" max="11008" width="9" style="83"/>
    <col min="11009" max="11009" width="12.625" style="83" customWidth="1"/>
    <col min="11010" max="11018" width="9" style="83" customWidth="1"/>
    <col min="11019" max="11264" width="9" style="83"/>
    <col min="11265" max="11265" width="12.625" style="83" customWidth="1"/>
    <col min="11266" max="11274" width="9" style="83" customWidth="1"/>
    <col min="11275" max="11520" width="9" style="83"/>
    <col min="11521" max="11521" width="12.625" style="83" customWidth="1"/>
    <col min="11522" max="11530" width="9" style="83" customWidth="1"/>
    <col min="11531" max="11776" width="9" style="83"/>
    <col min="11777" max="11777" width="12.625" style="83" customWidth="1"/>
    <col min="11778" max="11786" width="9" style="83" customWidth="1"/>
    <col min="11787" max="12032" width="9" style="83"/>
    <col min="12033" max="12033" width="12.625" style="83" customWidth="1"/>
    <col min="12034" max="12042" width="9" style="83" customWidth="1"/>
    <col min="12043" max="12288" width="9" style="83"/>
    <col min="12289" max="12289" width="12.625" style="83" customWidth="1"/>
    <col min="12290" max="12298" width="9" style="83" customWidth="1"/>
    <col min="12299" max="12544" width="9" style="83"/>
    <col min="12545" max="12545" width="12.625" style="83" customWidth="1"/>
    <col min="12546" max="12554" width="9" style="83" customWidth="1"/>
    <col min="12555" max="12800" width="9" style="83"/>
    <col min="12801" max="12801" width="12.625" style="83" customWidth="1"/>
    <col min="12802" max="12810" width="9" style="83" customWidth="1"/>
    <col min="12811" max="13056" width="9" style="83"/>
    <col min="13057" max="13057" width="12.625" style="83" customWidth="1"/>
    <col min="13058" max="13066" width="9" style="83" customWidth="1"/>
    <col min="13067" max="13312" width="9" style="83"/>
    <col min="13313" max="13313" width="12.625" style="83" customWidth="1"/>
    <col min="13314" max="13322" width="9" style="83" customWidth="1"/>
    <col min="13323" max="13568" width="9" style="83"/>
    <col min="13569" max="13569" width="12.625" style="83" customWidth="1"/>
    <col min="13570" max="13578" width="9" style="83" customWidth="1"/>
    <col min="13579" max="13824" width="9" style="83"/>
    <col min="13825" max="13825" width="12.625" style="83" customWidth="1"/>
    <col min="13826" max="13834" width="9" style="83" customWidth="1"/>
    <col min="13835" max="14080" width="9" style="83"/>
    <col min="14081" max="14081" width="12.625" style="83" customWidth="1"/>
    <col min="14082" max="14090" width="9" style="83" customWidth="1"/>
    <col min="14091" max="14336" width="9" style="83"/>
    <col min="14337" max="14337" width="12.625" style="83" customWidth="1"/>
    <col min="14338" max="14346" width="9" style="83" customWidth="1"/>
    <col min="14347" max="14592" width="9" style="83"/>
    <col min="14593" max="14593" width="12.625" style="83" customWidth="1"/>
    <col min="14594" max="14602" width="9" style="83" customWidth="1"/>
    <col min="14603" max="14848" width="9" style="83"/>
    <col min="14849" max="14849" width="12.625" style="83" customWidth="1"/>
    <col min="14850" max="14858" width="9" style="83" customWidth="1"/>
    <col min="14859" max="15104" width="9" style="83"/>
    <col min="15105" max="15105" width="12.625" style="83" customWidth="1"/>
    <col min="15106" max="15114" width="9" style="83" customWidth="1"/>
    <col min="15115" max="15360" width="9" style="83"/>
    <col min="15361" max="15361" width="12.625" style="83" customWidth="1"/>
    <col min="15362" max="15370" width="9" style="83" customWidth="1"/>
    <col min="15371" max="15616" width="9" style="83"/>
    <col min="15617" max="15617" width="12.625" style="83" customWidth="1"/>
    <col min="15618" max="15626" width="9" style="83" customWidth="1"/>
    <col min="15627" max="15872" width="9" style="83"/>
    <col min="15873" max="15873" width="12.625" style="83" customWidth="1"/>
    <col min="15874" max="15882" width="9" style="83" customWidth="1"/>
    <col min="15883" max="16128" width="9" style="83"/>
    <col min="16129" max="16129" width="12.625" style="83" customWidth="1"/>
    <col min="16130" max="16138" width="9" style="83" customWidth="1"/>
    <col min="16139" max="16384" width="9" style="83"/>
  </cols>
  <sheetData>
    <row r="1" spans="1:11" ht="30" customHeight="1">
      <c r="A1" s="132" t="s">
        <v>2087</v>
      </c>
      <c r="B1" s="132"/>
      <c r="C1" s="558"/>
      <c r="D1" s="558"/>
    </row>
    <row r="2" spans="1:11" ht="25.5" customHeight="1">
      <c r="A2" s="687" t="s">
        <v>2949</v>
      </c>
      <c r="B2" s="687"/>
      <c r="C2" s="687"/>
      <c r="D2" s="687"/>
      <c r="I2" s="185" t="s">
        <v>2088</v>
      </c>
      <c r="K2" s="83" t="s">
        <v>3115</v>
      </c>
    </row>
    <row r="3" spans="1:11" ht="18" customHeight="1">
      <c r="A3" s="2641" t="s">
        <v>2089</v>
      </c>
      <c r="B3" s="2594" t="s">
        <v>37</v>
      </c>
      <c r="C3" s="2590"/>
      <c r="D3" s="2594" t="s">
        <v>42</v>
      </c>
      <c r="E3" s="2590"/>
      <c r="F3" s="2594" t="s">
        <v>47</v>
      </c>
      <c r="G3" s="2643"/>
      <c r="H3" s="2594" t="s">
        <v>2972</v>
      </c>
      <c r="I3" s="2643"/>
      <c r="K3" s="83" t="s">
        <v>3116</v>
      </c>
    </row>
    <row r="4" spans="1:11" ht="18" customHeight="1">
      <c r="A4" s="2642"/>
      <c r="B4" s="799" t="s">
        <v>3114</v>
      </c>
      <c r="C4" s="800" t="s">
        <v>2090</v>
      </c>
      <c r="D4" s="799" t="s">
        <v>3114</v>
      </c>
      <c r="E4" s="800" t="s">
        <v>2090</v>
      </c>
      <c r="F4" s="799" t="s">
        <v>3114</v>
      </c>
      <c r="G4" s="800" t="s">
        <v>2090</v>
      </c>
      <c r="H4" s="799" t="s">
        <v>3114</v>
      </c>
      <c r="I4" s="800" t="s">
        <v>2090</v>
      </c>
      <c r="K4" s="83" t="s">
        <v>3117</v>
      </c>
    </row>
    <row r="5" spans="1:11" ht="18" customHeight="1">
      <c r="A5" s="546"/>
      <c r="B5" s="801" t="s">
        <v>324</v>
      </c>
      <c r="C5" s="741" t="s">
        <v>275</v>
      </c>
      <c r="D5" s="801" t="s">
        <v>324</v>
      </c>
      <c r="E5" s="741" t="s">
        <v>275</v>
      </c>
      <c r="F5" s="801" t="s">
        <v>324</v>
      </c>
      <c r="G5" s="741" t="s">
        <v>275</v>
      </c>
      <c r="H5" s="801" t="s">
        <v>324</v>
      </c>
      <c r="I5" s="741" t="s">
        <v>2091</v>
      </c>
    </row>
    <row r="6" spans="1:11" ht="18" customHeight="1">
      <c r="A6" s="748" t="s">
        <v>171</v>
      </c>
      <c r="B6" s="802">
        <v>16042</v>
      </c>
      <c r="C6" s="803">
        <v>100</v>
      </c>
      <c r="D6" s="802">
        <f>SUM(D7:D33)</f>
        <v>15645</v>
      </c>
      <c r="E6" s="803">
        <f>ROUND(D6/D$6*100,1)</f>
        <v>100</v>
      </c>
      <c r="F6" s="802">
        <f>SUM(F7:F33)</f>
        <v>15214</v>
      </c>
      <c r="G6" s="804">
        <f>ROUND(F6/F$6*100,1)</f>
        <v>100</v>
      </c>
      <c r="H6" s="802">
        <f>SUM(H7:H33)</f>
        <v>14193</v>
      </c>
      <c r="I6" s="804">
        <f>ROUND(H6/H$6*100,1)</f>
        <v>100</v>
      </c>
    </row>
    <row r="7" spans="1:11" ht="18" customHeight="1">
      <c r="A7" s="302" t="s">
        <v>2092</v>
      </c>
      <c r="B7" s="805">
        <v>682</v>
      </c>
      <c r="C7" s="806">
        <f>B7/B6*100</f>
        <v>4.2513402318912856</v>
      </c>
      <c r="D7" s="805">
        <v>442</v>
      </c>
      <c r="E7" s="806">
        <f>ROUND(D7/D$6*100,1)</f>
        <v>2.8</v>
      </c>
      <c r="F7" s="805">
        <v>514</v>
      </c>
      <c r="G7" s="807">
        <f>ROUND(F7/F$6*100,1)</f>
        <v>3.4</v>
      </c>
      <c r="H7" s="805">
        <v>474</v>
      </c>
      <c r="I7" s="807">
        <f>ROUND(H7/H$6*100,1)</f>
        <v>3.3</v>
      </c>
    </row>
    <row r="8" spans="1:11" ht="18" customHeight="1">
      <c r="A8" s="302" t="s">
        <v>2093</v>
      </c>
      <c r="B8" s="805">
        <v>9</v>
      </c>
      <c r="C8" s="806">
        <f>B8/B6*100</f>
        <v>5.6102730332876202E-2</v>
      </c>
      <c r="D8" s="805">
        <v>25</v>
      </c>
      <c r="E8" s="806">
        <f>ROUND(D8/D$6*100,1)</f>
        <v>0.2</v>
      </c>
      <c r="F8" s="805">
        <v>23</v>
      </c>
      <c r="G8" s="808">
        <f>ROUND(F8/F$6*100,1)</f>
        <v>0.2</v>
      </c>
      <c r="H8" s="805">
        <v>17</v>
      </c>
      <c r="I8" s="808">
        <f>ROUND(H8/H$6*100,1)</f>
        <v>0.1</v>
      </c>
    </row>
    <row r="9" spans="1:11" ht="18" customHeight="1">
      <c r="A9" s="302" t="s">
        <v>2094</v>
      </c>
      <c r="B9" s="805">
        <v>148</v>
      </c>
      <c r="C9" s="806">
        <f>B9/B6*100</f>
        <v>0.92257823214063084</v>
      </c>
      <c r="D9" s="805">
        <v>105</v>
      </c>
      <c r="E9" s="806">
        <f>ROUND(D9/D$6*100,1)</f>
        <v>0.7</v>
      </c>
      <c r="F9" s="805">
        <v>100</v>
      </c>
      <c r="G9" s="808">
        <f>ROUND(F9/F$6*100,1)</f>
        <v>0.7</v>
      </c>
      <c r="H9" s="805">
        <v>76</v>
      </c>
      <c r="I9" s="808">
        <f>ROUND(H9/H$6*100,1)</f>
        <v>0.5</v>
      </c>
    </row>
    <row r="10" spans="1:11" ht="18" customHeight="1">
      <c r="A10" s="809" t="s">
        <v>2095</v>
      </c>
      <c r="B10" s="802">
        <v>4</v>
      </c>
      <c r="C10" s="803">
        <f>B10/B6*100</f>
        <v>2.4934546814611644E-2</v>
      </c>
      <c r="D10" s="810" t="s">
        <v>145</v>
      </c>
      <c r="E10" s="811" t="s">
        <v>145</v>
      </c>
      <c r="F10" s="810" t="s">
        <v>145</v>
      </c>
      <c r="G10" s="812" t="s">
        <v>145</v>
      </c>
      <c r="H10" s="810" t="s">
        <v>2096</v>
      </c>
      <c r="I10" s="812" t="s">
        <v>2096</v>
      </c>
    </row>
    <row r="11" spans="1:11" ht="18" customHeight="1">
      <c r="A11" s="813" t="s">
        <v>2097</v>
      </c>
      <c r="B11" s="814" t="s">
        <v>145</v>
      </c>
      <c r="C11" s="815" t="s">
        <v>145</v>
      </c>
      <c r="D11" s="816">
        <v>2</v>
      </c>
      <c r="E11" s="817">
        <f>ROUND(D11/D$6*100,1)</f>
        <v>0</v>
      </c>
      <c r="F11" s="816">
        <v>1</v>
      </c>
      <c r="G11" s="807">
        <f>ROUND(F11/F$6*100,1)</f>
        <v>0</v>
      </c>
      <c r="H11" s="814" t="s">
        <v>111</v>
      </c>
      <c r="I11" s="818" t="s">
        <v>111</v>
      </c>
    </row>
    <row r="12" spans="1:11" ht="18" customHeight="1">
      <c r="A12" s="302" t="s">
        <v>2099</v>
      </c>
      <c r="B12" s="805">
        <v>1839</v>
      </c>
      <c r="C12" s="806">
        <f>B12/B6*100</f>
        <v>11.463657898017704</v>
      </c>
      <c r="D12" s="805">
        <v>1764</v>
      </c>
      <c r="E12" s="806">
        <f>ROUND(D12/D$6*100,1)</f>
        <v>11.3</v>
      </c>
      <c r="F12" s="805">
        <v>1726</v>
      </c>
      <c r="G12" s="808">
        <f>ROUND(F12/F$6*100,1)</f>
        <v>11.3</v>
      </c>
      <c r="H12" s="805">
        <v>1537</v>
      </c>
      <c r="I12" s="808">
        <f>ROUND(H12/H$6*100,1)</f>
        <v>10.8</v>
      </c>
    </row>
    <row r="13" spans="1:11" ht="18" customHeight="1">
      <c r="A13" s="302" t="s">
        <v>2100</v>
      </c>
      <c r="B13" s="805">
        <v>2989</v>
      </c>
      <c r="C13" s="806">
        <f>B13/B6*100</f>
        <v>18.63234010721855</v>
      </c>
      <c r="D13" s="805">
        <v>2752</v>
      </c>
      <c r="E13" s="806">
        <f>ROUND(D13/D$6*100,1)</f>
        <v>17.600000000000001</v>
      </c>
      <c r="F13" s="805">
        <v>2605</v>
      </c>
      <c r="G13" s="808">
        <f>ROUND(F13/F$6*100,1)</f>
        <v>17.100000000000001</v>
      </c>
      <c r="H13" s="805">
        <v>2249</v>
      </c>
      <c r="I13" s="808">
        <f>ROUND(H13/H$6*100,1)</f>
        <v>15.8</v>
      </c>
    </row>
    <row r="14" spans="1:11" ht="18" customHeight="1">
      <c r="A14" s="819" t="s">
        <v>3598</v>
      </c>
      <c r="B14" s="805">
        <v>181</v>
      </c>
      <c r="C14" s="806">
        <f>B14/B6*100</f>
        <v>1.1282882433611769</v>
      </c>
      <c r="D14" s="805">
        <v>242</v>
      </c>
      <c r="E14" s="806">
        <f>ROUND(D14/D$6*100,1)</f>
        <v>1.5</v>
      </c>
      <c r="F14" s="805">
        <v>277</v>
      </c>
      <c r="G14" s="808">
        <f>ROUND(F14/F$6*100,1)</f>
        <v>1.8</v>
      </c>
      <c r="H14" s="805">
        <v>263</v>
      </c>
      <c r="I14" s="808">
        <f>ROUND(H14/H$6*100,1)</f>
        <v>1.9</v>
      </c>
    </row>
    <row r="15" spans="1:11" ht="18" customHeight="1">
      <c r="A15" s="809" t="s">
        <v>2101</v>
      </c>
      <c r="B15" s="810" t="s">
        <v>145</v>
      </c>
      <c r="C15" s="811" t="s">
        <v>145</v>
      </c>
      <c r="D15" s="810" t="s">
        <v>145</v>
      </c>
      <c r="E15" s="811" t="s">
        <v>145</v>
      </c>
      <c r="F15" s="810" t="s">
        <v>145</v>
      </c>
      <c r="G15" s="812" t="s">
        <v>145</v>
      </c>
      <c r="H15" s="810" t="s">
        <v>2096</v>
      </c>
      <c r="I15" s="812" t="s">
        <v>2096</v>
      </c>
    </row>
    <row r="16" spans="1:11" ht="18" customHeight="1">
      <c r="A16" s="813" t="s">
        <v>2102</v>
      </c>
      <c r="B16" s="816">
        <v>69</v>
      </c>
      <c r="C16" s="817">
        <f>B16/B6*100</f>
        <v>0.43012093255205086</v>
      </c>
      <c r="D16" s="816">
        <v>108</v>
      </c>
      <c r="E16" s="817">
        <f>ROUND(D16/D$6*100,1)</f>
        <v>0.7</v>
      </c>
      <c r="F16" s="816">
        <v>104</v>
      </c>
      <c r="G16" s="807">
        <f>ROUND(F16/F$6*100,1)</f>
        <v>0.7</v>
      </c>
      <c r="H16" s="816">
        <v>73</v>
      </c>
      <c r="I16" s="807">
        <f>ROUND(H16/H$6*100,1)</f>
        <v>0.5</v>
      </c>
    </row>
    <row r="17" spans="1:11" ht="18" customHeight="1">
      <c r="A17" s="302" t="s">
        <v>2103</v>
      </c>
      <c r="B17" s="805">
        <v>394</v>
      </c>
      <c r="C17" s="806">
        <f>B17/B6*100</f>
        <v>2.4560528612392467</v>
      </c>
      <c r="D17" s="820" t="s">
        <v>145</v>
      </c>
      <c r="E17" s="821" t="s">
        <v>145</v>
      </c>
      <c r="F17" s="820" t="s">
        <v>145</v>
      </c>
      <c r="G17" s="822" t="s">
        <v>145</v>
      </c>
      <c r="H17" s="820" t="s">
        <v>310</v>
      </c>
      <c r="I17" s="822" t="s">
        <v>2096</v>
      </c>
    </row>
    <row r="18" spans="1:11" ht="18" customHeight="1">
      <c r="A18" s="302" t="s">
        <v>2104</v>
      </c>
      <c r="B18" s="820" t="s">
        <v>145</v>
      </c>
      <c r="C18" s="821" t="s">
        <v>145</v>
      </c>
      <c r="D18" s="805">
        <v>439</v>
      </c>
      <c r="E18" s="806">
        <f>ROUND(D18/D$6*100,1)</f>
        <v>2.8</v>
      </c>
      <c r="F18" s="805">
        <v>367</v>
      </c>
      <c r="G18" s="808">
        <f>ROUND(F18/F$6*100,1)</f>
        <v>2.4</v>
      </c>
      <c r="H18" s="805">
        <v>338</v>
      </c>
      <c r="I18" s="808">
        <f>ROUND(H18/H$6*100,1)</f>
        <v>2.4</v>
      </c>
    </row>
    <row r="19" spans="1:11" ht="18" customHeight="1">
      <c r="A19" s="302" t="s">
        <v>3599</v>
      </c>
      <c r="B19" s="805">
        <v>2715</v>
      </c>
      <c r="C19" s="806">
        <f>B19/B6*100</f>
        <v>16.924323650417652</v>
      </c>
      <c r="D19" s="805">
        <v>2551</v>
      </c>
      <c r="E19" s="806">
        <f>ROUND(D19/D$6*100,1)</f>
        <v>16.3</v>
      </c>
      <c r="F19" s="805">
        <v>2358</v>
      </c>
      <c r="G19" s="808">
        <f>ROUND(F19/F$6*100,1)</f>
        <v>15.5</v>
      </c>
      <c r="H19" s="805">
        <v>2099</v>
      </c>
      <c r="I19" s="808">
        <f>ROUND(H19/H$6*100,1)</f>
        <v>14.8</v>
      </c>
    </row>
    <row r="20" spans="1:11" ht="18" customHeight="1">
      <c r="A20" s="809" t="s">
        <v>3600</v>
      </c>
      <c r="B20" s="802">
        <v>300</v>
      </c>
      <c r="C20" s="803">
        <f>B20/B6*100</f>
        <v>1.8700910110958733</v>
      </c>
      <c r="D20" s="802">
        <v>287</v>
      </c>
      <c r="E20" s="803">
        <f>ROUND(D20/D$6*100,1)</f>
        <v>1.8</v>
      </c>
      <c r="F20" s="802">
        <v>284</v>
      </c>
      <c r="G20" s="804">
        <f>ROUND(F20/F$6*100,1)</f>
        <v>1.9</v>
      </c>
      <c r="H20" s="802">
        <v>244</v>
      </c>
      <c r="I20" s="804">
        <f>ROUND(H20/H$6*100,1)</f>
        <v>1.7</v>
      </c>
    </row>
    <row r="21" spans="1:11" ht="18" customHeight="1">
      <c r="A21" s="823" t="s">
        <v>2106</v>
      </c>
      <c r="B21" s="816">
        <v>56</v>
      </c>
      <c r="C21" s="817">
        <v>0.4</v>
      </c>
      <c r="D21" s="814" t="s">
        <v>145</v>
      </c>
      <c r="E21" s="815" t="s">
        <v>145</v>
      </c>
      <c r="F21" s="814" t="s">
        <v>145</v>
      </c>
      <c r="G21" s="824" t="s">
        <v>145</v>
      </c>
      <c r="H21" s="814" t="s">
        <v>2098</v>
      </c>
      <c r="I21" s="824" t="s">
        <v>2107</v>
      </c>
    </row>
    <row r="22" spans="1:11" ht="18" customHeight="1">
      <c r="A22" s="302" t="s">
        <v>2108</v>
      </c>
      <c r="B22" s="820" t="s">
        <v>145</v>
      </c>
      <c r="C22" s="821" t="s">
        <v>145</v>
      </c>
      <c r="D22" s="805">
        <v>128</v>
      </c>
      <c r="E22" s="806">
        <f>ROUND(D22/D$6*100,1)</f>
        <v>0.8</v>
      </c>
      <c r="F22" s="805">
        <v>114</v>
      </c>
      <c r="G22" s="808">
        <f>ROUND(F22/F$6*100,1)</f>
        <v>0.7</v>
      </c>
      <c r="H22" s="805">
        <v>123</v>
      </c>
      <c r="I22" s="808">
        <f>ROUND(H22/H$6*100,1)</f>
        <v>0.9</v>
      </c>
    </row>
    <row r="23" spans="1:11" ht="18" customHeight="1">
      <c r="A23" s="819" t="s">
        <v>2109</v>
      </c>
      <c r="B23" s="820" t="s">
        <v>145</v>
      </c>
      <c r="C23" s="821" t="s">
        <v>145</v>
      </c>
      <c r="D23" s="805">
        <v>415</v>
      </c>
      <c r="E23" s="806">
        <f>ROUND(D23/D$6*100,1)</f>
        <v>2.7</v>
      </c>
      <c r="F23" s="805">
        <v>503</v>
      </c>
      <c r="G23" s="808">
        <f>ROUND(F23/F$6*100,1)</f>
        <v>3.3</v>
      </c>
      <c r="H23" s="805">
        <v>566</v>
      </c>
      <c r="I23" s="808">
        <f>ROUND(H23/H$6*100,1)</f>
        <v>4</v>
      </c>
    </row>
    <row r="24" spans="1:11" ht="18" customHeight="1">
      <c r="A24" s="819" t="s">
        <v>2110</v>
      </c>
      <c r="B24" s="805">
        <v>913</v>
      </c>
      <c r="C24" s="806">
        <f>B24/B6*100</f>
        <v>5.6913103104351075</v>
      </c>
      <c r="D24" s="820" t="s">
        <v>145</v>
      </c>
      <c r="E24" s="821" t="s">
        <v>145</v>
      </c>
      <c r="F24" s="820" t="s">
        <v>145</v>
      </c>
      <c r="G24" s="822" t="s">
        <v>145</v>
      </c>
      <c r="H24" s="820" t="s">
        <v>310</v>
      </c>
      <c r="I24" s="822" t="s">
        <v>2107</v>
      </c>
    </row>
    <row r="25" spans="1:11" ht="18" customHeight="1">
      <c r="A25" s="825" t="s">
        <v>2111</v>
      </c>
      <c r="B25" s="810" t="s">
        <v>145</v>
      </c>
      <c r="C25" s="811" t="s">
        <v>145</v>
      </c>
      <c r="D25" s="802">
        <v>970</v>
      </c>
      <c r="E25" s="803">
        <f t="shared" ref="E25:E30" si="0">ROUND(D25/D$6*100,1)</f>
        <v>6.2</v>
      </c>
      <c r="F25" s="802">
        <v>891</v>
      </c>
      <c r="G25" s="804">
        <f t="shared" ref="G25:G30" si="1">ROUND(F25/F$6*100,1)</f>
        <v>5.9</v>
      </c>
      <c r="H25" s="802">
        <v>748</v>
      </c>
      <c r="I25" s="804">
        <f t="shared" ref="I25:I30" si="2">ROUND(H25/H$6*100,1)</f>
        <v>5.3</v>
      </c>
    </row>
    <row r="26" spans="1:11" ht="18" customHeight="1">
      <c r="A26" s="813" t="s">
        <v>2112</v>
      </c>
      <c r="B26" s="814" t="s">
        <v>145</v>
      </c>
      <c r="C26" s="815" t="s">
        <v>145</v>
      </c>
      <c r="D26" s="816">
        <v>478</v>
      </c>
      <c r="E26" s="817">
        <f t="shared" si="0"/>
        <v>3.1</v>
      </c>
      <c r="F26" s="816">
        <v>465</v>
      </c>
      <c r="G26" s="807">
        <f t="shared" si="1"/>
        <v>3.1</v>
      </c>
      <c r="H26" s="816">
        <v>402</v>
      </c>
      <c r="I26" s="807">
        <f t="shared" si="2"/>
        <v>2.8</v>
      </c>
    </row>
    <row r="27" spans="1:11" ht="18" customHeight="1">
      <c r="A27" s="819" t="s">
        <v>2138</v>
      </c>
      <c r="B27" s="805">
        <v>904</v>
      </c>
      <c r="C27" s="806">
        <f>B27/B6*100</f>
        <v>5.6352075801022323</v>
      </c>
      <c r="D27" s="805">
        <v>843</v>
      </c>
      <c r="E27" s="806">
        <f t="shared" si="0"/>
        <v>5.4</v>
      </c>
      <c r="F27" s="805">
        <v>829</v>
      </c>
      <c r="G27" s="808">
        <f t="shared" si="1"/>
        <v>5.4</v>
      </c>
      <c r="H27" s="805">
        <v>821</v>
      </c>
      <c r="I27" s="808">
        <f t="shared" si="2"/>
        <v>5.8</v>
      </c>
    </row>
    <row r="28" spans="1:11" ht="18" customHeight="1">
      <c r="A28" s="819" t="s">
        <v>2139</v>
      </c>
      <c r="B28" s="805">
        <v>1548</v>
      </c>
      <c r="C28" s="806">
        <f>B28/B6*100</f>
        <v>9.6496696172547072</v>
      </c>
      <c r="D28" s="805">
        <v>1784</v>
      </c>
      <c r="E28" s="806">
        <f t="shared" si="0"/>
        <v>11.4</v>
      </c>
      <c r="F28" s="805">
        <v>1990</v>
      </c>
      <c r="G28" s="808">
        <f t="shared" si="1"/>
        <v>13.1</v>
      </c>
      <c r="H28" s="805">
        <v>1927</v>
      </c>
      <c r="I28" s="808">
        <f t="shared" si="2"/>
        <v>13.6</v>
      </c>
    </row>
    <row r="29" spans="1:11" ht="18" customHeight="1">
      <c r="A29" s="819" t="s">
        <v>2140</v>
      </c>
      <c r="B29" s="805">
        <v>371</v>
      </c>
      <c r="C29" s="806">
        <f>B29/B6*100</f>
        <v>2.3126792170552299</v>
      </c>
      <c r="D29" s="805">
        <v>214</v>
      </c>
      <c r="E29" s="806">
        <f t="shared" si="0"/>
        <v>1.4</v>
      </c>
      <c r="F29" s="805">
        <v>277</v>
      </c>
      <c r="G29" s="808">
        <f t="shared" si="1"/>
        <v>1.8</v>
      </c>
      <c r="H29" s="805">
        <v>240</v>
      </c>
      <c r="I29" s="808">
        <f t="shared" si="2"/>
        <v>1.7</v>
      </c>
      <c r="K29" s="129"/>
    </row>
    <row r="30" spans="1:11" ht="18" customHeight="1">
      <c r="A30" s="809" t="s">
        <v>2113</v>
      </c>
      <c r="B30" s="802">
        <v>2243</v>
      </c>
      <c r="C30" s="803">
        <f>B30/B6*100</f>
        <v>13.982047126293478</v>
      </c>
      <c r="D30" s="802">
        <v>1151</v>
      </c>
      <c r="E30" s="803">
        <f t="shared" si="0"/>
        <v>7.4</v>
      </c>
      <c r="F30" s="802">
        <v>1089</v>
      </c>
      <c r="G30" s="804">
        <f t="shared" si="1"/>
        <v>7.2</v>
      </c>
      <c r="H30" s="802">
        <v>1062</v>
      </c>
      <c r="I30" s="804">
        <f t="shared" si="2"/>
        <v>7.5</v>
      </c>
    </row>
    <row r="31" spans="1:11" ht="18" customHeight="1">
      <c r="A31" s="302" t="s">
        <v>2114</v>
      </c>
      <c r="B31" s="805">
        <v>624</v>
      </c>
      <c r="C31" s="806">
        <f>B31/B6*100</f>
        <v>3.8897893030794171</v>
      </c>
      <c r="D31" s="820" t="s">
        <v>145</v>
      </c>
      <c r="E31" s="821" t="s">
        <v>145</v>
      </c>
      <c r="F31" s="820" t="s">
        <v>145</v>
      </c>
      <c r="G31" s="822" t="s">
        <v>145</v>
      </c>
      <c r="H31" s="820" t="s">
        <v>2096</v>
      </c>
      <c r="I31" s="822" t="s">
        <v>2115</v>
      </c>
    </row>
    <row r="32" spans="1:11" ht="18" customHeight="1">
      <c r="A32" s="302" t="s">
        <v>2116</v>
      </c>
      <c r="B32" s="820" t="s">
        <v>145</v>
      </c>
      <c r="C32" s="821" t="s">
        <v>145</v>
      </c>
      <c r="D32" s="805">
        <v>599</v>
      </c>
      <c r="E32" s="806">
        <f>ROUND(D32/D$6*100,1)</f>
        <v>3.8</v>
      </c>
      <c r="F32" s="805">
        <v>626</v>
      </c>
      <c r="G32" s="808">
        <f>ROUND(F32/F$6*100,1)</f>
        <v>4.0999999999999996</v>
      </c>
      <c r="H32" s="805">
        <v>588</v>
      </c>
      <c r="I32" s="808">
        <f>ROUND(H32/H$6*100,1)</f>
        <v>4.0999999999999996</v>
      </c>
    </row>
    <row r="33" spans="1:10" ht="18" customHeight="1">
      <c r="A33" s="826" t="s">
        <v>2117</v>
      </c>
      <c r="B33" s="827">
        <v>53</v>
      </c>
      <c r="C33" s="828">
        <f>B33/B6*100</f>
        <v>0.33038274529360429</v>
      </c>
      <c r="D33" s="827">
        <v>346</v>
      </c>
      <c r="E33" s="828">
        <f>ROUND(D33/D$6*100,1)</f>
        <v>2.2000000000000002</v>
      </c>
      <c r="F33" s="827">
        <v>71</v>
      </c>
      <c r="G33" s="829">
        <f>ROUND(F33/F$6*100,1)</f>
        <v>0.5</v>
      </c>
      <c r="H33" s="827">
        <v>346</v>
      </c>
      <c r="I33" s="829">
        <f>ROUND(H33/H$6*100,1)</f>
        <v>2.4</v>
      </c>
    </row>
    <row r="34" spans="1:10" ht="18" customHeight="1">
      <c r="A34" s="592"/>
      <c r="B34" s="441"/>
      <c r="C34" s="806"/>
      <c r="D34" s="441"/>
      <c r="E34" s="806"/>
      <c r="F34" s="441"/>
      <c r="G34" s="806"/>
      <c r="H34" s="441"/>
      <c r="I34" s="806"/>
    </row>
    <row r="35" spans="1:10" ht="18" customHeight="1">
      <c r="A35" s="830" t="s">
        <v>2118</v>
      </c>
      <c r="B35" s="831"/>
      <c r="C35" s="828"/>
      <c r="D35" s="831"/>
      <c r="E35" s="828"/>
      <c r="F35" s="831"/>
      <c r="G35" s="828"/>
      <c r="H35" s="831"/>
      <c r="I35" s="828"/>
    </row>
    <row r="36" spans="1:10" ht="18" customHeight="1">
      <c r="A36" s="592"/>
      <c r="B36" s="801" t="s">
        <v>324</v>
      </c>
      <c r="C36" s="741" t="s">
        <v>275</v>
      </c>
      <c r="D36" s="801" t="s">
        <v>324</v>
      </c>
      <c r="E36" s="741" t="s">
        <v>275</v>
      </c>
      <c r="F36" s="801" t="s">
        <v>324</v>
      </c>
      <c r="G36" s="741" t="s">
        <v>275</v>
      </c>
      <c r="H36" s="801" t="s">
        <v>324</v>
      </c>
      <c r="I36" s="741" t="s">
        <v>2091</v>
      </c>
    </row>
    <row r="37" spans="1:10" ht="18" customHeight="1">
      <c r="A37" s="832" t="s">
        <v>2119</v>
      </c>
      <c r="B37" s="805">
        <v>839</v>
      </c>
      <c r="C37" s="806">
        <f>B37/B6*100</f>
        <v>5.2300211943647925</v>
      </c>
      <c r="D37" s="805">
        <v>572</v>
      </c>
      <c r="E37" s="806">
        <f>ROUND(D37/D$6*100,1)</f>
        <v>3.7</v>
      </c>
      <c r="F37" s="805">
        <v>637</v>
      </c>
      <c r="G37" s="808">
        <f>ROUND(F37/F$6*100,1)</f>
        <v>4.2</v>
      </c>
      <c r="H37" s="805">
        <v>567</v>
      </c>
      <c r="I37" s="808">
        <f>ROUND(H37/H$6*100,1)</f>
        <v>4</v>
      </c>
    </row>
    <row r="38" spans="1:10" ht="18" customHeight="1">
      <c r="A38" s="832" t="s">
        <v>2120</v>
      </c>
      <c r="B38" s="805">
        <v>4832</v>
      </c>
      <c r="C38" s="806">
        <f>B38/B6*100</f>
        <v>30.120932552050867</v>
      </c>
      <c r="D38" s="805">
        <v>4518</v>
      </c>
      <c r="E38" s="806">
        <f>ROUND(D38/D$6*100,1)</f>
        <v>28.9</v>
      </c>
      <c r="F38" s="805">
        <v>4332</v>
      </c>
      <c r="G38" s="808">
        <f>ROUND(F38/F$6*100,1)</f>
        <v>28.5</v>
      </c>
      <c r="H38" s="805">
        <v>3786</v>
      </c>
      <c r="I38" s="808">
        <f>ROUND(H38/H$6*100,1)</f>
        <v>26.7</v>
      </c>
    </row>
    <row r="39" spans="1:10" ht="18" customHeight="1">
      <c r="A39" s="833" t="s">
        <v>2121</v>
      </c>
      <c r="B39" s="827">
        <v>10318</v>
      </c>
      <c r="C39" s="828">
        <f>B39/B6*100</f>
        <v>64.31866350829074</v>
      </c>
      <c r="D39" s="827">
        <v>10209</v>
      </c>
      <c r="E39" s="829">
        <f>ROUND(D39/D$6*100,1)</f>
        <v>65.3</v>
      </c>
      <c r="F39" s="827">
        <v>10174</v>
      </c>
      <c r="G39" s="829">
        <f>ROUND(F39/F$6*100,1)</f>
        <v>66.900000000000006</v>
      </c>
      <c r="H39" s="827">
        <v>9494</v>
      </c>
      <c r="I39" s="829">
        <f>ROUND(H39/H$6*100,1)</f>
        <v>66.900000000000006</v>
      </c>
    </row>
    <row r="40" spans="1:10" ht="18" customHeight="1">
      <c r="A40" s="562" t="s">
        <v>2122</v>
      </c>
      <c r="B40" s="834"/>
      <c r="D40" s="834"/>
      <c r="I40" s="835"/>
    </row>
    <row r="41" spans="1:10" ht="18" customHeight="1">
      <c r="A41" s="562" t="s">
        <v>3113</v>
      </c>
    </row>
    <row r="42" spans="1:10" ht="18" customHeight="1">
      <c r="F42" s="83"/>
      <c r="G42" s="83"/>
      <c r="H42" s="92"/>
      <c r="I42" s="92"/>
      <c r="J42" s="92"/>
    </row>
  </sheetData>
  <mergeCells count="5">
    <mergeCell ref="A3:A4"/>
    <mergeCell ref="B3:C3"/>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27"/>
  <sheetViews>
    <sheetView view="pageBreakPreview" zoomScale="150" zoomScaleNormal="100" zoomScaleSheetLayoutView="150" workbookViewId="0">
      <selection activeCell="J11" sqref="J11"/>
    </sheetView>
  </sheetViews>
  <sheetFormatPr defaultRowHeight="20.100000000000001" customHeight="1"/>
  <cols>
    <col min="1" max="2" width="5.5" style="83" customWidth="1"/>
    <col min="3" max="22" width="3.5" style="83" customWidth="1"/>
    <col min="23" max="256" width="9" style="83"/>
    <col min="257" max="257" width="6.125" style="83" customWidth="1"/>
    <col min="258" max="258" width="5.625" style="83" customWidth="1"/>
    <col min="259" max="261" width="3.625" style="83" customWidth="1"/>
    <col min="262" max="263" width="4.625" style="83" customWidth="1"/>
    <col min="264" max="266" width="3.625" style="83" customWidth="1"/>
    <col min="267" max="267" width="4.625" style="83" customWidth="1"/>
    <col min="268" max="273" width="3.625" style="83" customWidth="1"/>
    <col min="274" max="274" width="4.625" style="83" customWidth="1"/>
    <col min="275" max="275" width="3.625" style="83" customWidth="1"/>
    <col min="276" max="276" width="4.625" style="83" customWidth="1"/>
    <col min="277" max="278" width="3.625" style="83" customWidth="1"/>
    <col min="279" max="512" width="9" style="83"/>
    <col min="513" max="513" width="6.125" style="83" customWidth="1"/>
    <col min="514" max="514" width="5.625" style="83" customWidth="1"/>
    <col min="515" max="517" width="3.625" style="83" customWidth="1"/>
    <col min="518" max="519" width="4.625" style="83" customWidth="1"/>
    <col min="520" max="522" width="3.625" style="83" customWidth="1"/>
    <col min="523" max="523" width="4.625" style="83" customWidth="1"/>
    <col min="524" max="529" width="3.625" style="83" customWidth="1"/>
    <col min="530" max="530" width="4.625" style="83" customWidth="1"/>
    <col min="531" max="531" width="3.625" style="83" customWidth="1"/>
    <col min="532" max="532" width="4.625" style="83" customWidth="1"/>
    <col min="533" max="534" width="3.625" style="83" customWidth="1"/>
    <col min="535" max="768" width="9" style="83"/>
    <col min="769" max="769" width="6.125" style="83" customWidth="1"/>
    <col min="770" max="770" width="5.625" style="83" customWidth="1"/>
    <col min="771" max="773" width="3.625" style="83" customWidth="1"/>
    <col min="774" max="775" width="4.625" style="83" customWidth="1"/>
    <col min="776" max="778" width="3.625" style="83" customWidth="1"/>
    <col min="779" max="779" width="4.625" style="83" customWidth="1"/>
    <col min="780" max="785" width="3.625" style="83" customWidth="1"/>
    <col min="786" max="786" width="4.625" style="83" customWidth="1"/>
    <col min="787" max="787" width="3.625" style="83" customWidth="1"/>
    <col min="788" max="788" width="4.625" style="83" customWidth="1"/>
    <col min="789" max="790" width="3.625" style="83" customWidth="1"/>
    <col min="791" max="1024" width="9" style="83"/>
    <col min="1025" max="1025" width="6.125" style="83" customWidth="1"/>
    <col min="1026" max="1026" width="5.625" style="83" customWidth="1"/>
    <col min="1027" max="1029" width="3.625" style="83" customWidth="1"/>
    <col min="1030" max="1031" width="4.625" style="83" customWidth="1"/>
    <col min="1032" max="1034" width="3.625" style="83" customWidth="1"/>
    <col min="1035" max="1035" width="4.625" style="83" customWidth="1"/>
    <col min="1036" max="1041" width="3.625" style="83" customWidth="1"/>
    <col min="1042" max="1042" width="4.625" style="83" customWidth="1"/>
    <col min="1043" max="1043" width="3.625" style="83" customWidth="1"/>
    <col min="1044" max="1044" width="4.625" style="83" customWidth="1"/>
    <col min="1045" max="1046" width="3.625" style="83" customWidth="1"/>
    <col min="1047" max="1280" width="9" style="83"/>
    <col min="1281" max="1281" width="6.125" style="83" customWidth="1"/>
    <col min="1282" max="1282" width="5.625" style="83" customWidth="1"/>
    <col min="1283" max="1285" width="3.625" style="83" customWidth="1"/>
    <col min="1286" max="1287" width="4.625" style="83" customWidth="1"/>
    <col min="1288" max="1290" width="3.625" style="83" customWidth="1"/>
    <col min="1291" max="1291" width="4.625" style="83" customWidth="1"/>
    <col min="1292" max="1297" width="3.625" style="83" customWidth="1"/>
    <col min="1298" max="1298" width="4.625" style="83" customWidth="1"/>
    <col min="1299" max="1299" width="3.625" style="83" customWidth="1"/>
    <col min="1300" max="1300" width="4.625" style="83" customWidth="1"/>
    <col min="1301" max="1302" width="3.625" style="83" customWidth="1"/>
    <col min="1303" max="1536" width="9" style="83"/>
    <col min="1537" max="1537" width="6.125" style="83" customWidth="1"/>
    <col min="1538" max="1538" width="5.625" style="83" customWidth="1"/>
    <col min="1539" max="1541" width="3.625" style="83" customWidth="1"/>
    <col min="1542" max="1543" width="4.625" style="83" customWidth="1"/>
    <col min="1544" max="1546" width="3.625" style="83" customWidth="1"/>
    <col min="1547" max="1547" width="4.625" style="83" customWidth="1"/>
    <col min="1548" max="1553" width="3.625" style="83" customWidth="1"/>
    <col min="1554" max="1554" width="4.625" style="83" customWidth="1"/>
    <col min="1555" max="1555" width="3.625" style="83" customWidth="1"/>
    <col min="1556" max="1556" width="4.625" style="83" customWidth="1"/>
    <col min="1557" max="1558" width="3.625" style="83" customWidth="1"/>
    <col min="1559" max="1792" width="9" style="83"/>
    <col min="1793" max="1793" width="6.125" style="83" customWidth="1"/>
    <col min="1794" max="1794" width="5.625" style="83" customWidth="1"/>
    <col min="1795" max="1797" width="3.625" style="83" customWidth="1"/>
    <col min="1798" max="1799" width="4.625" style="83" customWidth="1"/>
    <col min="1800" max="1802" width="3.625" style="83" customWidth="1"/>
    <col min="1803" max="1803" width="4.625" style="83" customWidth="1"/>
    <col min="1804" max="1809" width="3.625" style="83" customWidth="1"/>
    <col min="1810" max="1810" width="4.625" style="83" customWidth="1"/>
    <col min="1811" max="1811" width="3.625" style="83" customWidth="1"/>
    <col min="1812" max="1812" width="4.625" style="83" customWidth="1"/>
    <col min="1813" max="1814" width="3.625" style="83" customWidth="1"/>
    <col min="1815" max="2048" width="9" style="83"/>
    <col min="2049" max="2049" width="6.125" style="83" customWidth="1"/>
    <col min="2050" max="2050" width="5.625" style="83" customWidth="1"/>
    <col min="2051" max="2053" width="3.625" style="83" customWidth="1"/>
    <col min="2054" max="2055" width="4.625" style="83" customWidth="1"/>
    <col min="2056" max="2058" width="3.625" style="83" customWidth="1"/>
    <col min="2059" max="2059" width="4.625" style="83" customWidth="1"/>
    <col min="2060" max="2065" width="3.625" style="83" customWidth="1"/>
    <col min="2066" max="2066" width="4.625" style="83" customWidth="1"/>
    <col min="2067" max="2067" width="3.625" style="83" customWidth="1"/>
    <col min="2068" max="2068" width="4.625" style="83" customWidth="1"/>
    <col min="2069" max="2070" width="3.625" style="83" customWidth="1"/>
    <col min="2071" max="2304" width="9" style="83"/>
    <col min="2305" max="2305" width="6.125" style="83" customWidth="1"/>
    <col min="2306" max="2306" width="5.625" style="83" customWidth="1"/>
    <col min="2307" max="2309" width="3.625" style="83" customWidth="1"/>
    <col min="2310" max="2311" width="4.625" style="83" customWidth="1"/>
    <col min="2312" max="2314" width="3.625" style="83" customWidth="1"/>
    <col min="2315" max="2315" width="4.625" style="83" customWidth="1"/>
    <col min="2316" max="2321" width="3.625" style="83" customWidth="1"/>
    <col min="2322" max="2322" width="4.625" style="83" customWidth="1"/>
    <col min="2323" max="2323" width="3.625" style="83" customWidth="1"/>
    <col min="2324" max="2324" width="4.625" style="83" customWidth="1"/>
    <col min="2325" max="2326" width="3.625" style="83" customWidth="1"/>
    <col min="2327" max="2560" width="9" style="83"/>
    <col min="2561" max="2561" width="6.125" style="83" customWidth="1"/>
    <col min="2562" max="2562" width="5.625" style="83" customWidth="1"/>
    <col min="2563" max="2565" width="3.625" style="83" customWidth="1"/>
    <col min="2566" max="2567" width="4.625" style="83" customWidth="1"/>
    <col min="2568" max="2570" width="3.625" style="83" customWidth="1"/>
    <col min="2571" max="2571" width="4.625" style="83" customWidth="1"/>
    <col min="2572" max="2577" width="3.625" style="83" customWidth="1"/>
    <col min="2578" max="2578" width="4.625" style="83" customWidth="1"/>
    <col min="2579" max="2579" width="3.625" style="83" customWidth="1"/>
    <col min="2580" max="2580" width="4.625" style="83" customWidth="1"/>
    <col min="2581" max="2582" width="3.625" style="83" customWidth="1"/>
    <col min="2583" max="2816" width="9" style="83"/>
    <col min="2817" max="2817" width="6.125" style="83" customWidth="1"/>
    <col min="2818" max="2818" width="5.625" style="83" customWidth="1"/>
    <col min="2819" max="2821" width="3.625" style="83" customWidth="1"/>
    <col min="2822" max="2823" width="4.625" style="83" customWidth="1"/>
    <col min="2824" max="2826" width="3.625" style="83" customWidth="1"/>
    <col min="2827" max="2827" width="4.625" style="83" customWidth="1"/>
    <col min="2828" max="2833" width="3.625" style="83" customWidth="1"/>
    <col min="2834" max="2834" width="4.625" style="83" customWidth="1"/>
    <col min="2835" max="2835" width="3.625" style="83" customWidth="1"/>
    <col min="2836" max="2836" width="4.625" style="83" customWidth="1"/>
    <col min="2837" max="2838" width="3.625" style="83" customWidth="1"/>
    <col min="2839" max="3072" width="9" style="83"/>
    <col min="3073" max="3073" width="6.125" style="83" customWidth="1"/>
    <col min="3074" max="3074" width="5.625" style="83" customWidth="1"/>
    <col min="3075" max="3077" width="3.625" style="83" customWidth="1"/>
    <col min="3078" max="3079" width="4.625" style="83" customWidth="1"/>
    <col min="3080" max="3082" width="3.625" style="83" customWidth="1"/>
    <col min="3083" max="3083" width="4.625" style="83" customWidth="1"/>
    <col min="3084" max="3089" width="3.625" style="83" customWidth="1"/>
    <col min="3090" max="3090" width="4.625" style="83" customWidth="1"/>
    <col min="3091" max="3091" width="3.625" style="83" customWidth="1"/>
    <col min="3092" max="3092" width="4.625" style="83" customWidth="1"/>
    <col min="3093" max="3094" width="3.625" style="83" customWidth="1"/>
    <col min="3095" max="3328" width="9" style="83"/>
    <col min="3329" max="3329" width="6.125" style="83" customWidth="1"/>
    <col min="3330" max="3330" width="5.625" style="83" customWidth="1"/>
    <col min="3331" max="3333" width="3.625" style="83" customWidth="1"/>
    <col min="3334" max="3335" width="4.625" style="83" customWidth="1"/>
    <col min="3336" max="3338" width="3.625" style="83" customWidth="1"/>
    <col min="3339" max="3339" width="4.625" style="83" customWidth="1"/>
    <col min="3340" max="3345" width="3.625" style="83" customWidth="1"/>
    <col min="3346" max="3346" width="4.625" style="83" customWidth="1"/>
    <col min="3347" max="3347" width="3.625" style="83" customWidth="1"/>
    <col min="3348" max="3348" width="4.625" style="83" customWidth="1"/>
    <col min="3349" max="3350" width="3.625" style="83" customWidth="1"/>
    <col min="3351" max="3584" width="9" style="83"/>
    <col min="3585" max="3585" width="6.125" style="83" customWidth="1"/>
    <col min="3586" max="3586" width="5.625" style="83" customWidth="1"/>
    <col min="3587" max="3589" width="3.625" style="83" customWidth="1"/>
    <col min="3590" max="3591" width="4.625" style="83" customWidth="1"/>
    <col min="3592" max="3594" width="3.625" style="83" customWidth="1"/>
    <col min="3595" max="3595" width="4.625" style="83" customWidth="1"/>
    <col min="3596" max="3601" width="3.625" style="83" customWidth="1"/>
    <col min="3602" max="3602" width="4.625" style="83" customWidth="1"/>
    <col min="3603" max="3603" width="3.625" style="83" customWidth="1"/>
    <col min="3604" max="3604" width="4.625" style="83" customWidth="1"/>
    <col min="3605" max="3606" width="3.625" style="83" customWidth="1"/>
    <col min="3607" max="3840" width="9" style="83"/>
    <col min="3841" max="3841" width="6.125" style="83" customWidth="1"/>
    <col min="3842" max="3842" width="5.625" style="83" customWidth="1"/>
    <col min="3843" max="3845" width="3.625" style="83" customWidth="1"/>
    <col min="3846" max="3847" width="4.625" style="83" customWidth="1"/>
    <col min="3848" max="3850" width="3.625" style="83" customWidth="1"/>
    <col min="3851" max="3851" width="4.625" style="83" customWidth="1"/>
    <col min="3852" max="3857" width="3.625" style="83" customWidth="1"/>
    <col min="3858" max="3858" width="4.625" style="83" customWidth="1"/>
    <col min="3859" max="3859" width="3.625" style="83" customWidth="1"/>
    <col min="3860" max="3860" width="4.625" style="83" customWidth="1"/>
    <col min="3861" max="3862" width="3.625" style="83" customWidth="1"/>
    <col min="3863" max="4096" width="9" style="83"/>
    <col min="4097" max="4097" width="6.125" style="83" customWidth="1"/>
    <col min="4098" max="4098" width="5.625" style="83" customWidth="1"/>
    <col min="4099" max="4101" width="3.625" style="83" customWidth="1"/>
    <col min="4102" max="4103" width="4.625" style="83" customWidth="1"/>
    <col min="4104" max="4106" width="3.625" style="83" customWidth="1"/>
    <col min="4107" max="4107" width="4.625" style="83" customWidth="1"/>
    <col min="4108" max="4113" width="3.625" style="83" customWidth="1"/>
    <col min="4114" max="4114" width="4.625" style="83" customWidth="1"/>
    <col min="4115" max="4115" width="3.625" style="83" customWidth="1"/>
    <col min="4116" max="4116" width="4.625" style="83" customWidth="1"/>
    <col min="4117" max="4118" width="3.625" style="83" customWidth="1"/>
    <col min="4119" max="4352" width="9" style="83"/>
    <col min="4353" max="4353" width="6.125" style="83" customWidth="1"/>
    <col min="4354" max="4354" width="5.625" style="83" customWidth="1"/>
    <col min="4355" max="4357" width="3.625" style="83" customWidth="1"/>
    <col min="4358" max="4359" width="4.625" style="83" customWidth="1"/>
    <col min="4360" max="4362" width="3.625" style="83" customWidth="1"/>
    <col min="4363" max="4363" width="4.625" style="83" customWidth="1"/>
    <col min="4364" max="4369" width="3.625" style="83" customWidth="1"/>
    <col min="4370" max="4370" width="4.625" style="83" customWidth="1"/>
    <col min="4371" max="4371" width="3.625" style="83" customWidth="1"/>
    <col min="4372" max="4372" width="4.625" style="83" customWidth="1"/>
    <col min="4373" max="4374" width="3.625" style="83" customWidth="1"/>
    <col min="4375" max="4608" width="9" style="83"/>
    <col min="4609" max="4609" width="6.125" style="83" customWidth="1"/>
    <col min="4610" max="4610" width="5.625" style="83" customWidth="1"/>
    <col min="4611" max="4613" width="3.625" style="83" customWidth="1"/>
    <col min="4614" max="4615" width="4.625" style="83" customWidth="1"/>
    <col min="4616" max="4618" width="3.625" style="83" customWidth="1"/>
    <col min="4619" max="4619" width="4.625" style="83" customWidth="1"/>
    <col min="4620" max="4625" width="3.625" style="83" customWidth="1"/>
    <col min="4626" max="4626" width="4.625" style="83" customWidth="1"/>
    <col min="4627" max="4627" width="3.625" style="83" customWidth="1"/>
    <col min="4628" max="4628" width="4.625" style="83" customWidth="1"/>
    <col min="4629" max="4630" width="3.625" style="83" customWidth="1"/>
    <col min="4631" max="4864" width="9" style="83"/>
    <col min="4865" max="4865" width="6.125" style="83" customWidth="1"/>
    <col min="4866" max="4866" width="5.625" style="83" customWidth="1"/>
    <col min="4867" max="4869" width="3.625" style="83" customWidth="1"/>
    <col min="4870" max="4871" width="4.625" style="83" customWidth="1"/>
    <col min="4872" max="4874" width="3.625" style="83" customWidth="1"/>
    <col min="4875" max="4875" width="4.625" style="83" customWidth="1"/>
    <col min="4876" max="4881" width="3.625" style="83" customWidth="1"/>
    <col min="4882" max="4882" width="4.625" style="83" customWidth="1"/>
    <col min="4883" max="4883" width="3.625" style="83" customWidth="1"/>
    <col min="4884" max="4884" width="4.625" style="83" customWidth="1"/>
    <col min="4885" max="4886" width="3.625" style="83" customWidth="1"/>
    <col min="4887" max="5120" width="9" style="83"/>
    <col min="5121" max="5121" width="6.125" style="83" customWidth="1"/>
    <col min="5122" max="5122" width="5.625" style="83" customWidth="1"/>
    <col min="5123" max="5125" width="3.625" style="83" customWidth="1"/>
    <col min="5126" max="5127" width="4.625" style="83" customWidth="1"/>
    <col min="5128" max="5130" width="3.625" style="83" customWidth="1"/>
    <col min="5131" max="5131" width="4.625" style="83" customWidth="1"/>
    <col min="5132" max="5137" width="3.625" style="83" customWidth="1"/>
    <col min="5138" max="5138" width="4.625" style="83" customWidth="1"/>
    <col min="5139" max="5139" width="3.625" style="83" customWidth="1"/>
    <col min="5140" max="5140" width="4.625" style="83" customWidth="1"/>
    <col min="5141" max="5142" width="3.625" style="83" customWidth="1"/>
    <col min="5143" max="5376" width="9" style="83"/>
    <col min="5377" max="5377" width="6.125" style="83" customWidth="1"/>
    <col min="5378" max="5378" width="5.625" style="83" customWidth="1"/>
    <col min="5379" max="5381" width="3.625" style="83" customWidth="1"/>
    <col min="5382" max="5383" width="4.625" style="83" customWidth="1"/>
    <col min="5384" max="5386" width="3.625" style="83" customWidth="1"/>
    <col min="5387" max="5387" width="4.625" style="83" customWidth="1"/>
    <col min="5388" max="5393" width="3.625" style="83" customWidth="1"/>
    <col min="5394" max="5394" width="4.625" style="83" customWidth="1"/>
    <col min="5395" max="5395" width="3.625" style="83" customWidth="1"/>
    <col min="5396" max="5396" width="4.625" style="83" customWidth="1"/>
    <col min="5397" max="5398" width="3.625" style="83" customWidth="1"/>
    <col min="5399" max="5632" width="9" style="83"/>
    <col min="5633" max="5633" width="6.125" style="83" customWidth="1"/>
    <col min="5634" max="5634" width="5.625" style="83" customWidth="1"/>
    <col min="5635" max="5637" width="3.625" style="83" customWidth="1"/>
    <col min="5638" max="5639" width="4.625" style="83" customWidth="1"/>
    <col min="5640" max="5642" width="3.625" style="83" customWidth="1"/>
    <col min="5643" max="5643" width="4.625" style="83" customWidth="1"/>
    <col min="5644" max="5649" width="3.625" style="83" customWidth="1"/>
    <col min="5650" max="5650" width="4.625" style="83" customWidth="1"/>
    <col min="5651" max="5651" width="3.625" style="83" customWidth="1"/>
    <col min="5652" max="5652" width="4.625" style="83" customWidth="1"/>
    <col min="5653" max="5654" width="3.625" style="83" customWidth="1"/>
    <col min="5655" max="5888" width="9" style="83"/>
    <col min="5889" max="5889" width="6.125" style="83" customWidth="1"/>
    <col min="5890" max="5890" width="5.625" style="83" customWidth="1"/>
    <col min="5891" max="5893" width="3.625" style="83" customWidth="1"/>
    <col min="5894" max="5895" width="4.625" style="83" customWidth="1"/>
    <col min="5896" max="5898" width="3.625" style="83" customWidth="1"/>
    <col min="5899" max="5899" width="4.625" style="83" customWidth="1"/>
    <col min="5900" max="5905" width="3.625" style="83" customWidth="1"/>
    <col min="5906" max="5906" width="4.625" style="83" customWidth="1"/>
    <col min="5907" max="5907" width="3.625" style="83" customWidth="1"/>
    <col min="5908" max="5908" width="4.625" style="83" customWidth="1"/>
    <col min="5909" max="5910" width="3.625" style="83" customWidth="1"/>
    <col min="5911" max="6144" width="9" style="83"/>
    <col min="6145" max="6145" width="6.125" style="83" customWidth="1"/>
    <col min="6146" max="6146" width="5.625" style="83" customWidth="1"/>
    <col min="6147" max="6149" width="3.625" style="83" customWidth="1"/>
    <col min="6150" max="6151" width="4.625" style="83" customWidth="1"/>
    <col min="6152" max="6154" width="3.625" style="83" customWidth="1"/>
    <col min="6155" max="6155" width="4.625" style="83" customWidth="1"/>
    <col min="6156" max="6161" width="3.625" style="83" customWidth="1"/>
    <col min="6162" max="6162" width="4.625" style="83" customWidth="1"/>
    <col min="6163" max="6163" width="3.625" style="83" customWidth="1"/>
    <col min="6164" max="6164" width="4.625" style="83" customWidth="1"/>
    <col min="6165" max="6166" width="3.625" style="83" customWidth="1"/>
    <col min="6167" max="6400" width="9" style="83"/>
    <col min="6401" max="6401" width="6.125" style="83" customWidth="1"/>
    <col min="6402" max="6402" width="5.625" style="83" customWidth="1"/>
    <col min="6403" max="6405" width="3.625" style="83" customWidth="1"/>
    <col min="6406" max="6407" width="4.625" style="83" customWidth="1"/>
    <col min="6408" max="6410" width="3.625" style="83" customWidth="1"/>
    <col min="6411" max="6411" width="4.625" style="83" customWidth="1"/>
    <col min="6412" max="6417" width="3.625" style="83" customWidth="1"/>
    <col min="6418" max="6418" width="4.625" style="83" customWidth="1"/>
    <col min="6419" max="6419" width="3.625" style="83" customWidth="1"/>
    <col min="6420" max="6420" width="4.625" style="83" customWidth="1"/>
    <col min="6421" max="6422" width="3.625" style="83" customWidth="1"/>
    <col min="6423" max="6656" width="9" style="83"/>
    <col min="6657" max="6657" width="6.125" style="83" customWidth="1"/>
    <col min="6658" max="6658" width="5.625" style="83" customWidth="1"/>
    <col min="6659" max="6661" width="3.625" style="83" customWidth="1"/>
    <col min="6662" max="6663" width="4.625" style="83" customWidth="1"/>
    <col min="6664" max="6666" width="3.625" style="83" customWidth="1"/>
    <col min="6667" max="6667" width="4.625" style="83" customWidth="1"/>
    <col min="6668" max="6673" width="3.625" style="83" customWidth="1"/>
    <col min="6674" max="6674" width="4.625" style="83" customWidth="1"/>
    <col min="6675" max="6675" width="3.625" style="83" customWidth="1"/>
    <col min="6676" max="6676" width="4.625" style="83" customWidth="1"/>
    <col min="6677" max="6678" width="3.625" style="83" customWidth="1"/>
    <col min="6679" max="6912" width="9" style="83"/>
    <col min="6913" max="6913" width="6.125" style="83" customWidth="1"/>
    <col min="6914" max="6914" width="5.625" style="83" customWidth="1"/>
    <col min="6915" max="6917" width="3.625" style="83" customWidth="1"/>
    <col min="6918" max="6919" width="4.625" style="83" customWidth="1"/>
    <col min="6920" max="6922" width="3.625" style="83" customWidth="1"/>
    <col min="6923" max="6923" width="4.625" style="83" customWidth="1"/>
    <col min="6924" max="6929" width="3.625" style="83" customWidth="1"/>
    <col min="6930" max="6930" width="4.625" style="83" customWidth="1"/>
    <col min="6931" max="6931" width="3.625" style="83" customWidth="1"/>
    <col min="6932" max="6932" width="4.625" style="83" customWidth="1"/>
    <col min="6933" max="6934" width="3.625" style="83" customWidth="1"/>
    <col min="6935" max="7168" width="9" style="83"/>
    <col min="7169" max="7169" width="6.125" style="83" customWidth="1"/>
    <col min="7170" max="7170" width="5.625" style="83" customWidth="1"/>
    <col min="7171" max="7173" width="3.625" style="83" customWidth="1"/>
    <col min="7174" max="7175" width="4.625" style="83" customWidth="1"/>
    <col min="7176" max="7178" width="3.625" style="83" customWidth="1"/>
    <col min="7179" max="7179" width="4.625" style="83" customWidth="1"/>
    <col min="7180" max="7185" width="3.625" style="83" customWidth="1"/>
    <col min="7186" max="7186" width="4.625" style="83" customWidth="1"/>
    <col min="7187" max="7187" width="3.625" style="83" customWidth="1"/>
    <col min="7188" max="7188" width="4.625" style="83" customWidth="1"/>
    <col min="7189" max="7190" width="3.625" style="83" customWidth="1"/>
    <col min="7191" max="7424" width="9" style="83"/>
    <col min="7425" max="7425" width="6.125" style="83" customWidth="1"/>
    <col min="7426" max="7426" width="5.625" style="83" customWidth="1"/>
    <col min="7427" max="7429" width="3.625" style="83" customWidth="1"/>
    <col min="7430" max="7431" width="4.625" style="83" customWidth="1"/>
    <col min="7432" max="7434" width="3.625" style="83" customWidth="1"/>
    <col min="7435" max="7435" width="4.625" style="83" customWidth="1"/>
    <col min="7436" max="7441" width="3.625" style="83" customWidth="1"/>
    <col min="7442" max="7442" width="4.625" style="83" customWidth="1"/>
    <col min="7443" max="7443" width="3.625" style="83" customWidth="1"/>
    <col min="7444" max="7444" width="4.625" style="83" customWidth="1"/>
    <col min="7445" max="7446" width="3.625" style="83" customWidth="1"/>
    <col min="7447" max="7680" width="9" style="83"/>
    <col min="7681" max="7681" width="6.125" style="83" customWidth="1"/>
    <col min="7682" max="7682" width="5.625" style="83" customWidth="1"/>
    <col min="7683" max="7685" width="3.625" style="83" customWidth="1"/>
    <col min="7686" max="7687" width="4.625" style="83" customWidth="1"/>
    <col min="7688" max="7690" width="3.625" style="83" customWidth="1"/>
    <col min="7691" max="7691" width="4.625" style="83" customWidth="1"/>
    <col min="7692" max="7697" width="3.625" style="83" customWidth="1"/>
    <col min="7698" max="7698" width="4.625" style="83" customWidth="1"/>
    <col min="7699" max="7699" width="3.625" style="83" customWidth="1"/>
    <col min="7700" max="7700" width="4.625" style="83" customWidth="1"/>
    <col min="7701" max="7702" width="3.625" style="83" customWidth="1"/>
    <col min="7703" max="7936" width="9" style="83"/>
    <col min="7937" max="7937" width="6.125" style="83" customWidth="1"/>
    <col min="7938" max="7938" width="5.625" style="83" customWidth="1"/>
    <col min="7939" max="7941" width="3.625" style="83" customWidth="1"/>
    <col min="7942" max="7943" width="4.625" style="83" customWidth="1"/>
    <col min="7944" max="7946" width="3.625" style="83" customWidth="1"/>
    <col min="7947" max="7947" width="4.625" style="83" customWidth="1"/>
    <col min="7948" max="7953" width="3.625" style="83" customWidth="1"/>
    <col min="7954" max="7954" width="4.625" style="83" customWidth="1"/>
    <col min="7955" max="7955" width="3.625" style="83" customWidth="1"/>
    <col min="7956" max="7956" width="4.625" style="83" customWidth="1"/>
    <col min="7957" max="7958" width="3.625" style="83" customWidth="1"/>
    <col min="7959" max="8192" width="9" style="83"/>
    <col min="8193" max="8193" width="6.125" style="83" customWidth="1"/>
    <col min="8194" max="8194" width="5.625" style="83" customWidth="1"/>
    <col min="8195" max="8197" width="3.625" style="83" customWidth="1"/>
    <col min="8198" max="8199" width="4.625" style="83" customWidth="1"/>
    <col min="8200" max="8202" width="3.625" style="83" customWidth="1"/>
    <col min="8203" max="8203" width="4.625" style="83" customWidth="1"/>
    <col min="8204" max="8209" width="3.625" style="83" customWidth="1"/>
    <col min="8210" max="8210" width="4.625" style="83" customWidth="1"/>
    <col min="8211" max="8211" width="3.625" style="83" customWidth="1"/>
    <col min="8212" max="8212" width="4.625" style="83" customWidth="1"/>
    <col min="8213" max="8214" width="3.625" style="83" customWidth="1"/>
    <col min="8215" max="8448" width="9" style="83"/>
    <col min="8449" max="8449" width="6.125" style="83" customWidth="1"/>
    <col min="8450" max="8450" width="5.625" style="83" customWidth="1"/>
    <col min="8451" max="8453" width="3.625" style="83" customWidth="1"/>
    <col min="8454" max="8455" width="4.625" style="83" customWidth="1"/>
    <col min="8456" max="8458" width="3.625" style="83" customWidth="1"/>
    <col min="8459" max="8459" width="4.625" style="83" customWidth="1"/>
    <col min="8460" max="8465" width="3.625" style="83" customWidth="1"/>
    <col min="8466" max="8466" width="4.625" style="83" customWidth="1"/>
    <col min="8467" max="8467" width="3.625" style="83" customWidth="1"/>
    <col min="8468" max="8468" width="4.625" style="83" customWidth="1"/>
    <col min="8469" max="8470" width="3.625" style="83" customWidth="1"/>
    <col min="8471" max="8704" width="9" style="83"/>
    <col min="8705" max="8705" width="6.125" style="83" customWidth="1"/>
    <col min="8706" max="8706" width="5.625" style="83" customWidth="1"/>
    <col min="8707" max="8709" width="3.625" style="83" customWidth="1"/>
    <col min="8710" max="8711" width="4.625" style="83" customWidth="1"/>
    <col min="8712" max="8714" width="3.625" style="83" customWidth="1"/>
    <col min="8715" max="8715" width="4.625" style="83" customWidth="1"/>
    <col min="8716" max="8721" width="3.625" style="83" customWidth="1"/>
    <col min="8722" max="8722" width="4.625" style="83" customWidth="1"/>
    <col min="8723" max="8723" width="3.625" style="83" customWidth="1"/>
    <col min="8724" max="8724" width="4.625" style="83" customWidth="1"/>
    <col min="8725" max="8726" width="3.625" style="83" customWidth="1"/>
    <col min="8727" max="8960" width="9" style="83"/>
    <col min="8961" max="8961" width="6.125" style="83" customWidth="1"/>
    <col min="8962" max="8962" width="5.625" style="83" customWidth="1"/>
    <col min="8963" max="8965" width="3.625" style="83" customWidth="1"/>
    <col min="8966" max="8967" width="4.625" style="83" customWidth="1"/>
    <col min="8968" max="8970" width="3.625" style="83" customWidth="1"/>
    <col min="8971" max="8971" width="4.625" style="83" customWidth="1"/>
    <col min="8972" max="8977" width="3.625" style="83" customWidth="1"/>
    <col min="8978" max="8978" width="4.625" style="83" customWidth="1"/>
    <col min="8979" max="8979" width="3.625" style="83" customWidth="1"/>
    <col min="8980" max="8980" width="4.625" style="83" customWidth="1"/>
    <col min="8981" max="8982" width="3.625" style="83" customWidth="1"/>
    <col min="8983" max="9216" width="9" style="83"/>
    <col min="9217" max="9217" width="6.125" style="83" customWidth="1"/>
    <col min="9218" max="9218" width="5.625" style="83" customWidth="1"/>
    <col min="9219" max="9221" width="3.625" style="83" customWidth="1"/>
    <col min="9222" max="9223" width="4.625" style="83" customWidth="1"/>
    <col min="9224" max="9226" width="3.625" style="83" customWidth="1"/>
    <col min="9227" max="9227" width="4.625" style="83" customWidth="1"/>
    <col min="9228" max="9233" width="3.625" style="83" customWidth="1"/>
    <col min="9234" max="9234" width="4.625" style="83" customWidth="1"/>
    <col min="9235" max="9235" width="3.625" style="83" customWidth="1"/>
    <col min="9236" max="9236" width="4.625" style="83" customWidth="1"/>
    <col min="9237" max="9238" width="3.625" style="83" customWidth="1"/>
    <col min="9239" max="9472" width="9" style="83"/>
    <col min="9473" max="9473" width="6.125" style="83" customWidth="1"/>
    <col min="9474" max="9474" width="5.625" style="83" customWidth="1"/>
    <col min="9475" max="9477" width="3.625" style="83" customWidth="1"/>
    <col min="9478" max="9479" width="4.625" style="83" customWidth="1"/>
    <col min="9480" max="9482" width="3.625" style="83" customWidth="1"/>
    <col min="9483" max="9483" width="4.625" style="83" customWidth="1"/>
    <col min="9484" max="9489" width="3.625" style="83" customWidth="1"/>
    <col min="9490" max="9490" width="4.625" style="83" customWidth="1"/>
    <col min="9491" max="9491" width="3.625" style="83" customWidth="1"/>
    <col min="9492" max="9492" width="4.625" style="83" customWidth="1"/>
    <col min="9493" max="9494" width="3.625" style="83" customWidth="1"/>
    <col min="9495" max="9728" width="9" style="83"/>
    <col min="9729" max="9729" width="6.125" style="83" customWidth="1"/>
    <col min="9730" max="9730" width="5.625" style="83" customWidth="1"/>
    <col min="9731" max="9733" width="3.625" style="83" customWidth="1"/>
    <col min="9734" max="9735" width="4.625" style="83" customWidth="1"/>
    <col min="9736" max="9738" width="3.625" style="83" customWidth="1"/>
    <col min="9739" max="9739" width="4.625" style="83" customWidth="1"/>
    <col min="9740" max="9745" width="3.625" style="83" customWidth="1"/>
    <col min="9746" max="9746" width="4.625" style="83" customWidth="1"/>
    <col min="9747" max="9747" width="3.625" style="83" customWidth="1"/>
    <col min="9748" max="9748" width="4.625" style="83" customWidth="1"/>
    <col min="9749" max="9750" width="3.625" style="83" customWidth="1"/>
    <col min="9751" max="9984" width="9" style="83"/>
    <col min="9985" max="9985" width="6.125" style="83" customWidth="1"/>
    <col min="9986" max="9986" width="5.625" style="83" customWidth="1"/>
    <col min="9987" max="9989" width="3.625" style="83" customWidth="1"/>
    <col min="9990" max="9991" width="4.625" style="83" customWidth="1"/>
    <col min="9992" max="9994" width="3.625" style="83" customWidth="1"/>
    <col min="9995" max="9995" width="4.625" style="83" customWidth="1"/>
    <col min="9996" max="10001" width="3.625" style="83" customWidth="1"/>
    <col min="10002" max="10002" width="4.625" style="83" customWidth="1"/>
    <col min="10003" max="10003" width="3.625" style="83" customWidth="1"/>
    <col min="10004" max="10004" width="4.625" style="83" customWidth="1"/>
    <col min="10005" max="10006" width="3.625" style="83" customWidth="1"/>
    <col min="10007" max="10240" width="9" style="83"/>
    <col min="10241" max="10241" width="6.125" style="83" customWidth="1"/>
    <col min="10242" max="10242" width="5.625" style="83" customWidth="1"/>
    <col min="10243" max="10245" width="3.625" style="83" customWidth="1"/>
    <col min="10246" max="10247" width="4.625" style="83" customWidth="1"/>
    <col min="10248" max="10250" width="3.625" style="83" customWidth="1"/>
    <col min="10251" max="10251" width="4.625" style="83" customWidth="1"/>
    <col min="10252" max="10257" width="3.625" style="83" customWidth="1"/>
    <col min="10258" max="10258" width="4.625" style="83" customWidth="1"/>
    <col min="10259" max="10259" width="3.625" style="83" customWidth="1"/>
    <col min="10260" max="10260" width="4.625" style="83" customWidth="1"/>
    <col min="10261" max="10262" width="3.625" style="83" customWidth="1"/>
    <col min="10263" max="10496" width="9" style="83"/>
    <col min="10497" max="10497" width="6.125" style="83" customWidth="1"/>
    <col min="10498" max="10498" width="5.625" style="83" customWidth="1"/>
    <col min="10499" max="10501" width="3.625" style="83" customWidth="1"/>
    <col min="10502" max="10503" width="4.625" style="83" customWidth="1"/>
    <col min="10504" max="10506" width="3.625" style="83" customWidth="1"/>
    <col min="10507" max="10507" width="4.625" style="83" customWidth="1"/>
    <col min="10508" max="10513" width="3.625" style="83" customWidth="1"/>
    <col min="10514" max="10514" width="4.625" style="83" customWidth="1"/>
    <col min="10515" max="10515" width="3.625" style="83" customWidth="1"/>
    <col min="10516" max="10516" width="4.625" style="83" customWidth="1"/>
    <col min="10517" max="10518" width="3.625" style="83" customWidth="1"/>
    <col min="10519" max="10752" width="9" style="83"/>
    <col min="10753" max="10753" width="6.125" style="83" customWidth="1"/>
    <col min="10754" max="10754" width="5.625" style="83" customWidth="1"/>
    <col min="10755" max="10757" width="3.625" style="83" customWidth="1"/>
    <col min="10758" max="10759" width="4.625" style="83" customWidth="1"/>
    <col min="10760" max="10762" width="3.625" style="83" customWidth="1"/>
    <col min="10763" max="10763" width="4.625" style="83" customWidth="1"/>
    <col min="10764" max="10769" width="3.625" style="83" customWidth="1"/>
    <col min="10770" max="10770" width="4.625" style="83" customWidth="1"/>
    <col min="10771" max="10771" width="3.625" style="83" customWidth="1"/>
    <col min="10772" max="10772" width="4.625" style="83" customWidth="1"/>
    <col min="10773" max="10774" width="3.625" style="83" customWidth="1"/>
    <col min="10775" max="11008" width="9" style="83"/>
    <col min="11009" max="11009" width="6.125" style="83" customWidth="1"/>
    <col min="11010" max="11010" width="5.625" style="83" customWidth="1"/>
    <col min="11011" max="11013" width="3.625" style="83" customWidth="1"/>
    <col min="11014" max="11015" width="4.625" style="83" customWidth="1"/>
    <col min="11016" max="11018" width="3.625" style="83" customWidth="1"/>
    <col min="11019" max="11019" width="4.625" style="83" customWidth="1"/>
    <col min="11020" max="11025" width="3.625" style="83" customWidth="1"/>
    <col min="11026" max="11026" width="4.625" style="83" customWidth="1"/>
    <col min="11027" max="11027" width="3.625" style="83" customWidth="1"/>
    <col min="11028" max="11028" width="4.625" style="83" customWidth="1"/>
    <col min="11029" max="11030" width="3.625" style="83" customWidth="1"/>
    <col min="11031" max="11264" width="9" style="83"/>
    <col min="11265" max="11265" width="6.125" style="83" customWidth="1"/>
    <col min="11266" max="11266" width="5.625" style="83" customWidth="1"/>
    <col min="11267" max="11269" width="3.625" style="83" customWidth="1"/>
    <col min="11270" max="11271" width="4.625" style="83" customWidth="1"/>
    <col min="11272" max="11274" width="3.625" style="83" customWidth="1"/>
    <col min="11275" max="11275" width="4.625" style="83" customWidth="1"/>
    <col min="11276" max="11281" width="3.625" style="83" customWidth="1"/>
    <col min="11282" max="11282" width="4.625" style="83" customWidth="1"/>
    <col min="11283" max="11283" width="3.625" style="83" customWidth="1"/>
    <col min="11284" max="11284" width="4.625" style="83" customWidth="1"/>
    <col min="11285" max="11286" width="3.625" style="83" customWidth="1"/>
    <col min="11287" max="11520" width="9" style="83"/>
    <col min="11521" max="11521" width="6.125" style="83" customWidth="1"/>
    <col min="11522" max="11522" width="5.625" style="83" customWidth="1"/>
    <col min="11523" max="11525" width="3.625" style="83" customWidth="1"/>
    <col min="11526" max="11527" width="4.625" style="83" customWidth="1"/>
    <col min="11528" max="11530" width="3.625" style="83" customWidth="1"/>
    <col min="11531" max="11531" width="4.625" style="83" customWidth="1"/>
    <col min="11532" max="11537" width="3.625" style="83" customWidth="1"/>
    <col min="11538" max="11538" width="4.625" style="83" customWidth="1"/>
    <col min="11539" max="11539" width="3.625" style="83" customWidth="1"/>
    <col min="11540" max="11540" width="4.625" style="83" customWidth="1"/>
    <col min="11541" max="11542" width="3.625" style="83" customWidth="1"/>
    <col min="11543" max="11776" width="9" style="83"/>
    <col min="11777" max="11777" width="6.125" style="83" customWidth="1"/>
    <col min="11778" max="11778" width="5.625" style="83" customWidth="1"/>
    <col min="11779" max="11781" width="3.625" style="83" customWidth="1"/>
    <col min="11782" max="11783" width="4.625" style="83" customWidth="1"/>
    <col min="11784" max="11786" width="3.625" style="83" customWidth="1"/>
    <col min="11787" max="11787" width="4.625" style="83" customWidth="1"/>
    <col min="11788" max="11793" width="3.625" style="83" customWidth="1"/>
    <col min="11794" max="11794" width="4.625" style="83" customWidth="1"/>
    <col min="11795" max="11795" width="3.625" style="83" customWidth="1"/>
    <col min="11796" max="11796" width="4.625" style="83" customWidth="1"/>
    <col min="11797" max="11798" width="3.625" style="83" customWidth="1"/>
    <col min="11799" max="12032" width="9" style="83"/>
    <col min="12033" max="12033" width="6.125" style="83" customWidth="1"/>
    <col min="12034" max="12034" width="5.625" style="83" customWidth="1"/>
    <col min="12035" max="12037" width="3.625" style="83" customWidth="1"/>
    <col min="12038" max="12039" width="4.625" style="83" customWidth="1"/>
    <col min="12040" max="12042" width="3.625" style="83" customWidth="1"/>
    <col min="12043" max="12043" width="4.625" style="83" customWidth="1"/>
    <col min="12044" max="12049" width="3.625" style="83" customWidth="1"/>
    <col min="12050" max="12050" width="4.625" style="83" customWidth="1"/>
    <col min="12051" max="12051" width="3.625" style="83" customWidth="1"/>
    <col min="12052" max="12052" width="4.625" style="83" customWidth="1"/>
    <col min="12053" max="12054" width="3.625" style="83" customWidth="1"/>
    <col min="12055" max="12288" width="9" style="83"/>
    <col min="12289" max="12289" width="6.125" style="83" customWidth="1"/>
    <col min="12290" max="12290" width="5.625" style="83" customWidth="1"/>
    <col min="12291" max="12293" width="3.625" style="83" customWidth="1"/>
    <col min="12294" max="12295" width="4.625" style="83" customWidth="1"/>
    <col min="12296" max="12298" width="3.625" style="83" customWidth="1"/>
    <col min="12299" max="12299" width="4.625" style="83" customWidth="1"/>
    <col min="12300" max="12305" width="3.625" style="83" customWidth="1"/>
    <col min="12306" max="12306" width="4.625" style="83" customWidth="1"/>
    <col min="12307" max="12307" width="3.625" style="83" customWidth="1"/>
    <col min="12308" max="12308" width="4.625" style="83" customWidth="1"/>
    <col min="12309" max="12310" width="3.625" style="83" customWidth="1"/>
    <col min="12311" max="12544" width="9" style="83"/>
    <col min="12545" max="12545" width="6.125" style="83" customWidth="1"/>
    <col min="12546" max="12546" width="5.625" style="83" customWidth="1"/>
    <col min="12547" max="12549" width="3.625" style="83" customWidth="1"/>
    <col min="12550" max="12551" width="4.625" style="83" customWidth="1"/>
    <col min="12552" max="12554" width="3.625" style="83" customWidth="1"/>
    <col min="12555" max="12555" width="4.625" style="83" customWidth="1"/>
    <col min="12556" max="12561" width="3.625" style="83" customWidth="1"/>
    <col min="12562" max="12562" width="4.625" style="83" customWidth="1"/>
    <col min="12563" max="12563" width="3.625" style="83" customWidth="1"/>
    <col min="12564" max="12564" width="4.625" style="83" customWidth="1"/>
    <col min="12565" max="12566" width="3.625" style="83" customWidth="1"/>
    <col min="12567" max="12800" width="9" style="83"/>
    <col min="12801" max="12801" width="6.125" style="83" customWidth="1"/>
    <col min="12802" max="12802" width="5.625" style="83" customWidth="1"/>
    <col min="12803" max="12805" width="3.625" style="83" customWidth="1"/>
    <col min="12806" max="12807" width="4.625" style="83" customWidth="1"/>
    <col min="12808" max="12810" width="3.625" style="83" customWidth="1"/>
    <col min="12811" max="12811" width="4.625" style="83" customWidth="1"/>
    <col min="12812" max="12817" width="3.625" style="83" customWidth="1"/>
    <col min="12818" max="12818" width="4.625" style="83" customWidth="1"/>
    <col min="12819" max="12819" width="3.625" style="83" customWidth="1"/>
    <col min="12820" max="12820" width="4.625" style="83" customWidth="1"/>
    <col min="12821" max="12822" width="3.625" style="83" customWidth="1"/>
    <col min="12823" max="13056" width="9" style="83"/>
    <col min="13057" max="13057" width="6.125" style="83" customWidth="1"/>
    <col min="13058" max="13058" width="5.625" style="83" customWidth="1"/>
    <col min="13059" max="13061" width="3.625" style="83" customWidth="1"/>
    <col min="13062" max="13063" width="4.625" style="83" customWidth="1"/>
    <col min="13064" max="13066" width="3.625" style="83" customWidth="1"/>
    <col min="13067" max="13067" width="4.625" style="83" customWidth="1"/>
    <col min="13068" max="13073" width="3.625" style="83" customWidth="1"/>
    <col min="13074" max="13074" width="4.625" style="83" customWidth="1"/>
    <col min="13075" max="13075" width="3.625" style="83" customWidth="1"/>
    <col min="13076" max="13076" width="4.625" style="83" customWidth="1"/>
    <col min="13077" max="13078" width="3.625" style="83" customWidth="1"/>
    <col min="13079" max="13312" width="9" style="83"/>
    <col min="13313" max="13313" width="6.125" style="83" customWidth="1"/>
    <col min="13314" max="13314" width="5.625" style="83" customWidth="1"/>
    <col min="13315" max="13317" width="3.625" style="83" customWidth="1"/>
    <col min="13318" max="13319" width="4.625" style="83" customWidth="1"/>
    <col min="13320" max="13322" width="3.625" style="83" customWidth="1"/>
    <col min="13323" max="13323" width="4.625" style="83" customWidth="1"/>
    <col min="13324" max="13329" width="3.625" style="83" customWidth="1"/>
    <col min="13330" max="13330" width="4.625" style="83" customWidth="1"/>
    <col min="13331" max="13331" width="3.625" style="83" customWidth="1"/>
    <col min="13332" max="13332" width="4.625" style="83" customWidth="1"/>
    <col min="13333" max="13334" width="3.625" style="83" customWidth="1"/>
    <col min="13335" max="13568" width="9" style="83"/>
    <col min="13569" max="13569" width="6.125" style="83" customWidth="1"/>
    <col min="13570" max="13570" width="5.625" style="83" customWidth="1"/>
    <col min="13571" max="13573" width="3.625" style="83" customWidth="1"/>
    <col min="13574" max="13575" width="4.625" style="83" customWidth="1"/>
    <col min="13576" max="13578" width="3.625" style="83" customWidth="1"/>
    <col min="13579" max="13579" width="4.625" style="83" customWidth="1"/>
    <col min="13580" max="13585" width="3.625" style="83" customWidth="1"/>
    <col min="13586" max="13586" width="4.625" style="83" customWidth="1"/>
    <col min="13587" max="13587" width="3.625" style="83" customWidth="1"/>
    <col min="13588" max="13588" width="4.625" style="83" customWidth="1"/>
    <col min="13589" max="13590" width="3.625" style="83" customWidth="1"/>
    <col min="13591" max="13824" width="9" style="83"/>
    <col min="13825" max="13825" width="6.125" style="83" customWidth="1"/>
    <col min="13826" max="13826" width="5.625" style="83" customWidth="1"/>
    <col min="13827" max="13829" width="3.625" style="83" customWidth="1"/>
    <col min="13830" max="13831" width="4.625" style="83" customWidth="1"/>
    <col min="13832" max="13834" width="3.625" style="83" customWidth="1"/>
    <col min="13835" max="13835" width="4.625" style="83" customWidth="1"/>
    <col min="13836" max="13841" width="3.625" style="83" customWidth="1"/>
    <col min="13842" max="13842" width="4.625" style="83" customWidth="1"/>
    <col min="13843" max="13843" width="3.625" style="83" customWidth="1"/>
    <col min="13844" max="13844" width="4.625" style="83" customWidth="1"/>
    <col min="13845" max="13846" width="3.625" style="83" customWidth="1"/>
    <col min="13847" max="14080" width="9" style="83"/>
    <col min="14081" max="14081" width="6.125" style="83" customWidth="1"/>
    <col min="14082" max="14082" width="5.625" style="83" customWidth="1"/>
    <col min="14083" max="14085" width="3.625" style="83" customWidth="1"/>
    <col min="14086" max="14087" width="4.625" style="83" customWidth="1"/>
    <col min="14088" max="14090" width="3.625" style="83" customWidth="1"/>
    <col min="14091" max="14091" width="4.625" style="83" customWidth="1"/>
    <col min="14092" max="14097" width="3.625" style="83" customWidth="1"/>
    <col min="14098" max="14098" width="4.625" style="83" customWidth="1"/>
    <col min="14099" max="14099" width="3.625" style="83" customWidth="1"/>
    <col min="14100" max="14100" width="4.625" style="83" customWidth="1"/>
    <col min="14101" max="14102" width="3.625" style="83" customWidth="1"/>
    <col min="14103" max="14336" width="9" style="83"/>
    <col min="14337" max="14337" width="6.125" style="83" customWidth="1"/>
    <col min="14338" max="14338" width="5.625" style="83" customWidth="1"/>
    <col min="14339" max="14341" width="3.625" style="83" customWidth="1"/>
    <col min="14342" max="14343" width="4.625" style="83" customWidth="1"/>
    <col min="14344" max="14346" width="3.625" style="83" customWidth="1"/>
    <col min="14347" max="14347" width="4.625" style="83" customWidth="1"/>
    <col min="14348" max="14353" width="3.625" style="83" customWidth="1"/>
    <col min="14354" max="14354" width="4.625" style="83" customWidth="1"/>
    <col min="14355" max="14355" width="3.625" style="83" customWidth="1"/>
    <col min="14356" max="14356" width="4.625" style="83" customWidth="1"/>
    <col min="14357" max="14358" width="3.625" style="83" customWidth="1"/>
    <col min="14359" max="14592" width="9" style="83"/>
    <col min="14593" max="14593" width="6.125" style="83" customWidth="1"/>
    <col min="14594" max="14594" width="5.625" style="83" customWidth="1"/>
    <col min="14595" max="14597" width="3.625" style="83" customWidth="1"/>
    <col min="14598" max="14599" width="4.625" style="83" customWidth="1"/>
    <col min="14600" max="14602" width="3.625" style="83" customWidth="1"/>
    <col min="14603" max="14603" width="4.625" style="83" customWidth="1"/>
    <col min="14604" max="14609" width="3.625" style="83" customWidth="1"/>
    <col min="14610" max="14610" width="4.625" style="83" customWidth="1"/>
    <col min="14611" max="14611" width="3.625" style="83" customWidth="1"/>
    <col min="14612" max="14612" width="4.625" style="83" customWidth="1"/>
    <col min="14613" max="14614" width="3.625" style="83" customWidth="1"/>
    <col min="14615" max="14848" width="9" style="83"/>
    <col min="14849" max="14849" width="6.125" style="83" customWidth="1"/>
    <col min="14850" max="14850" width="5.625" style="83" customWidth="1"/>
    <col min="14851" max="14853" width="3.625" style="83" customWidth="1"/>
    <col min="14854" max="14855" width="4.625" style="83" customWidth="1"/>
    <col min="14856" max="14858" width="3.625" style="83" customWidth="1"/>
    <col min="14859" max="14859" width="4.625" style="83" customWidth="1"/>
    <col min="14860" max="14865" width="3.625" style="83" customWidth="1"/>
    <col min="14866" max="14866" width="4.625" style="83" customWidth="1"/>
    <col min="14867" max="14867" width="3.625" style="83" customWidth="1"/>
    <col min="14868" max="14868" width="4.625" style="83" customWidth="1"/>
    <col min="14869" max="14870" width="3.625" style="83" customWidth="1"/>
    <col min="14871" max="15104" width="9" style="83"/>
    <col min="15105" max="15105" width="6.125" style="83" customWidth="1"/>
    <col min="15106" max="15106" width="5.625" style="83" customWidth="1"/>
    <col min="15107" max="15109" width="3.625" style="83" customWidth="1"/>
    <col min="15110" max="15111" width="4.625" style="83" customWidth="1"/>
    <col min="15112" max="15114" width="3.625" style="83" customWidth="1"/>
    <col min="15115" max="15115" width="4.625" style="83" customWidth="1"/>
    <col min="15116" max="15121" width="3.625" style="83" customWidth="1"/>
    <col min="15122" max="15122" width="4.625" style="83" customWidth="1"/>
    <col min="15123" max="15123" width="3.625" style="83" customWidth="1"/>
    <col min="15124" max="15124" width="4.625" style="83" customWidth="1"/>
    <col min="15125" max="15126" width="3.625" style="83" customWidth="1"/>
    <col min="15127" max="15360" width="9" style="83"/>
    <col min="15361" max="15361" width="6.125" style="83" customWidth="1"/>
    <col min="15362" max="15362" width="5.625" style="83" customWidth="1"/>
    <col min="15363" max="15365" width="3.625" style="83" customWidth="1"/>
    <col min="15366" max="15367" width="4.625" style="83" customWidth="1"/>
    <col min="15368" max="15370" width="3.625" style="83" customWidth="1"/>
    <col min="15371" max="15371" width="4.625" style="83" customWidth="1"/>
    <col min="15372" max="15377" width="3.625" style="83" customWidth="1"/>
    <col min="15378" max="15378" width="4.625" style="83" customWidth="1"/>
    <col min="15379" max="15379" width="3.625" style="83" customWidth="1"/>
    <col min="15380" max="15380" width="4.625" style="83" customWidth="1"/>
    <col min="15381" max="15382" width="3.625" style="83" customWidth="1"/>
    <col min="15383" max="15616" width="9" style="83"/>
    <col min="15617" max="15617" width="6.125" style="83" customWidth="1"/>
    <col min="15618" max="15618" width="5.625" style="83" customWidth="1"/>
    <col min="15619" max="15621" width="3.625" style="83" customWidth="1"/>
    <col min="15622" max="15623" width="4.625" style="83" customWidth="1"/>
    <col min="15624" max="15626" width="3.625" style="83" customWidth="1"/>
    <col min="15627" max="15627" width="4.625" style="83" customWidth="1"/>
    <col min="15628" max="15633" width="3.625" style="83" customWidth="1"/>
    <col min="15634" max="15634" width="4.625" style="83" customWidth="1"/>
    <col min="15635" max="15635" width="3.625" style="83" customWidth="1"/>
    <col min="15636" max="15636" width="4.625" style="83" customWidth="1"/>
    <col min="15637" max="15638" width="3.625" style="83" customWidth="1"/>
    <col min="15639" max="15872" width="9" style="83"/>
    <col min="15873" max="15873" width="6.125" style="83" customWidth="1"/>
    <col min="15874" max="15874" width="5.625" style="83" customWidth="1"/>
    <col min="15875" max="15877" width="3.625" style="83" customWidth="1"/>
    <col min="15878" max="15879" width="4.625" style="83" customWidth="1"/>
    <col min="15880" max="15882" width="3.625" style="83" customWidth="1"/>
    <col min="15883" max="15883" width="4.625" style="83" customWidth="1"/>
    <col min="15884" max="15889" width="3.625" style="83" customWidth="1"/>
    <col min="15890" max="15890" width="4.625" style="83" customWidth="1"/>
    <col min="15891" max="15891" width="3.625" style="83" customWidth="1"/>
    <col min="15892" max="15892" width="4.625" style="83" customWidth="1"/>
    <col min="15893" max="15894" width="3.625" style="83" customWidth="1"/>
    <col min="15895" max="16128" width="9" style="83"/>
    <col min="16129" max="16129" width="6.125" style="83" customWidth="1"/>
    <col min="16130" max="16130" width="5.625" style="83" customWidth="1"/>
    <col min="16131" max="16133" width="3.625" style="83" customWidth="1"/>
    <col min="16134" max="16135" width="4.625" style="83" customWidth="1"/>
    <col min="16136" max="16138" width="3.625" style="83" customWidth="1"/>
    <col min="16139" max="16139" width="4.625" style="83" customWidth="1"/>
    <col min="16140" max="16145" width="3.625" style="83" customWidth="1"/>
    <col min="16146" max="16146" width="4.625" style="83" customWidth="1"/>
    <col min="16147" max="16147" width="3.625" style="83" customWidth="1"/>
    <col min="16148" max="16148" width="4.625" style="83" customWidth="1"/>
    <col min="16149" max="16150" width="3.625" style="83" customWidth="1"/>
    <col min="16151" max="16384" width="9" style="83"/>
  </cols>
  <sheetData>
    <row r="1" spans="1:38" ht="25.5" customHeight="1">
      <c r="A1" s="556" t="s">
        <v>2950</v>
      </c>
      <c r="B1" s="530"/>
      <c r="C1" s="530"/>
      <c r="D1" s="530"/>
      <c r="V1" s="185" t="s">
        <v>2969</v>
      </c>
    </row>
    <row r="2" spans="1:38" ht="181.5" customHeight="1">
      <c r="A2" s="836" t="s">
        <v>2029</v>
      </c>
      <c r="B2" s="837" t="s">
        <v>99</v>
      </c>
      <c r="C2" s="838" t="s">
        <v>2129</v>
      </c>
      <c r="D2" s="838" t="s">
        <v>2130</v>
      </c>
      <c r="E2" s="838" t="s">
        <v>2131</v>
      </c>
      <c r="F2" s="838" t="s">
        <v>2132</v>
      </c>
      <c r="G2" s="838" t="s">
        <v>2133</v>
      </c>
      <c r="H2" s="838" t="s">
        <v>2134</v>
      </c>
      <c r="I2" s="838" t="s">
        <v>2102</v>
      </c>
      <c r="J2" s="838" t="s">
        <v>2104</v>
      </c>
      <c r="K2" s="838" t="s">
        <v>2135</v>
      </c>
      <c r="L2" s="838" t="s">
        <v>2136</v>
      </c>
      <c r="M2" s="838" t="s">
        <v>2137</v>
      </c>
      <c r="N2" s="838" t="s">
        <v>2109</v>
      </c>
      <c r="O2" s="838" t="s">
        <v>2111</v>
      </c>
      <c r="P2" s="838" t="s">
        <v>2112</v>
      </c>
      <c r="Q2" s="838" t="s">
        <v>2138</v>
      </c>
      <c r="R2" s="838" t="s">
        <v>2139</v>
      </c>
      <c r="S2" s="838" t="s">
        <v>2140</v>
      </c>
      <c r="T2" s="839" t="s">
        <v>2141</v>
      </c>
      <c r="U2" s="839" t="s">
        <v>2142</v>
      </c>
      <c r="V2" s="840" t="s">
        <v>2143</v>
      </c>
      <c r="W2" s="690"/>
    </row>
    <row r="3" spans="1:38" ht="18" customHeight="1">
      <c r="A3" s="841"/>
      <c r="B3" s="94" t="s">
        <v>324</v>
      </c>
      <c r="C3" s="434" t="s">
        <v>324</v>
      </c>
      <c r="D3" s="434" t="s">
        <v>324</v>
      </c>
      <c r="E3" s="434" t="s">
        <v>324</v>
      </c>
      <c r="F3" s="434" t="s">
        <v>324</v>
      </c>
      <c r="G3" s="434" t="s">
        <v>324</v>
      </c>
      <c r="H3" s="434" t="s">
        <v>324</v>
      </c>
      <c r="I3" s="434" t="s">
        <v>324</v>
      </c>
      <c r="J3" s="434" t="s">
        <v>324</v>
      </c>
      <c r="K3" s="434" t="s">
        <v>324</v>
      </c>
      <c r="L3" s="434" t="s">
        <v>324</v>
      </c>
      <c r="M3" s="434" t="s">
        <v>324</v>
      </c>
      <c r="N3" s="434" t="s">
        <v>324</v>
      </c>
      <c r="O3" s="434" t="s">
        <v>324</v>
      </c>
      <c r="P3" s="434" t="s">
        <v>324</v>
      </c>
      <c r="Q3" s="434" t="s">
        <v>324</v>
      </c>
      <c r="R3" s="434" t="s">
        <v>324</v>
      </c>
      <c r="S3" s="434" t="s">
        <v>324</v>
      </c>
      <c r="T3" s="434" t="s">
        <v>324</v>
      </c>
      <c r="U3" s="434" t="s">
        <v>324</v>
      </c>
      <c r="V3" s="434" t="s">
        <v>324</v>
      </c>
      <c r="W3" s="690"/>
    </row>
    <row r="4" spans="1:38" s="848" customFormat="1" ht="24" customHeight="1">
      <c r="A4" s="842" t="s">
        <v>99</v>
      </c>
      <c r="B4" s="843">
        <f t="shared" ref="B4:B19" si="0">SUM(C4:V4)</f>
        <v>14193</v>
      </c>
      <c r="C4" s="843">
        <v>491</v>
      </c>
      <c r="D4" s="843">
        <v>76</v>
      </c>
      <c r="E4" s="843" t="s">
        <v>111</v>
      </c>
      <c r="F4" s="843">
        <v>1537</v>
      </c>
      <c r="G4" s="843">
        <v>2249</v>
      </c>
      <c r="H4" s="843">
        <v>263</v>
      </c>
      <c r="I4" s="843">
        <v>73</v>
      </c>
      <c r="J4" s="843">
        <v>338</v>
      </c>
      <c r="K4" s="843">
        <v>2099</v>
      </c>
      <c r="L4" s="843">
        <v>244</v>
      </c>
      <c r="M4" s="843">
        <v>123</v>
      </c>
      <c r="N4" s="843">
        <v>566</v>
      </c>
      <c r="O4" s="843">
        <v>748</v>
      </c>
      <c r="P4" s="843">
        <v>402</v>
      </c>
      <c r="Q4" s="843">
        <v>821</v>
      </c>
      <c r="R4" s="843">
        <v>1927</v>
      </c>
      <c r="S4" s="843">
        <v>240</v>
      </c>
      <c r="T4" s="843">
        <v>1062</v>
      </c>
      <c r="U4" s="843">
        <v>588</v>
      </c>
      <c r="V4" s="843">
        <v>346</v>
      </c>
      <c r="W4" s="844"/>
      <c r="X4" s="845"/>
      <c r="Y4" s="845"/>
      <c r="Z4" s="845"/>
      <c r="AA4" s="845"/>
      <c r="AB4" s="846"/>
      <c r="AC4" s="846"/>
      <c r="AD4" s="845"/>
      <c r="AE4" s="845"/>
      <c r="AF4" s="846"/>
      <c r="AG4" s="845"/>
      <c r="AH4" s="845"/>
      <c r="AI4" s="846"/>
      <c r="AJ4" s="845"/>
      <c r="AK4" s="845"/>
      <c r="AL4" s="847"/>
    </row>
    <row r="5" spans="1:38" ht="24" customHeight="1">
      <c r="A5" s="849" t="s">
        <v>2007</v>
      </c>
      <c r="B5" s="850">
        <f t="shared" si="0"/>
        <v>114</v>
      </c>
      <c r="C5" s="850">
        <v>1</v>
      </c>
      <c r="D5" s="850" t="s">
        <v>111</v>
      </c>
      <c r="E5" s="850" t="s">
        <v>111</v>
      </c>
      <c r="F5" s="850">
        <v>14</v>
      </c>
      <c r="G5" s="850">
        <v>27</v>
      </c>
      <c r="H5" s="850">
        <v>4</v>
      </c>
      <c r="I5" s="850">
        <v>2</v>
      </c>
      <c r="J5" s="850">
        <v>1</v>
      </c>
      <c r="K5" s="850">
        <v>19</v>
      </c>
      <c r="L5" s="850">
        <v>2</v>
      </c>
      <c r="M5" s="850">
        <v>1</v>
      </c>
      <c r="N5" s="850">
        <v>6</v>
      </c>
      <c r="O5" s="850">
        <v>16</v>
      </c>
      <c r="P5" s="850">
        <v>1</v>
      </c>
      <c r="Q5" s="850">
        <v>4</v>
      </c>
      <c r="R5" s="850">
        <v>2</v>
      </c>
      <c r="S5" s="850">
        <v>4</v>
      </c>
      <c r="T5" s="850">
        <v>4</v>
      </c>
      <c r="U5" s="850">
        <v>2</v>
      </c>
      <c r="V5" s="850">
        <v>4</v>
      </c>
      <c r="W5" s="851"/>
    </row>
    <row r="6" spans="1:38" ht="24" customHeight="1">
      <c r="A6" s="849" t="s">
        <v>2008</v>
      </c>
      <c r="B6" s="850">
        <f t="shared" si="0"/>
        <v>730</v>
      </c>
      <c r="C6" s="850">
        <v>12</v>
      </c>
      <c r="D6" s="850">
        <v>2</v>
      </c>
      <c r="E6" s="850" t="s">
        <v>111</v>
      </c>
      <c r="F6" s="850">
        <v>66</v>
      </c>
      <c r="G6" s="850">
        <v>152</v>
      </c>
      <c r="H6" s="850">
        <v>16</v>
      </c>
      <c r="I6" s="850">
        <v>3</v>
      </c>
      <c r="J6" s="850">
        <v>8</v>
      </c>
      <c r="K6" s="850">
        <v>109</v>
      </c>
      <c r="L6" s="850">
        <v>15</v>
      </c>
      <c r="M6" s="850">
        <v>9</v>
      </c>
      <c r="N6" s="850">
        <v>32</v>
      </c>
      <c r="O6" s="850">
        <v>53</v>
      </c>
      <c r="P6" s="850">
        <v>16</v>
      </c>
      <c r="Q6" s="850">
        <v>32</v>
      </c>
      <c r="R6" s="850">
        <v>91</v>
      </c>
      <c r="S6" s="850">
        <v>13</v>
      </c>
      <c r="T6" s="850">
        <v>31</v>
      </c>
      <c r="U6" s="850">
        <v>43</v>
      </c>
      <c r="V6" s="850">
        <v>27</v>
      </c>
      <c r="W6" s="851"/>
    </row>
    <row r="7" spans="1:38" ht="24" customHeight="1">
      <c r="A7" s="849" t="s">
        <v>2009</v>
      </c>
      <c r="B7" s="850">
        <f t="shared" si="0"/>
        <v>1028</v>
      </c>
      <c r="C7" s="850">
        <v>11</v>
      </c>
      <c r="D7" s="850">
        <v>6</v>
      </c>
      <c r="E7" s="850" t="s">
        <v>111</v>
      </c>
      <c r="F7" s="850">
        <v>99</v>
      </c>
      <c r="G7" s="850">
        <v>222</v>
      </c>
      <c r="H7" s="850">
        <v>24</v>
      </c>
      <c r="I7" s="850">
        <v>6</v>
      </c>
      <c r="J7" s="850">
        <v>21</v>
      </c>
      <c r="K7" s="850">
        <v>120</v>
      </c>
      <c r="L7" s="850">
        <v>26</v>
      </c>
      <c r="M7" s="850">
        <v>8</v>
      </c>
      <c r="N7" s="850">
        <v>47</v>
      </c>
      <c r="O7" s="850">
        <v>36</v>
      </c>
      <c r="P7" s="850">
        <v>15</v>
      </c>
      <c r="Q7" s="850">
        <v>65</v>
      </c>
      <c r="R7" s="850">
        <v>143</v>
      </c>
      <c r="S7" s="850">
        <v>16</v>
      </c>
      <c r="T7" s="850">
        <v>53</v>
      </c>
      <c r="U7" s="850">
        <v>75</v>
      </c>
      <c r="V7" s="850">
        <v>35</v>
      </c>
      <c r="W7" s="851"/>
    </row>
    <row r="8" spans="1:38" ht="24" customHeight="1">
      <c r="A8" s="849" t="s">
        <v>2010</v>
      </c>
      <c r="B8" s="850">
        <f t="shared" si="0"/>
        <v>1042</v>
      </c>
      <c r="C8" s="850">
        <v>12</v>
      </c>
      <c r="D8" s="850">
        <v>5</v>
      </c>
      <c r="E8" s="852" t="s">
        <v>111</v>
      </c>
      <c r="F8" s="850">
        <v>111</v>
      </c>
      <c r="G8" s="850">
        <v>181</v>
      </c>
      <c r="H8" s="850">
        <v>26</v>
      </c>
      <c r="I8" s="850">
        <v>3</v>
      </c>
      <c r="J8" s="850">
        <v>16</v>
      </c>
      <c r="K8" s="850">
        <v>132</v>
      </c>
      <c r="L8" s="850">
        <v>24</v>
      </c>
      <c r="M8" s="850">
        <v>3</v>
      </c>
      <c r="N8" s="850">
        <v>37</v>
      </c>
      <c r="O8" s="850">
        <v>36</v>
      </c>
      <c r="P8" s="850">
        <v>32</v>
      </c>
      <c r="Q8" s="850">
        <v>75</v>
      </c>
      <c r="R8" s="850">
        <v>186</v>
      </c>
      <c r="S8" s="850">
        <v>11</v>
      </c>
      <c r="T8" s="850">
        <v>54</v>
      </c>
      <c r="U8" s="850">
        <v>74</v>
      </c>
      <c r="V8" s="850">
        <v>24</v>
      </c>
      <c r="W8" s="851"/>
    </row>
    <row r="9" spans="1:38" ht="24" customHeight="1">
      <c r="A9" s="849" t="s">
        <v>2011</v>
      </c>
      <c r="B9" s="850">
        <f t="shared" si="0"/>
        <v>1224</v>
      </c>
      <c r="C9" s="850">
        <v>17</v>
      </c>
      <c r="D9" s="850">
        <v>1</v>
      </c>
      <c r="E9" s="850" t="s">
        <v>111</v>
      </c>
      <c r="F9" s="850">
        <v>120</v>
      </c>
      <c r="G9" s="850">
        <v>210</v>
      </c>
      <c r="H9" s="850">
        <v>26</v>
      </c>
      <c r="I9" s="850">
        <v>10</v>
      </c>
      <c r="J9" s="850">
        <v>23</v>
      </c>
      <c r="K9" s="850">
        <v>182</v>
      </c>
      <c r="L9" s="850">
        <v>17</v>
      </c>
      <c r="M9" s="850">
        <v>11</v>
      </c>
      <c r="N9" s="850">
        <v>47</v>
      </c>
      <c r="O9" s="850">
        <v>47</v>
      </c>
      <c r="P9" s="850">
        <v>37</v>
      </c>
      <c r="Q9" s="850">
        <v>74</v>
      </c>
      <c r="R9" s="850">
        <v>209</v>
      </c>
      <c r="S9" s="850">
        <v>19</v>
      </c>
      <c r="T9" s="850">
        <v>78</v>
      </c>
      <c r="U9" s="850">
        <v>74</v>
      </c>
      <c r="V9" s="850">
        <v>22</v>
      </c>
      <c r="W9" s="851"/>
    </row>
    <row r="10" spans="1:38" ht="24" customHeight="1">
      <c r="A10" s="853" t="s">
        <v>2012</v>
      </c>
      <c r="B10" s="854">
        <f t="shared" si="0"/>
        <v>1426</v>
      </c>
      <c r="C10" s="854">
        <v>23</v>
      </c>
      <c r="D10" s="854">
        <v>7</v>
      </c>
      <c r="E10" s="854" t="s">
        <v>111</v>
      </c>
      <c r="F10" s="854">
        <v>153</v>
      </c>
      <c r="G10" s="854">
        <v>245</v>
      </c>
      <c r="H10" s="854">
        <v>31</v>
      </c>
      <c r="I10" s="854">
        <v>14</v>
      </c>
      <c r="J10" s="854">
        <v>25</v>
      </c>
      <c r="K10" s="854">
        <v>211</v>
      </c>
      <c r="L10" s="854">
        <v>18</v>
      </c>
      <c r="M10" s="854">
        <v>11</v>
      </c>
      <c r="N10" s="854">
        <v>65</v>
      </c>
      <c r="O10" s="854">
        <v>66</v>
      </c>
      <c r="P10" s="854">
        <v>30</v>
      </c>
      <c r="Q10" s="854">
        <v>99</v>
      </c>
      <c r="R10" s="854">
        <v>239</v>
      </c>
      <c r="S10" s="854">
        <v>24</v>
      </c>
      <c r="T10" s="854">
        <v>86</v>
      </c>
      <c r="U10" s="854">
        <v>57</v>
      </c>
      <c r="V10" s="854">
        <v>22</v>
      </c>
      <c r="W10" s="851"/>
    </row>
    <row r="11" spans="1:38" ht="24" customHeight="1">
      <c r="A11" s="849" t="s">
        <v>2013</v>
      </c>
      <c r="B11" s="850">
        <f t="shared" si="0"/>
        <v>1609</v>
      </c>
      <c r="C11" s="850">
        <v>22</v>
      </c>
      <c r="D11" s="850">
        <v>3</v>
      </c>
      <c r="E11" s="850" t="s">
        <v>111</v>
      </c>
      <c r="F11" s="850">
        <v>198</v>
      </c>
      <c r="G11" s="850">
        <v>282</v>
      </c>
      <c r="H11" s="850">
        <v>38</v>
      </c>
      <c r="I11" s="850">
        <v>8</v>
      </c>
      <c r="J11" s="850">
        <v>37</v>
      </c>
      <c r="K11" s="850">
        <v>227</v>
      </c>
      <c r="L11" s="850">
        <v>31</v>
      </c>
      <c r="M11" s="850">
        <v>9</v>
      </c>
      <c r="N11" s="850">
        <v>65</v>
      </c>
      <c r="O11" s="850">
        <v>75</v>
      </c>
      <c r="P11" s="850">
        <v>45</v>
      </c>
      <c r="Q11" s="850">
        <v>93</v>
      </c>
      <c r="R11" s="850">
        <v>223</v>
      </c>
      <c r="S11" s="850">
        <v>34</v>
      </c>
      <c r="T11" s="850">
        <v>109</v>
      </c>
      <c r="U11" s="850">
        <v>85</v>
      </c>
      <c r="V11" s="850">
        <v>25</v>
      </c>
      <c r="W11" s="851"/>
    </row>
    <row r="12" spans="1:38" ht="24" customHeight="1">
      <c r="A12" s="849" t="s">
        <v>2014</v>
      </c>
      <c r="B12" s="850">
        <f t="shared" si="0"/>
        <v>1450</v>
      </c>
      <c r="C12" s="850">
        <v>38</v>
      </c>
      <c r="D12" s="850">
        <v>5</v>
      </c>
      <c r="E12" s="852" t="s">
        <v>111</v>
      </c>
      <c r="F12" s="850">
        <v>182</v>
      </c>
      <c r="G12" s="850">
        <v>224</v>
      </c>
      <c r="H12" s="850">
        <v>28</v>
      </c>
      <c r="I12" s="850">
        <v>9</v>
      </c>
      <c r="J12" s="850">
        <v>46</v>
      </c>
      <c r="K12" s="850">
        <v>194</v>
      </c>
      <c r="L12" s="850">
        <v>38</v>
      </c>
      <c r="M12" s="850">
        <v>10</v>
      </c>
      <c r="N12" s="850">
        <v>60</v>
      </c>
      <c r="O12" s="850">
        <v>69</v>
      </c>
      <c r="P12" s="850">
        <v>40</v>
      </c>
      <c r="Q12" s="850">
        <v>93</v>
      </c>
      <c r="R12" s="850">
        <v>196</v>
      </c>
      <c r="S12" s="850">
        <v>34</v>
      </c>
      <c r="T12" s="850">
        <v>101</v>
      </c>
      <c r="U12" s="850">
        <v>61</v>
      </c>
      <c r="V12" s="850">
        <v>22</v>
      </c>
      <c r="W12" s="851"/>
    </row>
    <row r="13" spans="1:38" ht="24" customHeight="1">
      <c r="A13" s="849" t="s">
        <v>2015</v>
      </c>
      <c r="B13" s="850">
        <f t="shared" si="0"/>
        <v>1543</v>
      </c>
      <c r="C13" s="850">
        <v>24</v>
      </c>
      <c r="D13" s="850">
        <v>6</v>
      </c>
      <c r="E13" s="850" t="s">
        <v>111</v>
      </c>
      <c r="F13" s="850">
        <v>164</v>
      </c>
      <c r="G13" s="850">
        <v>225</v>
      </c>
      <c r="H13" s="850">
        <v>43</v>
      </c>
      <c r="I13" s="850">
        <v>8</v>
      </c>
      <c r="J13" s="850">
        <v>38</v>
      </c>
      <c r="K13" s="850">
        <v>249</v>
      </c>
      <c r="L13" s="850">
        <v>42</v>
      </c>
      <c r="M13" s="850">
        <v>13</v>
      </c>
      <c r="N13" s="850">
        <v>62</v>
      </c>
      <c r="O13" s="850">
        <v>69</v>
      </c>
      <c r="P13" s="850">
        <v>45</v>
      </c>
      <c r="Q13" s="850">
        <v>122</v>
      </c>
      <c r="R13" s="850">
        <v>205</v>
      </c>
      <c r="S13" s="850">
        <v>49</v>
      </c>
      <c r="T13" s="850">
        <v>96</v>
      </c>
      <c r="U13" s="850">
        <v>59</v>
      </c>
      <c r="V13" s="850">
        <v>24</v>
      </c>
      <c r="W13" s="851"/>
    </row>
    <row r="14" spans="1:38" ht="24" customHeight="1">
      <c r="A14" s="855" t="s">
        <v>2016</v>
      </c>
      <c r="B14" s="843">
        <f t="shared" si="0"/>
        <v>1420</v>
      </c>
      <c r="C14" s="843">
        <v>58</v>
      </c>
      <c r="D14" s="843">
        <v>7</v>
      </c>
      <c r="E14" s="843" t="s">
        <v>111</v>
      </c>
      <c r="F14" s="843">
        <v>185</v>
      </c>
      <c r="G14" s="843">
        <v>183</v>
      </c>
      <c r="H14" s="843">
        <v>20</v>
      </c>
      <c r="I14" s="843">
        <v>7</v>
      </c>
      <c r="J14" s="843">
        <v>61</v>
      </c>
      <c r="K14" s="843">
        <v>203</v>
      </c>
      <c r="L14" s="843">
        <v>20</v>
      </c>
      <c r="M14" s="843">
        <v>8</v>
      </c>
      <c r="N14" s="843">
        <v>62</v>
      </c>
      <c r="O14" s="843">
        <v>77</v>
      </c>
      <c r="P14" s="843">
        <v>29</v>
      </c>
      <c r="Q14" s="843">
        <v>96</v>
      </c>
      <c r="R14" s="843">
        <v>208</v>
      </c>
      <c r="S14" s="843">
        <v>24</v>
      </c>
      <c r="T14" s="843">
        <v>120</v>
      </c>
      <c r="U14" s="843">
        <v>30</v>
      </c>
      <c r="V14" s="843">
        <v>22</v>
      </c>
      <c r="W14" s="851"/>
    </row>
    <row r="15" spans="1:38" ht="24" customHeight="1">
      <c r="A15" s="849" t="s">
        <v>2017</v>
      </c>
      <c r="B15" s="850">
        <f t="shared" si="0"/>
        <v>1082</v>
      </c>
      <c r="C15" s="850">
        <v>74</v>
      </c>
      <c r="D15" s="850">
        <v>12</v>
      </c>
      <c r="E15" s="850" t="s">
        <v>111</v>
      </c>
      <c r="F15" s="850">
        <v>121</v>
      </c>
      <c r="G15" s="850">
        <v>120</v>
      </c>
      <c r="H15" s="850">
        <v>7</v>
      </c>
      <c r="I15" s="850">
        <v>3</v>
      </c>
      <c r="J15" s="850">
        <v>30</v>
      </c>
      <c r="K15" s="850">
        <v>195</v>
      </c>
      <c r="L15" s="850">
        <v>7</v>
      </c>
      <c r="M15" s="850">
        <v>20</v>
      </c>
      <c r="N15" s="850">
        <v>49</v>
      </c>
      <c r="O15" s="850">
        <v>76</v>
      </c>
      <c r="P15" s="850">
        <v>33</v>
      </c>
      <c r="Q15" s="850">
        <v>43</v>
      </c>
      <c r="R15" s="850">
        <v>121</v>
      </c>
      <c r="S15" s="850">
        <v>7</v>
      </c>
      <c r="T15" s="850">
        <v>122</v>
      </c>
      <c r="U15" s="850">
        <v>20</v>
      </c>
      <c r="V15" s="850">
        <v>22</v>
      </c>
      <c r="W15" s="851"/>
    </row>
    <row r="16" spans="1:38" ht="24" customHeight="1">
      <c r="A16" s="849" t="s">
        <v>2018</v>
      </c>
      <c r="B16" s="850">
        <f t="shared" si="0"/>
        <v>903</v>
      </c>
      <c r="C16" s="850">
        <v>87</v>
      </c>
      <c r="D16" s="850">
        <v>12</v>
      </c>
      <c r="E16" s="852" t="s">
        <v>111</v>
      </c>
      <c r="F16" s="850">
        <v>90</v>
      </c>
      <c r="G16" s="850">
        <v>107</v>
      </c>
      <c r="H16" s="850" t="s">
        <v>111</v>
      </c>
      <c r="I16" s="852" t="s">
        <v>111</v>
      </c>
      <c r="J16" s="850">
        <v>27</v>
      </c>
      <c r="K16" s="850">
        <v>160</v>
      </c>
      <c r="L16" s="850">
        <v>2</v>
      </c>
      <c r="M16" s="850">
        <v>11</v>
      </c>
      <c r="N16" s="850">
        <v>21</v>
      </c>
      <c r="O16" s="850">
        <v>73</v>
      </c>
      <c r="P16" s="850">
        <v>43</v>
      </c>
      <c r="Q16" s="850">
        <v>15</v>
      </c>
      <c r="R16" s="850">
        <v>74</v>
      </c>
      <c r="S16" s="850">
        <v>3</v>
      </c>
      <c r="T16" s="850">
        <v>132</v>
      </c>
      <c r="U16" s="850">
        <v>6</v>
      </c>
      <c r="V16" s="850">
        <v>40</v>
      </c>
      <c r="W16" s="851"/>
    </row>
    <row r="17" spans="1:23" ht="24" customHeight="1">
      <c r="A17" s="849" t="s">
        <v>2019</v>
      </c>
      <c r="B17" s="850">
        <f t="shared" si="0"/>
        <v>397</v>
      </c>
      <c r="C17" s="850">
        <v>54</v>
      </c>
      <c r="D17" s="850">
        <v>6</v>
      </c>
      <c r="E17" s="850" t="s">
        <v>111</v>
      </c>
      <c r="F17" s="850">
        <v>27</v>
      </c>
      <c r="G17" s="850">
        <v>53</v>
      </c>
      <c r="H17" s="850" t="s">
        <v>111</v>
      </c>
      <c r="I17" s="850" t="s">
        <v>111</v>
      </c>
      <c r="J17" s="850">
        <v>5</v>
      </c>
      <c r="K17" s="850">
        <v>57</v>
      </c>
      <c r="L17" s="850">
        <v>2</v>
      </c>
      <c r="M17" s="850">
        <v>6</v>
      </c>
      <c r="N17" s="850">
        <v>10</v>
      </c>
      <c r="O17" s="850">
        <v>35</v>
      </c>
      <c r="P17" s="850">
        <v>24</v>
      </c>
      <c r="Q17" s="850">
        <v>8</v>
      </c>
      <c r="R17" s="850">
        <v>23</v>
      </c>
      <c r="S17" s="850">
        <v>2</v>
      </c>
      <c r="T17" s="850">
        <v>51</v>
      </c>
      <c r="U17" s="850">
        <v>2</v>
      </c>
      <c r="V17" s="850">
        <v>32</v>
      </c>
      <c r="W17" s="851"/>
    </row>
    <row r="18" spans="1:23" ht="24" customHeight="1">
      <c r="A18" s="849" t="s">
        <v>2020</v>
      </c>
      <c r="B18" s="850">
        <f t="shared" si="0"/>
        <v>136</v>
      </c>
      <c r="C18" s="850">
        <v>26</v>
      </c>
      <c r="D18" s="850">
        <v>3</v>
      </c>
      <c r="E18" s="850" t="s">
        <v>111</v>
      </c>
      <c r="F18" s="850">
        <v>4</v>
      </c>
      <c r="G18" s="850">
        <v>11</v>
      </c>
      <c r="H18" s="850" t="s">
        <v>111</v>
      </c>
      <c r="I18" s="850" t="s">
        <v>111</v>
      </c>
      <c r="J18" s="850" t="s">
        <v>111</v>
      </c>
      <c r="K18" s="850">
        <v>24</v>
      </c>
      <c r="L18" s="850" t="s">
        <v>111</v>
      </c>
      <c r="M18" s="850">
        <v>3</v>
      </c>
      <c r="N18" s="850">
        <v>3</v>
      </c>
      <c r="O18" s="850">
        <v>14</v>
      </c>
      <c r="P18" s="850">
        <v>9</v>
      </c>
      <c r="Q18" s="850">
        <v>2</v>
      </c>
      <c r="R18" s="850">
        <v>6</v>
      </c>
      <c r="S18" s="850" t="s">
        <v>111</v>
      </c>
      <c r="T18" s="850">
        <v>17</v>
      </c>
      <c r="U18" s="850" t="s">
        <v>111</v>
      </c>
      <c r="V18" s="850">
        <v>14</v>
      </c>
      <c r="W18" s="851"/>
    </row>
    <row r="19" spans="1:23" ht="24" customHeight="1">
      <c r="A19" s="856" t="s">
        <v>2027</v>
      </c>
      <c r="B19" s="857">
        <f t="shared" si="0"/>
        <v>89</v>
      </c>
      <c r="C19" s="858">
        <v>32</v>
      </c>
      <c r="D19" s="858">
        <v>1</v>
      </c>
      <c r="E19" s="857" t="s">
        <v>3082</v>
      </c>
      <c r="F19" s="858">
        <v>3</v>
      </c>
      <c r="G19" s="858">
        <v>7</v>
      </c>
      <c r="H19" s="857" t="s">
        <v>3083</v>
      </c>
      <c r="I19" s="857" t="s">
        <v>3084</v>
      </c>
      <c r="J19" s="857" t="s">
        <v>3085</v>
      </c>
      <c r="K19" s="858">
        <v>17</v>
      </c>
      <c r="L19" s="857" t="s">
        <v>3086</v>
      </c>
      <c r="M19" s="858" t="s">
        <v>3087</v>
      </c>
      <c r="N19" s="858" t="s">
        <v>3088</v>
      </c>
      <c r="O19" s="858">
        <v>6</v>
      </c>
      <c r="P19" s="858">
        <v>3</v>
      </c>
      <c r="Q19" s="857" t="s">
        <v>3086</v>
      </c>
      <c r="R19" s="858">
        <v>1</v>
      </c>
      <c r="S19" s="857" t="s">
        <v>3087</v>
      </c>
      <c r="T19" s="857">
        <v>8</v>
      </c>
      <c r="U19" s="857" t="s">
        <v>3085</v>
      </c>
      <c r="V19" s="858">
        <v>11</v>
      </c>
      <c r="W19" s="690"/>
    </row>
    <row r="20" spans="1:23" ht="18" customHeight="1">
      <c r="A20" s="859"/>
      <c r="B20" s="860"/>
      <c r="C20" s="860"/>
      <c r="D20" s="860"/>
      <c r="E20" s="860"/>
      <c r="F20" s="860"/>
      <c r="G20" s="860"/>
      <c r="H20" s="860"/>
      <c r="I20" s="860"/>
      <c r="J20" s="860"/>
      <c r="K20" s="860"/>
      <c r="L20" s="860"/>
      <c r="M20" s="860"/>
      <c r="N20" s="860"/>
      <c r="O20" s="860"/>
      <c r="P20" s="860"/>
      <c r="Q20" s="860"/>
      <c r="R20" s="860"/>
      <c r="S20" s="860"/>
      <c r="T20" s="860"/>
      <c r="U20" s="860"/>
      <c r="V20" s="860"/>
      <c r="W20" s="690"/>
    </row>
    <row r="21" spans="1:23" ht="24" customHeight="1">
      <c r="A21" s="861" t="s">
        <v>2144</v>
      </c>
      <c r="B21" s="862">
        <v>49.686010000000003</v>
      </c>
      <c r="C21" s="863">
        <v>63.418529999999997</v>
      </c>
      <c r="D21" s="863">
        <v>57.56579</v>
      </c>
      <c r="E21" s="863" t="s">
        <v>111</v>
      </c>
      <c r="F21" s="863">
        <v>49.658749999999998</v>
      </c>
      <c r="G21" s="863">
        <v>46.777459999999998</v>
      </c>
      <c r="H21" s="863">
        <v>44.458170000000003</v>
      </c>
      <c r="I21" s="863">
        <v>45.02055</v>
      </c>
      <c r="J21" s="863">
        <v>52.476329999999997</v>
      </c>
      <c r="K21" s="863">
        <v>50.84731</v>
      </c>
      <c r="L21" s="863">
        <v>45.758200000000002</v>
      </c>
      <c r="M21" s="863">
        <v>52.792679999999997</v>
      </c>
      <c r="N21" s="863">
        <v>48.413429999999998</v>
      </c>
      <c r="O21" s="863">
        <v>52.073529999999998</v>
      </c>
      <c r="P21" s="863">
        <v>52.942790000000002</v>
      </c>
      <c r="Q21" s="863">
        <v>47.552379999999999</v>
      </c>
      <c r="R21" s="863">
        <v>47.563310000000001</v>
      </c>
      <c r="S21" s="863">
        <v>47.75</v>
      </c>
      <c r="T21" s="863">
        <v>54.514119999999998</v>
      </c>
      <c r="U21" s="863">
        <v>42.690480000000001</v>
      </c>
      <c r="V21" s="863">
        <v>52.780349999999999</v>
      </c>
      <c r="W21" s="690"/>
    </row>
    <row r="22" spans="1:23" ht="18" customHeight="1">
      <c r="A22" s="859"/>
      <c r="B22" s="860"/>
      <c r="C22" s="860"/>
      <c r="D22" s="860"/>
      <c r="E22" s="860"/>
      <c r="F22" s="860"/>
      <c r="G22" s="860"/>
      <c r="H22" s="860"/>
      <c r="I22" s="860"/>
      <c r="J22" s="860"/>
      <c r="K22" s="860"/>
      <c r="L22" s="860"/>
      <c r="M22" s="860"/>
      <c r="N22" s="860"/>
      <c r="O22" s="860"/>
      <c r="P22" s="860"/>
      <c r="Q22" s="860"/>
      <c r="R22" s="860"/>
      <c r="S22" s="860"/>
      <c r="T22" s="860"/>
      <c r="U22" s="860"/>
      <c r="V22" s="860"/>
      <c r="W22" s="690"/>
    </row>
    <row r="23" spans="1:23" ht="18" customHeight="1">
      <c r="A23" s="864" t="s">
        <v>2145</v>
      </c>
      <c r="B23" s="860"/>
      <c r="C23" s="860"/>
      <c r="D23" s="860"/>
      <c r="E23" s="860"/>
      <c r="F23" s="860"/>
      <c r="G23" s="860"/>
      <c r="H23" s="860"/>
      <c r="I23" s="860"/>
      <c r="J23" s="860"/>
      <c r="K23" s="860"/>
      <c r="L23" s="860"/>
      <c r="M23" s="860"/>
      <c r="N23" s="860"/>
      <c r="O23" s="860"/>
      <c r="P23" s="860"/>
      <c r="Q23" s="860"/>
      <c r="R23" s="860"/>
      <c r="S23" s="860"/>
      <c r="T23" s="860"/>
      <c r="U23" s="860"/>
      <c r="V23" s="860"/>
      <c r="W23" s="690"/>
    </row>
    <row r="24" spans="1:23" ht="24" customHeight="1">
      <c r="A24" s="865" t="s">
        <v>2123</v>
      </c>
      <c r="B24" s="866">
        <f>SUM(C24:V24)</f>
        <v>2607</v>
      </c>
      <c r="C24" s="867">
        <f>SUM(C15:C19)</f>
        <v>273</v>
      </c>
      <c r="D24" s="867">
        <f>SUM(D15:D19)</f>
        <v>34</v>
      </c>
      <c r="E24" s="868" t="s">
        <v>2146</v>
      </c>
      <c r="F24" s="867">
        <f>SUM(F15:F19)</f>
        <v>245</v>
      </c>
      <c r="G24" s="867">
        <f>SUM(G15:G19)</f>
        <v>298</v>
      </c>
      <c r="H24" s="867">
        <f t="shared" ref="H24:V24" si="1">SUM(H15:H19)</f>
        <v>7</v>
      </c>
      <c r="I24" s="867">
        <f t="shared" si="1"/>
        <v>3</v>
      </c>
      <c r="J24" s="867">
        <f t="shared" si="1"/>
        <v>62</v>
      </c>
      <c r="K24" s="867">
        <f t="shared" si="1"/>
        <v>453</v>
      </c>
      <c r="L24" s="867">
        <f t="shared" si="1"/>
        <v>11</v>
      </c>
      <c r="M24" s="867">
        <f t="shared" si="1"/>
        <v>40</v>
      </c>
      <c r="N24" s="867">
        <f t="shared" si="1"/>
        <v>83</v>
      </c>
      <c r="O24" s="867">
        <f t="shared" si="1"/>
        <v>204</v>
      </c>
      <c r="P24" s="867">
        <f t="shared" si="1"/>
        <v>112</v>
      </c>
      <c r="Q24" s="867">
        <f t="shared" si="1"/>
        <v>68</v>
      </c>
      <c r="R24" s="867">
        <f t="shared" si="1"/>
        <v>225</v>
      </c>
      <c r="S24" s="867">
        <f t="shared" si="1"/>
        <v>12</v>
      </c>
      <c r="T24" s="867">
        <f t="shared" si="1"/>
        <v>330</v>
      </c>
      <c r="U24" s="867">
        <f t="shared" si="1"/>
        <v>28</v>
      </c>
      <c r="V24" s="869">
        <f t="shared" si="1"/>
        <v>119</v>
      </c>
    </row>
    <row r="25" spans="1:23" ht="24" customHeight="1">
      <c r="A25" s="236" t="s">
        <v>2147</v>
      </c>
      <c r="B25" s="852">
        <f>SUM(C25:V25)</f>
        <v>1985</v>
      </c>
      <c r="C25" s="870">
        <f>SUM(C15:C16)</f>
        <v>161</v>
      </c>
      <c r="D25" s="870">
        <f>SUM(D15:D16)</f>
        <v>24</v>
      </c>
      <c r="E25" s="850" t="s">
        <v>2146</v>
      </c>
      <c r="F25" s="870">
        <f>SUM(F15:F16)</f>
        <v>211</v>
      </c>
      <c r="G25" s="870">
        <f>SUM(G15:G16)</f>
        <v>227</v>
      </c>
      <c r="H25" s="870">
        <f t="shared" ref="H25:V25" si="2">SUM(H15:H16)</f>
        <v>7</v>
      </c>
      <c r="I25" s="870">
        <f t="shared" si="2"/>
        <v>3</v>
      </c>
      <c r="J25" s="870">
        <f t="shared" si="2"/>
        <v>57</v>
      </c>
      <c r="K25" s="870">
        <f t="shared" si="2"/>
        <v>355</v>
      </c>
      <c r="L25" s="870">
        <f t="shared" si="2"/>
        <v>9</v>
      </c>
      <c r="M25" s="870">
        <f t="shared" si="2"/>
        <v>31</v>
      </c>
      <c r="N25" s="870">
        <f t="shared" si="2"/>
        <v>70</v>
      </c>
      <c r="O25" s="870">
        <f t="shared" si="2"/>
        <v>149</v>
      </c>
      <c r="P25" s="870">
        <f t="shared" si="2"/>
        <v>76</v>
      </c>
      <c r="Q25" s="870">
        <f t="shared" si="2"/>
        <v>58</v>
      </c>
      <c r="R25" s="870">
        <f t="shared" si="2"/>
        <v>195</v>
      </c>
      <c r="S25" s="870">
        <f t="shared" si="2"/>
        <v>10</v>
      </c>
      <c r="T25" s="870">
        <f t="shared" si="2"/>
        <v>254</v>
      </c>
      <c r="U25" s="870">
        <f t="shared" si="2"/>
        <v>26</v>
      </c>
      <c r="V25" s="871">
        <f t="shared" si="2"/>
        <v>62</v>
      </c>
    </row>
    <row r="26" spans="1:23" ht="24" customHeight="1">
      <c r="A26" s="237" t="s">
        <v>2148</v>
      </c>
      <c r="B26" s="857">
        <f>SUM(C26:V26)</f>
        <v>622</v>
      </c>
      <c r="C26" s="872">
        <f>SUM(C17:C19)</f>
        <v>112</v>
      </c>
      <c r="D26" s="872">
        <f>SUM(D17:D19)</f>
        <v>10</v>
      </c>
      <c r="E26" s="857" t="s">
        <v>2098</v>
      </c>
      <c r="F26" s="872">
        <f>SUM(F17:F19)</f>
        <v>34</v>
      </c>
      <c r="G26" s="872">
        <f>SUM(G17:G19)</f>
        <v>71</v>
      </c>
      <c r="H26" s="857" t="s">
        <v>764</v>
      </c>
      <c r="I26" s="857" t="s">
        <v>764</v>
      </c>
      <c r="J26" s="872">
        <f t="shared" ref="J26:R26" si="3">SUM(J17:J19)</f>
        <v>5</v>
      </c>
      <c r="K26" s="872">
        <f t="shared" si="3"/>
        <v>98</v>
      </c>
      <c r="L26" s="872">
        <f t="shared" si="3"/>
        <v>2</v>
      </c>
      <c r="M26" s="872">
        <f t="shared" si="3"/>
        <v>9</v>
      </c>
      <c r="N26" s="872">
        <f t="shared" si="3"/>
        <v>13</v>
      </c>
      <c r="O26" s="872">
        <f t="shared" si="3"/>
        <v>55</v>
      </c>
      <c r="P26" s="872">
        <f t="shared" si="3"/>
        <v>36</v>
      </c>
      <c r="Q26" s="872">
        <f t="shared" si="3"/>
        <v>10</v>
      </c>
      <c r="R26" s="872">
        <f t="shared" si="3"/>
        <v>30</v>
      </c>
      <c r="S26" s="872">
        <f>SUM(S17:S19)</f>
        <v>2</v>
      </c>
      <c r="T26" s="872">
        <f>SUM(T17:T19)</f>
        <v>76</v>
      </c>
      <c r="U26" s="872">
        <f>SUM(U17:U19)</f>
        <v>2</v>
      </c>
      <c r="V26" s="873">
        <f>SUM(V17:V19)</f>
        <v>57</v>
      </c>
    </row>
    <row r="27" spans="1:23" ht="18" customHeight="1">
      <c r="A27" s="2644" t="s">
        <v>143</v>
      </c>
      <c r="B27" s="2575"/>
      <c r="C27" s="2575"/>
      <c r="D27" s="2575"/>
    </row>
  </sheetData>
  <mergeCells count="1">
    <mergeCell ref="A27:D27"/>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6"/>
  <sheetViews>
    <sheetView showGridLines="0" view="pageBreakPreview" zoomScaleNormal="100" zoomScaleSheetLayoutView="100" workbookViewId="0">
      <selection activeCell="J11" sqref="J11"/>
    </sheetView>
  </sheetViews>
  <sheetFormatPr defaultRowHeight="24.95" customHeight="1"/>
  <cols>
    <col min="1" max="1" width="8.125" style="83" customWidth="1"/>
    <col min="2" max="13" width="6.25" style="83" customWidth="1"/>
    <col min="14" max="219" width="9" style="83"/>
    <col min="220" max="220" width="3.25" style="83" customWidth="1"/>
    <col min="221" max="221" width="3.375" style="83" customWidth="1"/>
    <col min="222" max="222" width="9.5" style="83" customWidth="1"/>
    <col min="223" max="230" width="7.5" style="83" customWidth="1"/>
    <col min="231" max="231" width="8.125" style="83" customWidth="1"/>
    <col min="232" max="232" width="3.375" style="83" customWidth="1"/>
    <col min="233" max="233" width="5.125" style="83" customWidth="1"/>
    <col min="234" max="235" width="7.625" style="83" customWidth="1"/>
    <col min="236" max="236" width="4.375" style="83" customWidth="1"/>
    <col min="237" max="237" width="6.75" style="83" bestFit="1" customWidth="1"/>
    <col min="238" max="238" width="3.25" style="83" bestFit="1" customWidth="1"/>
    <col min="239" max="239" width="9" style="83" customWidth="1"/>
    <col min="240" max="253" width="9" style="83"/>
    <col min="254" max="254" width="9" style="83" customWidth="1"/>
    <col min="255" max="475" width="9" style="83"/>
    <col min="476" max="476" width="3.25" style="83" customWidth="1"/>
    <col min="477" max="477" width="3.375" style="83" customWidth="1"/>
    <col min="478" max="478" width="9.5" style="83" customWidth="1"/>
    <col min="479" max="486" width="7.5" style="83" customWidth="1"/>
    <col min="487" max="487" width="8.125" style="83" customWidth="1"/>
    <col min="488" max="488" width="3.375" style="83" customWidth="1"/>
    <col min="489" max="489" width="5.125" style="83" customWidth="1"/>
    <col min="490" max="491" width="7.625" style="83" customWidth="1"/>
    <col min="492" max="492" width="4.375" style="83" customWidth="1"/>
    <col min="493" max="493" width="6.75" style="83" bestFit="1" customWidth="1"/>
    <col min="494" max="494" width="3.25" style="83" bestFit="1" customWidth="1"/>
    <col min="495" max="495" width="9" style="83" customWidth="1"/>
    <col min="496" max="509" width="9" style="83"/>
    <col min="510" max="510" width="9" style="83" customWidth="1"/>
    <col min="511" max="731" width="9" style="83"/>
    <col min="732" max="732" width="3.25" style="83" customWidth="1"/>
    <col min="733" max="733" width="3.375" style="83" customWidth="1"/>
    <col min="734" max="734" width="9.5" style="83" customWidth="1"/>
    <col min="735" max="742" width="7.5" style="83" customWidth="1"/>
    <col min="743" max="743" width="8.125" style="83" customWidth="1"/>
    <col min="744" max="744" width="3.375" style="83" customWidth="1"/>
    <col min="745" max="745" width="5.125" style="83" customWidth="1"/>
    <col min="746" max="747" width="7.625" style="83" customWidth="1"/>
    <col min="748" max="748" width="4.375" style="83" customWidth="1"/>
    <col min="749" max="749" width="6.75" style="83" bestFit="1" customWidth="1"/>
    <col min="750" max="750" width="3.25" style="83" bestFit="1" customWidth="1"/>
    <col min="751" max="751" width="9" style="83" customWidth="1"/>
    <col min="752" max="765" width="9" style="83"/>
    <col min="766" max="766" width="9" style="83" customWidth="1"/>
    <col min="767" max="987" width="9" style="83"/>
    <col min="988" max="988" width="3.25" style="83" customWidth="1"/>
    <col min="989" max="989" width="3.375" style="83" customWidth="1"/>
    <col min="990" max="990" width="9.5" style="83" customWidth="1"/>
    <col min="991" max="998" width="7.5" style="83" customWidth="1"/>
    <col min="999" max="999" width="8.125" style="83" customWidth="1"/>
    <col min="1000" max="1000" width="3.375" style="83" customWidth="1"/>
    <col min="1001" max="1001" width="5.125" style="83" customWidth="1"/>
    <col min="1002" max="1003" width="7.625" style="83" customWidth="1"/>
    <col min="1004" max="1004" width="4.375" style="83" customWidth="1"/>
    <col min="1005" max="1005" width="6.75" style="83" bestFit="1" customWidth="1"/>
    <col min="1006" max="1006" width="3.25" style="83" bestFit="1" customWidth="1"/>
    <col min="1007" max="1007" width="9" style="83" customWidth="1"/>
    <col min="1008" max="1021" width="9" style="83"/>
    <col min="1022" max="1022" width="9" style="83" customWidth="1"/>
    <col min="1023" max="1243" width="9" style="83"/>
    <col min="1244" max="1244" width="3.25" style="83" customWidth="1"/>
    <col min="1245" max="1245" width="3.375" style="83" customWidth="1"/>
    <col min="1246" max="1246" width="9.5" style="83" customWidth="1"/>
    <col min="1247" max="1254" width="7.5" style="83" customWidth="1"/>
    <col min="1255" max="1255" width="8.125" style="83" customWidth="1"/>
    <col min="1256" max="1256" width="3.375" style="83" customWidth="1"/>
    <col min="1257" max="1257" width="5.125" style="83" customWidth="1"/>
    <col min="1258" max="1259" width="7.625" style="83" customWidth="1"/>
    <col min="1260" max="1260" width="4.375" style="83" customWidth="1"/>
    <col min="1261" max="1261" width="6.75" style="83" bestFit="1" customWidth="1"/>
    <col min="1262" max="1262" width="3.25" style="83" bestFit="1" customWidth="1"/>
    <col min="1263" max="1263" width="9" style="83" customWidth="1"/>
    <col min="1264" max="1277" width="9" style="83"/>
    <col min="1278" max="1278" width="9" style="83" customWidth="1"/>
    <col min="1279" max="1499" width="9" style="83"/>
    <col min="1500" max="1500" width="3.25" style="83" customWidth="1"/>
    <col min="1501" max="1501" width="3.375" style="83" customWidth="1"/>
    <col min="1502" max="1502" width="9.5" style="83" customWidth="1"/>
    <col min="1503" max="1510" width="7.5" style="83" customWidth="1"/>
    <col min="1511" max="1511" width="8.125" style="83" customWidth="1"/>
    <col min="1512" max="1512" width="3.375" style="83" customWidth="1"/>
    <col min="1513" max="1513" width="5.125" style="83" customWidth="1"/>
    <col min="1514" max="1515" width="7.625" style="83" customWidth="1"/>
    <col min="1516" max="1516" width="4.375" style="83" customWidth="1"/>
    <col min="1517" max="1517" width="6.75" style="83" bestFit="1" customWidth="1"/>
    <col min="1518" max="1518" width="3.25" style="83" bestFit="1" customWidth="1"/>
    <col min="1519" max="1519" width="9" style="83" customWidth="1"/>
    <col min="1520" max="1533" width="9" style="83"/>
    <col min="1534" max="1534" width="9" style="83" customWidth="1"/>
    <col min="1535" max="1755" width="9" style="83"/>
    <col min="1756" max="1756" width="3.25" style="83" customWidth="1"/>
    <col min="1757" max="1757" width="3.375" style="83" customWidth="1"/>
    <col min="1758" max="1758" width="9.5" style="83" customWidth="1"/>
    <col min="1759" max="1766" width="7.5" style="83" customWidth="1"/>
    <col min="1767" max="1767" width="8.125" style="83" customWidth="1"/>
    <col min="1768" max="1768" width="3.375" style="83" customWidth="1"/>
    <col min="1769" max="1769" width="5.125" style="83" customWidth="1"/>
    <col min="1770" max="1771" width="7.625" style="83" customWidth="1"/>
    <col min="1772" max="1772" width="4.375" style="83" customWidth="1"/>
    <col min="1773" max="1773" width="6.75" style="83" bestFit="1" customWidth="1"/>
    <col min="1774" max="1774" width="3.25" style="83" bestFit="1" customWidth="1"/>
    <col min="1775" max="1775" width="9" style="83" customWidth="1"/>
    <col min="1776" max="1789" width="9" style="83"/>
    <col min="1790" max="1790" width="9" style="83" customWidth="1"/>
    <col min="1791" max="2011" width="9" style="83"/>
    <col min="2012" max="2012" width="3.25" style="83" customWidth="1"/>
    <col min="2013" max="2013" width="3.375" style="83" customWidth="1"/>
    <col min="2014" max="2014" width="9.5" style="83" customWidth="1"/>
    <col min="2015" max="2022" width="7.5" style="83" customWidth="1"/>
    <col min="2023" max="2023" width="8.125" style="83" customWidth="1"/>
    <col min="2024" max="2024" width="3.375" style="83" customWidth="1"/>
    <col min="2025" max="2025" width="5.125" style="83" customWidth="1"/>
    <col min="2026" max="2027" width="7.625" style="83" customWidth="1"/>
    <col min="2028" max="2028" width="4.375" style="83" customWidth="1"/>
    <col min="2029" max="2029" width="6.75" style="83" bestFit="1" customWidth="1"/>
    <col min="2030" max="2030" width="3.25" style="83" bestFit="1" customWidth="1"/>
    <col min="2031" max="2031" width="9" style="83" customWidth="1"/>
    <col min="2032" max="2045" width="9" style="83"/>
    <col min="2046" max="2046" width="9" style="83" customWidth="1"/>
    <col min="2047" max="2267" width="9" style="83"/>
    <col min="2268" max="2268" width="3.25" style="83" customWidth="1"/>
    <col min="2269" max="2269" width="3.375" style="83" customWidth="1"/>
    <col min="2270" max="2270" width="9.5" style="83" customWidth="1"/>
    <col min="2271" max="2278" width="7.5" style="83" customWidth="1"/>
    <col min="2279" max="2279" width="8.125" style="83" customWidth="1"/>
    <col min="2280" max="2280" width="3.375" style="83" customWidth="1"/>
    <col min="2281" max="2281" width="5.125" style="83" customWidth="1"/>
    <col min="2282" max="2283" width="7.625" style="83" customWidth="1"/>
    <col min="2284" max="2284" width="4.375" style="83" customWidth="1"/>
    <col min="2285" max="2285" width="6.75" style="83" bestFit="1" customWidth="1"/>
    <col min="2286" max="2286" width="3.25" style="83" bestFit="1" customWidth="1"/>
    <col min="2287" max="2287" width="9" style="83" customWidth="1"/>
    <col min="2288" max="2301" width="9" style="83"/>
    <col min="2302" max="2302" width="9" style="83" customWidth="1"/>
    <col min="2303" max="2523" width="9" style="83"/>
    <col min="2524" max="2524" width="3.25" style="83" customWidth="1"/>
    <col min="2525" max="2525" width="3.375" style="83" customWidth="1"/>
    <col min="2526" max="2526" width="9.5" style="83" customWidth="1"/>
    <col min="2527" max="2534" width="7.5" style="83" customWidth="1"/>
    <col min="2535" max="2535" width="8.125" style="83" customWidth="1"/>
    <col min="2536" max="2536" width="3.375" style="83" customWidth="1"/>
    <col min="2537" max="2537" width="5.125" style="83" customWidth="1"/>
    <col min="2538" max="2539" width="7.625" style="83" customWidth="1"/>
    <col min="2540" max="2540" width="4.375" style="83" customWidth="1"/>
    <col min="2541" max="2541" width="6.75" style="83" bestFit="1" customWidth="1"/>
    <col min="2542" max="2542" width="3.25" style="83" bestFit="1" customWidth="1"/>
    <col min="2543" max="2543" width="9" style="83" customWidth="1"/>
    <col min="2544" max="2557" width="9" style="83"/>
    <col min="2558" max="2558" width="9" style="83" customWidth="1"/>
    <col min="2559" max="2779" width="9" style="83"/>
    <col min="2780" max="2780" width="3.25" style="83" customWidth="1"/>
    <col min="2781" max="2781" width="3.375" style="83" customWidth="1"/>
    <col min="2782" max="2782" width="9.5" style="83" customWidth="1"/>
    <col min="2783" max="2790" width="7.5" style="83" customWidth="1"/>
    <col min="2791" max="2791" width="8.125" style="83" customWidth="1"/>
    <col min="2792" max="2792" width="3.375" style="83" customWidth="1"/>
    <col min="2793" max="2793" width="5.125" style="83" customWidth="1"/>
    <col min="2794" max="2795" width="7.625" style="83" customWidth="1"/>
    <col min="2796" max="2796" width="4.375" style="83" customWidth="1"/>
    <col min="2797" max="2797" width="6.75" style="83" bestFit="1" customWidth="1"/>
    <col min="2798" max="2798" width="3.25" style="83" bestFit="1" customWidth="1"/>
    <col min="2799" max="2799" width="9" style="83" customWidth="1"/>
    <col min="2800" max="2813" width="9" style="83"/>
    <col min="2814" max="2814" width="9" style="83" customWidth="1"/>
    <col min="2815" max="3035" width="9" style="83"/>
    <col min="3036" max="3036" width="3.25" style="83" customWidth="1"/>
    <col min="3037" max="3037" width="3.375" style="83" customWidth="1"/>
    <col min="3038" max="3038" width="9.5" style="83" customWidth="1"/>
    <col min="3039" max="3046" width="7.5" style="83" customWidth="1"/>
    <col min="3047" max="3047" width="8.125" style="83" customWidth="1"/>
    <col min="3048" max="3048" width="3.375" style="83" customWidth="1"/>
    <col min="3049" max="3049" width="5.125" style="83" customWidth="1"/>
    <col min="3050" max="3051" width="7.625" style="83" customWidth="1"/>
    <col min="3052" max="3052" width="4.375" style="83" customWidth="1"/>
    <col min="3053" max="3053" width="6.75" style="83" bestFit="1" customWidth="1"/>
    <col min="3054" max="3054" width="3.25" style="83" bestFit="1" customWidth="1"/>
    <col min="3055" max="3055" width="9" style="83" customWidth="1"/>
    <col min="3056" max="3069" width="9" style="83"/>
    <col min="3070" max="3070" width="9" style="83" customWidth="1"/>
    <col min="3071" max="3291" width="9" style="83"/>
    <col min="3292" max="3292" width="3.25" style="83" customWidth="1"/>
    <col min="3293" max="3293" width="3.375" style="83" customWidth="1"/>
    <col min="3294" max="3294" width="9.5" style="83" customWidth="1"/>
    <col min="3295" max="3302" width="7.5" style="83" customWidth="1"/>
    <col min="3303" max="3303" width="8.125" style="83" customWidth="1"/>
    <col min="3304" max="3304" width="3.375" style="83" customWidth="1"/>
    <col min="3305" max="3305" width="5.125" style="83" customWidth="1"/>
    <col min="3306" max="3307" width="7.625" style="83" customWidth="1"/>
    <col min="3308" max="3308" width="4.375" style="83" customWidth="1"/>
    <col min="3309" max="3309" width="6.75" style="83" bestFit="1" customWidth="1"/>
    <col min="3310" max="3310" width="3.25" style="83" bestFit="1" customWidth="1"/>
    <col min="3311" max="3311" width="9" style="83" customWidth="1"/>
    <col min="3312" max="3325" width="9" style="83"/>
    <col min="3326" max="3326" width="9" style="83" customWidth="1"/>
    <col min="3327" max="3547" width="9" style="83"/>
    <col min="3548" max="3548" width="3.25" style="83" customWidth="1"/>
    <col min="3549" max="3549" width="3.375" style="83" customWidth="1"/>
    <col min="3550" max="3550" width="9.5" style="83" customWidth="1"/>
    <col min="3551" max="3558" width="7.5" style="83" customWidth="1"/>
    <col min="3559" max="3559" width="8.125" style="83" customWidth="1"/>
    <col min="3560" max="3560" width="3.375" style="83" customWidth="1"/>
    <col min="3561" max="3561" width="5.125" style="83" customWidth="1"/>
    <col min="3562" max="3563" width="7.625" style="83" customWidth="1"/>
    <col min="3564" max="3564" width="4.375" style="83" customWidth="1"/>
    <col min="3565" max="3565" width="6.75" style="83" bestFit="1" customWidth="1"/>
    <col min="3566" max="3566" width="3.25" style="83" bestFit="1" customWidth="1"/>
    <col min="3567" max="3567" width="9" style="83" customWidth="1"/>
    <col min="3568" max="3581" width="9" style="83"/>
    <col min="3582" max="3582" width="9" style="83" customWidth="1"/>
    <col min="3583" max="3803" width="9" style="83"/>
    <col min="3804" max="3804" width="3.25" style="83" customWidth="1"/>
    <col min="3805" max="3805" width="3.375" style="83" customWidth="1"/>
    <col min="3806" max="3806" width="9.5" style="83" customWidth="1"/>
    <col min="3807" max="3814" width="7.5" style="83" customWidth="1"/>
    <col min="3815" max="3815" width="8.125" style="83" customWidth="1"/>
    <col min="3816" max="3816" width="3.375" style="83" customWidth="1"/>
    <col min="3817" max="3817" width="5.125" style="83" customWidth="1"/>
    <col min="3818" max="3819" width="7.625" style="83" customWidth="1"/>
    <col min="3820" max="3820" width="4.375" style="83" customWidth="1"/>
    <col min="3821" max="3821" width="6.75" style="83" bestFit="1" customWidth="1"/>
    <col min="3822" max="3822" width="3.25" style="83" bestFit="1" customWidth="1"/>
    <col min="3823" max="3823" width="9" style="83" customWidth="1"/>
    <col min="3824" max="3837" width="9" style="83"/>
    <col min="3838" max="3838" width="9" style="83" customWidth="1"/>
    <col min="3839" max="4059" width="9" style="83"/>
    <col min="4060" max="4060" width="3.25" style="83" customWidth="1"/>
    <col min="4061" max="4061" width="3.375" style="83" customWidth="1"/>
    <col min="4062" max="4062" width="9.5" style="83" customWidth="1"/>
    <col min="4063" max="4070" width="7.5" style="83" customWidth="1"/>
    <col min="4071" max="4071" width="8.125" style="83" customWidth="1"/>
    <col min="4072" max="4072" width="3.375" style="83" customWidth="1"/>
    <col min="4073" max="4073" width="5.125" style="83" customWidth="1"/>
    <col min="4074" max="4075" width="7.625" style="83" customWidth="1"/>
    <col min="4076" max="4076" width="4.375" style="83" customWidth="1"/>
    <col min="4077" max="4077" width="6.75" style="83" bestFit="1" customWidth="1"/>
    <col min="4078" max="4078" width="3.25" style="83" bestFit="1" customWidth="1"/>
    <col min="4079" max="4079" width="9" style="83" customWidth="1"/>
    <col min="4080" max="4093" width="9" style="83"/>
    <col min="4094" max="4094" width="9" style="83" customWidth="1"/>
    <col min="4095" max="4315" width="9" style="83"/>
    <col min="4316" max="4316" width="3.25" style="83" customWidth="1"/>
    <col min="4317" max="4317" width="3.375" style="83" customWidth="1"/>
    <col min="4318" max="4318" width="9.5" style="83" customWidth="1"/>
    <col min="4319" max="4326" width="7.5" style="83" customWidth="1"/>
    <col min="4327" max="4327" width="8.125" style="83" customWidth="1"/>
    <col min="4328" max="4328" width="3.375" style="83" customWidth="1"/>
    <col min="4329" max="4329" width="5.125" style="83" customWidth="1"/>
    <col min="4330" max="4331" width="7.625" style="83" customWidth="1"/>
    <col min="4332" max="4332" width="4.375" style="83" customWidth="1"/>
    <col min="4333" max="4333" width="6.75" style="83" bestFit="1" customWidth="1"/>
    <col min="4334" max="4334" width="3.25" style="83" bestFit="1" customWidth="1"/>
    <col min="4335" max="4335" width="9" style="83" customWidth="1"/>
    <col min="4336" max="4349" width="9" style="83"/>
    <col min="4350" max="4350" width="9" style="83" customWidth="1"/>
    <col min="4351" max="4571" width="9" style="83"/>
    <col min="4572" max="4572" width="3.25" style="83" customWidth="1"/>
    <col min="4573" max="4573" width="3.375" style="83" customWidth="1"/>
    <col min="4574" max="4574" width="9.5" style="83" customWidth="1"/>
    <col min="4575" max="4582" width="7.5" style="83" customWidth="1"/>
    <col min="4583" max="4583" width="8.125" style="83" customWidth="1"/>
    <col min="4584" max="4584" width="3.375" style="83" customWidth="1"/>
    <col min="4585" max="4585" width="5.125" style="83" customWidth="1"/>
    <col min="4586" max="4587" width="7.625" style="83" customWidth="1"/>
    <col min="4588" max="4588" width="4.375" style="83" customWidth="1"/>
    <col min="4589" max="4589" width="6.75" style="83" bestFit="1" customWidth="1"/>
    <col min="4590" max="4590" width="3.25" style="83" bestFit="1" customWidth="1"/>
    <col min="4591" max="4591" width="9" style="83" customWidth="1"/>
    <col min="4592" max="4605" width="9" style="83"/>
    <col min="4606" max="4606" width="9" style="83" customWidth="1"/>
    <col min="4607" max="4827" width="9" style="83"/>
    <col min="4828" max="4828" width="3.25" style="83" customWidth="1"/>
    <col min="4829" max="4829" width="3.375" style="83" customWidth="1"/>
    <col min="4830" max="4830" width="9.5" style="83" customWidth="1"/>
    <col min="4831" max="4838" width="7.5" style="83" customWidth="1"/>
    <col min="4839" max="4839" width="8.125" style="83" customWidth="1"/>
    <col min="4840" max="4840" width="3.375" style="83" customWidth="1"/>
    <col min="4841" max="4841" width="5.125" style="83" customWidth="1"/>
    <col min="4842" max="4843" width="7.625" style="83" customWidth="1"/>
    <col min="4844" max="4844" width="4.375" style="83" customWidth="1"/>
    <col min="4845" max="4845" width="6.75" style="83" bestFit="1" customWidth="1"/>
    <col min="4846" max="4846" width="3.25" style="83" bestFit="1" customWidth="1"/>
    <col min="4847" max="4847" width="9" style="83" customWidth="1"/>
    <col min="4848" max="4861" width="9" style="83"/>
    <col min="4862" max="4862" width="9" style="83" customWidth="1"/>
    <col min="4863" max="5083" width="9" style="83"/>
    <col min="5084" max="5084" width="3.25" style="83" customWidth="1"/>
    <col min="5085" max="5085" width="3.375" style="83" customWidth="1"/>
    <col min="5086" max="5086" width="9.5" style="83" customWidth="1"/>
    <col min="5087" max="5094" width="7.5" style="83" customWidth="1"/>
    <col min="5095" max="5095" width="8.125" style="83" customWidth="1"/>
    <col min="5096" max="5096" width="3.375" style="83" customWidth="1"/>
    <col min="5097" max="5097" width="5.125" style="83" customWidth="1"/>
    <col min="5098" max="5099" width="7.625" style="83" customWidth="1"/>
    <col min="5100" max="5100" width="4.375" style="83" customWidth="1"/>
    <col min="5101" max="5101" width="6.75" style="83" bestFit="1" customWidth="1"/>
    <col min="5102" max="5102" width="3.25" style="83" bestFit="1" customWidth="1"/>
    <col min="5103" max="5103" width="9" style="83" customWidth="1"/>
    <col min="5104" max="5117" width="9" style="83"/>
    <col min="5118" max="5118" width="9" style="83" customWidth="1"/>
    <col min="5119" max="5339" width="9" style="83"/>
    <col min="5340" max="5340" width="3.25" style="83" customWidth="1"/>
    <col min="5341" max="5341" width="3.375" style="83" customWidth="1"/>
    <col min="5342" max="5342" width="9.5" style="83" customWidth="1"/>
    <col min="5343" max="5350" width="7.5" style="83" customWidth="1"/>
    <col min="5351" max="5351" width="8.125" style="83" customWidth="1"/>
    <col min="5352" max="5352" width="3.375" style="83" customWidth="1"/>
    <col min="5353" max="5353" width="5.125" style="83" customWidth="1"/>
    <col min="5354" max="5355" width="7.625" style="83" customWidth="1"/>
    <col min="5356" max="5356" width="4.375" style="83" customWidth="1"/>
    <col min="5357" max="5357" width="6.75" style="83" bestFit="1" customWidth="1"/>
    <col min="5358" max="5358" width="3.25" style="83" bestFit="1" customWidth="1"/>
    <col min="5359" max="5359" width="9" style="83" customWidth="1"/>
    <col min="5360" max="5373" width="9" style="83"/>
    <col min="5374" max="5374" width="9" style="83" customWidth="1"/>
    <col min="5375" max="5595" width="9" style="83"/>
    <col min="5596" max="5596" width="3.25" style="83" customWidth="1"/>
    <col min="5597" max="5597" width="3.375" style="83" customWidth="1"/>
    <col min="5598" max="5598" width="9.5" style="83" customWidth="1"/>
    <col min="5599" max="5606" width="7.5" style="83" customWidth="1"/>
    <col min="5607" max="5607" width="8.125" style="83" customWidth="1"/>
    <col min="5608" max="5608" width="3.375" style="83" customWidth="1"/>
    <col min="5609" max="5609" width="5.125" style="83" customWidth="1"/>
    <col min="5610" max="5611" width="7.625" style="83" customWidth="1"/>
    <col min="5612" max="5612" width="4.375" style="83" customWidth="1"/>
    <col min="5613" max="5613" width="6.75" style="83" bestFit="1" customWidth="1"/>
    <col min="5614" max="5614" width="3.25" style="83" bestFit="1" customWidth="1"/>
    <col min="5615" max="5615" width="9" style="83" customWidth="1"/>
    <col min="5616" max="5629" width="9" style="83"/>
    <col min="5630" max="5630" width="9" style="83" customWidth="1"/>
    <col min="5631" max="5851" width="9" style="83"/>
    <col min="5852" max="5852" width="3.25" style="83" customWidth="1"/>
    <col min="5853" max="5853" width="3.375" style="83" customWidth="1"/>
    <col min="5854" max="5854" width="9.5" style="83" customWidth="1"/>
    <col min="5855" max="5862" width="7.5" style="83" customWidth="1"/>
    <col min="5863" max="5863" width="8.125" style="83" customWidth="1"/>
    <col min="5864" max="5864" width="3.375" style="83" customWidth="1"/>
    <col min="5865" max="5865" width="5.125" style="83" customWidth="1"/>
    <col min="5866" max="5867" width="7.625" style="83" customWidth="1"/>
    <col min="5868" max="5868" width="4.375" style="83" customWidth="1"/>
    <col min="5869" max="5869" width="6.75" style="83" bestFit="1" customWidth="1"/>
    <col min="5870" max="5870" width="3.25" style="83" bestFit="1" customWidth="1"/>
    <col min="5871" max="5871" width="9" style="83" customWidth="1"/>
    <col min="5872" max="5885" width="9" style="83"/>
    <col min="5886" max="5886" width="9" style="83" customWidth="1"/>
    <col min="5887" max="6107" width="9" style="83"/>
    <col min="6108" max="6108" width="3.25" style="83" customWidth="1"/>
    <col min="6109" max="6109" width="3.375" style="83" customWidth="1"/>
    <col min="6110" max="6110" width="9.5" style="83" customWidth="1"/>
    <col min="6111" max="6118" width="7.5" style="83" customWidth="1"/>
    <col min="6119" max="6119" width="8.125" style="83" customWidth="1"/>
    <col min="6120" max="6120" width="3.375" style="83" customWidth="1"/>
    <col min="6121" max="6121" width="5.125" style="83" customWidth="1"/>
    <col min="6122" max="6123" width="7.625" style="83" customWidth="1"/>
    <col min="6124" max="6124" width="4.375" style="83" customWidth="1"/>
    <col min="6125" max="6125" width="6.75" style="83" bestFit="1" customWidth="1"/>
    <col min="6126" max="6126" width="3.25" style="83" bestFit="1" customWidth="1"/>
    <col min="6127" max="6127" width="9" style="83" customWidth="1"/>
    <col min="6128" max="6141" width="9" style="83"/>
    <col min="6142" max="6142" width="9" style="83" customWidth="1"/>
    <col min="6143" max="6363" width="9" style="83"/>
    <col min="6364" max="6364" width="3.25" style="83" customWidth="1"/>
    <col min="6365" max="6365" width="3.375" style="83" customWidth="1"/>
    <col min="6366" max="6366" width="9.5" style="83" customWidth="1"/>
    <col min="6367" max="6374" width="7.5" style="83" customWidth="1"/>
    <col min="6375" max="6375" width="8.125" style="83" customWidth="1"/>
    <col min="6376" max="6376" width="3.375" style="83" customWidth="1"/>
    <col min="6377" max="6377" width="5.125" style="83" customWidth="1"/>
    <col min="6378" max="6379" width="7.625" style="83" customWidth="1"/>
    <col min="6380" max="6380" width="4.375" style="83" customWidth="1"/>
    <col min="6381" max="6381" width="6.75" style="83" bestFit="1" customWidth="1"/>
    <col min="6382" max="6382" width="3.25" style="83" bestFit="1" customWidth="1"/>
    <col min="6383" max="6383" width="9" style="83" customWidth="1"/>
    <col min="6384" max="6397" width="9" style="83"/>
    <col min="6398" max="6398" width="9" style="83" customWidth="1"/>
    <col min="6399" max="6619" width="9" style="83"/>
    <col min="6620" max="6620" width="3.25" style="83" customWidth="1"/>
    <col min="6621" max="6621" width="3.375" style="83" customWidth="1"/>
    <col min="6622" max="6622" width="9.5" style="83" customWidth="1"/>
    <col min="6623" max="6630" width="7.5" style="83" customWidth="1"/>
    <col min="6631" max="6631" width="8.125" style="83" customWidth="1"/>
    <col min="6632" max="6632" width="3.375" style="83" customWidth="1"/>
    <col min="6633" max="6633" width="5.125" style="83" customWidth="1"/>
    <col min="6634" max="6635" width="7.625" style="83" customWidth="1"/>
    <col min="6636" max="6636" width="4.375" style="83" customWidth="1"/>
    <col min="6637" max="6637" width="6.75" style="83" bestFit="1" customWidth="1"/>
    <col min="6638" max="6638" width="3.25" style="83" bestFit="1" customWidth="1"/>
    <col min="6639" max="6639" width="9" style="83" customWidth="1"/>
    <col min="6640" max="6653" width="9" style="83"/>
    <col min="6654" max="6654" width="9" style="83" customWidth="1"/>
    <col min="6655" max="6875" width="9" style="83"/>
    <col min="6876" max="6876" width="3.25" style="83" customWidth="1"/>
    <col min="6877" max="6877" width="3.375" style="83" customWidth="1"/>
    <col min="6878" max="6878" width="9.5" style="83" customWidth="1"/>
    <col min="6879" max="6886" width="7.5" style="83" customWidth="1"/>
    <col min="6887" max="6887" width="8.125" style="83" customWidth="1"/>
    <col min="6888" max="6888" width="3.375" style="83" customWidth="1"/>
    <col min="6889" max="6889" width="5.125" style="83" customWidth="1"/>
    <col min="6890" max="6891" width="7.625" style="83" customWidth="1"/>
    <col min="6892" max="6892" width="4.375" style="83" customWidth="1"/>
    <col min="6893" max="6893" width="6.75" style="83" bestFit="1" customWidth="1"/>
    <col min="6894" max="6894" width="3.25" style="83" bestFit="1" customWidth="1"/>
    <col min="6895" max="6895" width="9" style="83" customWidth="1"/>
    <col min="6896" max="6909" width="9" style="83"/>
    <col min="6910" max="6910" width="9" style="83" customWidth="1"/>
    <col min="6911" max="7131" width="9" style="83"/>
    <col min="7132" max="7132" width="3.25" style="83" customWidth="1"/>
    <col min="7133" max="7133" width="3.375" style="83" customWidth="1"/>
    <col min="7134" max="7134" width="9.5" style="83" customWidth="1"/>
    <col min="7135" max="7142" width="7.5" style="83" customWidth="1"/>
    <col min="7143" max="7143" width="8.125" style="83" customWidth="1"/>
    <col min="7144" max="7144" width="3.375" style="83" customWidth="1"/>
    <col min="7145" max="7145" width="5.125" style="83" customWidth="1"/>
    <col min="7146" max="7147" width="7.625" style="83" customWidth="1"/>
    <col min="7148" max="7148" width="4.375" style="83" customWidth="1"/>
    <col min="7149" max="7149" width="6.75" style="83" bestFit="1" customWidth="1"/>
    <col min="7150" max="7150" width="3.25" style="83" bestFit="1" customWidth="1"/>
    <col min="7151" max="7151" width="9" style="83" customWidth="1"/>
    <col min="7152" max="7165" width="9" style="83"/>
    <col min="7166" max="7166" width="9" style="83" customWidth="1"/>
    <col min="7167" max="7387" width="9" style="83"/>
    <col min="7388" max="7388" width="3.25" style="83" customWidth="1"/>
    <col min="7389" max="7389" width="3.375" style="83" customWidth="1"/>
    <col min="7390" max="7390" width="9.5" style="83" customWidth="1"/>
    <col min="7391" max="7398" width="7.5" style="83" customWidth="1"/>
    <col min="7399" max="7399" width="8.125" style="83" customWidth="1"/>
    <col min="7400" max="7400" width="3.375" style="83" customWidth="1"/>
    <col min="7401" max="7401" width="5.125" style="83" customWidth="1"/>
    <col min="7402" max="7403" width="7.625" style="83" customWidth="1"/>
    <col min="7404" max="7404" width="4.375" style="83" customWidth="1"/>
    <col min="7405" max="7405" width="6.75" style="83" bestFit="1" customWidth="1"/>
    <col min="7406" max="7406" width="3.25" style="83" bestFit="1" customWidth="1"/>
    <col min="7407" max="7407" width="9" style="83" customWidth="1"/>
    <col min="7408" max="7421" width="9" style="83"/>
    <col min="7422" max="7422" width="9" style="83" customWidth="1"/>
    <col min="7423" max="7643" width="9" style="83"/>
    <col min="7644" max="7644" width="3.25" style="83" customWidth="1"/>
    <col min="7645" max="7645" width="3.375" style="83" customWidth="1"/>
    <col min="7646" max="7646" width="9.5" style="83" customWidth="1"/>
    <col min="7647" max="7654" width="7.5" style="83" customWidth="1"/>
    <col min="7655" max="7655" width="8.125" style="83" customWidth="1"/>
    <col min="7656" max="7656" width="3.375" style="83" customWidth="1"/>
    <col min="7657" max="7657" width="5.125" style="83" customWidth="1"/>
    <col min="7658" max="7659" width="7.625" style="83" customWidth="1"/>
    <col min="7660" max="7660" width="4.375" style="83" customWidth="1"/>
    <col min="7661" max="7661" width="6.75" style="83" bestFit="1" customWidth="1"/>
    <col min="7662" max="7662" width="3.25" style="83" bestFit="1" customWidth="1"/>
    <col min="7663" max="7663" width="9" style="83" customWidth="1"/>
    <col min="7664" max="7677" width="9" style="83"/>
    <col min="7678" max="7678" width="9" style="83" customWidth="1"/>
    <col min="7679" max="7899" width="9" style="83"/>
    <col min="7900" max="7900" width="3.25" style="83" customWidth="1"/>
    <col min="7901" max="7901" width="3.375" style="83" customWidth="1"/>
    <col min="7902" max="7902" width="9.5" style="83" customWidth="1"/>
    <col min="7903" max="7910" width="7.5" style="83" customWidth="1"/>
    <col min="7911" max="7911" width="8.125" style="83" customWidth="1"/>
    <col min="7912" max="7912" width="3.375" style="83" customWidth="1"/>
    <col min="7913" max="7913" width="5.125" style="83" customWidth="1"/>
    <col min="7914" max="7915" width="7.625" style="83" customWidth="1"/>
    <col min="7916" max="7916" width="4.375" style="83" customWidth="1"/>
    <col min="7917" max="7917" width="6.75" style="83" bestFit="1" customWidth="1"/>
    <col min="7918" max="7918" width="3.25" style="83" bestFit="1" customWidth="1"/>
    <col min="7919" max="7919" width="9" style="83" customWidth="1"/>
    <col min="7920" max="7933" width="9" style="83"/>
    <col min="7934" max="7934" width="9" style="83" customWidth="1"/>
    <col min="7935" max="8155" width="9" style="83"/>
    <col min="8156" max="8156" width="3.25" style="83" customWidth="1"/>
    <col min="8157" max="8157" width="3.375" style="83" customWidth="1"/>
    <col min="8158" max="8158" width="9.5" style="83" customWidth="1"/>
    <col min="8159" max="8166" width="7.5" style="83" customWidth="1"/>
    <col min="8167" max="8167" width="8.125" style="83" customWidth="1"/>
    <col min="8168" max="8168" width="3.375" style="83" customWidth="1"/>
    <col min="8169" max="8169" width="5.125" style="83" customWidth="1"/>
    <col min="8170" max="8171" width="7.625" style="83" customWidth="1"/>
    <col min="8172" max="8172" width="4.375" style="83" customWidth="1"/>
    <col min="8173" max="8173" width="6.75" style="83" bestFit="1" customWidth="1"/>
    <col min="8174" max="8174" width="3.25" style="83" bestFit="1" customWidth="1"/>
    <col min="8175" max="8175" width="9" style="83" customWidth="1"/>
    <col min="8176" max="8189" width="9" style="83"/>
    <col min="8190" max="8190" width="9" style="83" customWidth="1"/>
    <col min="8191" max="8411" width="9" style="83"/>
    <col min="8412" max="8412" width="3.25" style="83" customWidth="1"/>
    <col min="8413" max="8413" width="3.375" style="83" customWidth="1"/>
    <col min="8414" max="8414" width="9.5" style="83" customWidth="1"/>
    <col min="8415" max="8422" width="7.5" style="83" customWidth="1"/>
    <col min="8423" max="8423" width="8.125" style="83" customWidth="1"/>
    <col min="8424" max="8424" width="3.375" style="83" customWidth="1"/>
    <col min="8425" max="8425" width="5.125" style="83" customWidth="1"/>
    <col min="8426" max="8427" width="7.625" style="83" customWidth="1"/>
    <col min="8428" max="8428" width="4.375" style="83" customWidth="1"/>
    <col min="8429" max="8429" width="6.75" style="83" bestFit="1" customWidth="1"/>
    <col min="8430" max="8430" width="3.25" style="83" bestFit="1" customWidth="1"/>
    <col min="8431" max="8431" width="9" style="83" customWidth="1"/>
    <col min="8432" max="8445" width="9" style="83"/>
    <col min="8446" max="8446" width="9" style="83" customWidth="1"/>
    <col min="8447" max="8667" width="9" style="83"/>
    <col min="8668" max="8668" width="3.25" style="83" customWidth="1"/>
    <col min="8669" max="8669" width="3.375" style="83" customWidth="1"/>
    <col min="8670" max="8670" width="9.5" style="83" customWidth="1"/>
    <col min="8671" max="8678" width="7.5" style="83" customWidth="1"/>
    <col min="8679" max="8679" width="8.125" style="83" customWidth="1"/>
    <col min="8680" max="8680" width="3.375" style="83" customWidth="1"/>
    <col min="8681" max="8681" width="5.125" style="83" customWidth="1"/>
    <col min="8682" max="8683" width="7.625" style="83" customWidth="1"/>
    <col min="8684" max="8684" width="4.375" style="83" customWidth="1"/>
    <col min="8685" max="8685" width="6.75" style="83" bestFit="1" customWidth="1"/>
    <col min="8686" max="8686" width="3.25" style="83" bestFit="1" customWidth="1"/>
    <col min="8687" max="8687" width="9" style="83" customWidth="1"/>
    <col min="8688" max="8701" width="9" style="83"/>
    <col min="8702" max="8702" width="9" style="83" customWidth="1"/>
    <col min="8703" max="8923" width="9" style="83"/>
    <col min="8924" max="8924" width="3.25" style="83" customWidth="1"/>
    <col min="8925" max="8925" width="3.375" style="83" customWidth="1"/>
    <col min="8926" max="8926" width="9.5" style="83" customWidth="1"/>
    <col min="8927" max="8934" width="7.5" style="83" customWidth="1"/>
    <col min="8935" max="8935" width="8.125" style="83" customWidth="1"/>
    <col min="8936" max="8936" width="3.375" style="83" customWidth="1"/>
    <col min="8937" max="8937" width="5.125" style="83" customWidth="1"/>
    <col min="8938" max="8939" width="7.625" style="83" customWidth="1"/>
    <col min="8940" max="8940" width="4.375" style="83" customWidth="1"/>
    <col min="8941" max="8941" width="6.75" style="83" bestFit="1" customWidth="1"/>
    <col min="8942" max="8942" width="3.25" style="83" bestFit="1" customWidth="1"/>
    <col min="8943" max="8943" width="9" style="83" customWidth="1"/>
    <col min="8944" max="8957" width="9" style="83"/>
    <col min="8958" max="8958" width="9" style="83" customWidth="1"/>
    <col min="8959" max="9179" width="9" style="83"/>
    <col min="9180" max="9180" width="3.25" style="83" customWidth="1"/>
    <col min="9181" max="9181" width="3.375" style="83" customWidth="1"/>
    <col min="9182" max="9182" width="9.5" style="83" customWidth="1"/>
    <col min="9183" max="9190" width="7.5" style="83" customWidth="1"/>
    <col min="9191" max="9191" width="8.125" style="83" customWidth="1"/>
    <col min="9192" max="9192" width="3.375" style="83" customWidth="1"/>
    <col min="9193" max="9193" width="5.125" style="83" customWidth="1"/>
    <col min="9194" max="9195" width="7.625" style="83" customWidth="1"/>
    <col min="9196" max="9196" width="4.375" style="83" customWidth="1"/>
    <col min="9197" max="9197" width="6.75" style="83" bestFit="1" customWidth="1"/>
    <col min="9198" max="9198" width="3.25" style="83" bestFit="1" customWidth="1"/>
    <col min="9199" max="9199" width="9" style="83" customWidth="1"/>
    <col min="9200" max="9213" width="9" style="83"/>
    <col min="9214" max="9214" width="9" style="83" customWidth="1"/>
    <col min="9215" max="9435" width="9" style="83"/>
    <col min="9436" max="9436" width="3.25" style="83" customWidth="1"/>
    <col min="9437" max="9437" width="3.375" style="83" customWidth="1"/>
    <col min="9438" max="9438" width="9.5" style="83" customWidth="1"/>
    <col min="9439" max="9446" width="7.5" style="83" customWidth="1"/>
    <col min="9447" max="9447" width="8.125" style="83" customWidth="1"/>
    <col min="9448" max="9448" width="3.375" style="83" customWidth="1"/>
    <col min="9449" max="9449" width="5.125" style="83" customWidth="1"/>
    <col min="9450" max="9451" width="7.625" style="83" customWidth="1"/>
    <col min="9452" max="9452" width="4.375" style="83" customWidth="1"/>
    <col min="9453" max="9453" width="6.75" style="83" bestFit="1" customWidth="1"/>
    <col min="9454" max="9454" width="3.25" style="83" bestFit="1" customWidth="1"/>
    <col min="9455" max="9455" width="9" style="83" customWidth="1"/>
    <col min="9456" max="9469" width="9" style="83"/>
    <col min="9470" max="9470" width="9" style="83" customWidth="1"/>
    <col min="9471" max="9691" width="9" style="83"/>
    <col min="9692" max="9692" width="3.25" style="83" customWidth="1"/>
    <col min="9693" max="9693" width="3.375" style="83" customWidth="1"/>
    <col min="9694" max="9694" width="9.5" style="83" customWidth="1"/>
    <col min="9695" max="9702" width="7.5" style="83" customWidth="1"/>
    <col min="9703" max="9703" width="8.125" style="83" customWidth="1"/>
    <col min="9704" max="9704" width="3.375" style="83" customWidth="1"/>
    <col min="9705" max="9705" width="5.125" style="83" customWidth="1"/>
    <col min="9706" max="9707" width="7.625" style="83" customWidth="1"/>
    <col min="9708" max="9708" width="4.375" style="83" customWidth="1"/>
    <col min="9709" max="9709" width="6.75" style="83" bestFit="1" customWidth="1"/>
    <col min="9710" max="9710" width="3.25" style="83" bestFit="1" customWidth="1"/>
    <col min="9711" max="9711" width="9" style="83" customWidth="1"/>
    <col min="9712" max="9725" width="9" style="83"/>
    <col min="9726" max="9726" width="9" style="83" customWidth="1"/>
    <col min="9727" max="9947" width="9" style="83"/>
    <col min="9948" max="9948" width="3.25" style="83" customWidth="1"/>
    <col min="9949" max="9949" width="3.375" style="83" customWidth="1"/>
    <col min="9950" max="9950" width="9.5" style="83" customWidth="1"/>
    <col min="9951" max="9958" width="7.5" style="83" customWidth="1"/>
    <col min="9959" max="9959" width="8.125" style="83" customWidth="1"/>
    <col min="9960" max="9960" width="3.375" style="83" customWidth="1"/>
    <col min="9961" max="9961" width="5.125" style="83" customWidth="1"/>
    <col min="9962" max="9963" width="7.625" style="83" customWidth="1"/>
    <col min="9964" max="9964" width="4.375" style="83" customWidth="1"/>
    <col min="9965" max="9965" width="6.75" style="83" bestFit="1" customWidth="1"/>
    <col min="9966" max="9966" width="3.25" style="83" bestFit="1" customWidth="1"/>
    <col min="9967" max="9967" width="9" style="83" customWidth="1"/>
    <col min="9968" max="9981" width="9" style="83"/>
    <col min="9982" max="9982" width="9" style="83" customWidth="1"/>
    <col min="9983" max="10203" width="9" style="83"/>
    <col min="10204" max="10204" width="3.25" style="83" customWidth="1"/>
    <col min="10205" max="10205" width="3.375" style="83" customWidth="1"/>
    <col min="10206" max="10206" width="9.5" style="83" customWidth="1"/>
    <col min="10207" max="10214" width="7.5" style="83" customWidth="1"/>
    <col min="10215" max="10215" width="8.125" style="83" customWidth="1"/>
    <col min="10216" max="10216" width="3.375" style="83" customWidth="1"/>
    <col min="10217" max="10217" width="5.125" style="83" customWidth="1"/>
    <col min="10218" max="10219" width="7.625" style="83" customWidth="1"/>
    <col min="10220" max="10220" width="4.375" style="83" customWidth="1"/>
    <col min="10221" max="10221" width="6.75" style="83" bestFit="1" customWidth="1"/>
    <col min="10222" max="10222" width="3.25" style="83" bestFit="1" customWidth="1"/>
    <col min="10223" max="10223" width="9" style="83" customWidth="1"/>
    <col min="10224" max="10237" width="9" style="83"/>
    <col min="10238" max="10238" width="9" style="83" customWidth="1"/>
    <col min="10239" max="10459" width="9" style="83"/>
    <col min="10460" max="10460" width="3.25" style="83" customWidth="1"/>
    <col min="10461" max="10461" width="3.375" style="83" customWidth="1"/>
    <col min="10462" max="10462" width="9.5" style="83" customWidth="1"/>
    <col min="10463" max="10470" width="7.5" style="83" customWidth="1"/>
    <col min="10471" max="10471" width="8.125" style="83" customWidth="1"/>
    <col min="10472" max="10472" width="3.375" style="83" customWidth="1"/>
    <col min="10473" max="10473" width="5.125" style="83" customWidth="1"/>
    <col min="10474" max="10475" width="7.625" style="83" customWidth="1"/>
    <col min="10476" max="10476" width="4.375" style="83" customWidth="1"/>
    <col min="10477" max="10477" width="6.75" style="83" bestFit="1" customWidth="1"/>
    <col min="10478" max="10478" width="3.25" style="83" bestFit="1" customWidth="1"/>
    <col min="10479" max="10479" width="9" style="83" customWidth="1"/>
    <col min="10480" max="10493" width="9" style="83"/>
    <col min="10494" max="10494" width="9" style="83" customWidth="1"/>
    <col min="10495" max="10715" width="9" style="83"/>
    <col min="10716" max="10716" width="3.25" style="83" customWidth="1"/>
    <col min="10717" max="10717" width="3.375" style="83" customWidth="1"/>
    <col min="10718" max="10718" width="9.5" style="83" customWidth="1"/>
    <col min="10719" max="10726" width="7.5" style="83" customWidth="1"/>
    <col min="10727" max="10727" width="8.125" style="83" customWidth="1"/>
    <col min="10728" max="10728" width="3.375" style="83" customWidth="1"/>
    <col min="10729" max="10729" width="5.125" style="83" customWidth="1"/>
    <col min="10730" max="10731" width="7.625" style="83" customWidth="1"/>
    <col min="10732" max="10732" width="4.375" style="83" customWidth="1"/>
    <col min="10733" max="10733" width="6.75" style="83" bestFit="1" customWidth="1"/>
    <col min="10734" max="10734" width="3.25" style="83" bestFit="1" customWidth="1"/>
    <col min="10735" max="10735" width="9" style="83" customWidth="1"/>
    <col min="10736" max="10749" width="9" style="83"/>
    <col min="10750" max="10750" width="9" style="83" customWidth="1"/>
    <col min="10751" max="10971" width="9" style="83"/>
    <col min="10972" max="10972" width="3.25" style="83" customWidth="1"/>
    <col min="10973" max="10973" width="3.375" style="83" customWidth="1"/>
    <col min="10974" max="10974" width="9.5" style="83" customWidth="1"/>
    <col min="10975" max="10982" width="7.5" style="83" customWidth="1"/>
    <col min="10983" max="10983" width="8.125" style="83" customWidth="1"/>
    <col min="10984" max="10984" width="3.375" style="83" customWidth="1"/>
    <col min="10985" max="10985" width="5.125" style="83" customWidth="1"/>
    <col min="10986" max="10987" width="7.625" style="83" customWidth="1"/>
    <col min="10988" max="10988" width="4.375" style="83" customWidth="1"/>
    <col min="10989" max="10989" width="6.75" style="83" bestFit="1" customWidth="1"/>
    <col min="10990" max="10990" width="3.25" style="83" bestFit="1" customWidth="1"/>
    <col min="10991" max="10991" width="9" style="83" customWidth="1"/>
    <col min="10992" max="11005" width="9" style="83"/>
    <col min="11006" max="11006" width="9" style="83" customWidth="1"/>
    <col min="11007" max="11227" width="9" style="83"/>
    <col min="11228" max="11228" width="3.25" style="83" customWidth="1"/>
    <col min="11229" max="11229" width="3.375" style="83" customWidth="1"/>
    <col min="11230" max="11230" width="9.5" style="83" customWidth="1"/>
    <col min="11231" max="11238" width="7.5" style="83" customWidth="1"/>
    <col min="11239" max="11239" width="8.125" style="83" customWidth="1"/>
    <col min="11240" max="11240" width="3.375" style="83" customWidth="1"/>
    <col min="11241" max="11241" width="5.125" style="83" customWidth="1"/>
    <col min="11242" max="11243" width="7.625" style="83" customWidth="1"/>
    <col min="11244" max="11244" width="4.375" style="83" customWidth="1"/>
    <col min="11245" max="11245" width="6.75" style="83" bestFit="1" customWidth="1"/>
    <col min="11246" max="11246" width="3.25" style="83" bestFit="1" customWidth="1"/>
    <col min="11247" max="11247" width="9" style="83" customWidth="1"/>
    <col min="11248" max="11261" width="9" style="83"/>
    <col min="11262" max="11262" width="9" style="83" customWidth="1"/>
    <col min="11263" max="11483" width="9" style="83"/>
    <col min="11484" max="11484" width="3.25" style="83" customWidth="1"/>
    <col min="11485" max="11485" width="3.375" style="83" customWidth="1"/>
    <col min="11486" max="11486" width="9.5" style="83" customWidth="1"/>
    <col min="11487" max="11494" width="7.5" style="83" customWidth="1"/>
    <col min="11495" max="11495" width="8.125" style="83" customWidth="1"/>
    <col min="11496" max="11496" width="3.375" style="83" customWidth="1"/>
    <col min="11497" max="11497" width="5.125" style="83" customWidth="1"/>
    <col min="11498" max="11499" width="7.625" style="83" customWidth="1"/>
    <col min="11500" max="11500" width="4.375" style="83" customWidth="1"/>
    <col min="11501" max="11501" width="6.75" style="83" bestFit="1" customWidth="1"/>
    <col min="11502" max="11502" width="3.25" style="83" bestFit="1" customWidth="1"/>
    <col min="11503" max="11503" width="9" style="83" customWidth="1"/>
    <col min="11504" max="11517" width="9" style="83"/>
    <col min="11518" max="11518" width="9" style="83" customWidth="1"/>
    <col min="11519" max="11739" width="9" style="83"/>
    <col min="11740" max="11740" width="3.25" style="83" customWidth="1"/>
    <col min="11741" max="11741" width="3.375" style="83" customWidth="1"/>
    <col min="11742" max="11742" width="9.5" style="83" customWidth="1"/>
    <col min="11743" max="11750" width="7.5" style="83" customWidth="1"/>
    <col min="11751" max="11751" width="8.125" style="83" customWidth="1"/>
    <col min="11752" max="11752" width="3.375" style="83" customWidth="1"/>
    <col min="11753" max="11753" width="5.125" style="83" customWidth="1"/>
    <col min="11754" max="11755" width="7.625" style="83" customWidth="1"/>
    <col min="11756" max="11756" width="4.375" style="83" customWidth="1"/>
    <col min="11757" max="11757" width="6.75" style="83" bestFit="1" customWidth="1"/>
    <col min="11758" max="11758" width="3.25" style="83" bestFit="1" customWidth="1"/>
    <col min="11759" max="11759" width="9" style="83" customWidth="1"/>
    <col min="11760" max="11773" width="9" style="83"/>
    <col min="11774" max="11774" width="9" style="83" customWidth="1"/>
    <col min="11775" max="11995" width="9" style="83"/>
    <col min="11996" max="11996" width="3.25" style="83" customWidth="1"/>
    <col min="11997" max="11997" width="3.375" style="83" customWidth="1"/>
    <col min="11998" max="11998" width="9.5" style="83" customWidth="1"/>
    <col min="11999" max="12006" width="7.5" style="83" customWidth="1"/>
    <col min="12007" max="12007" width="8.125" style="83" customWidth="1"/>
    <col min="12008" max="12008" width="3.375" style="83" customWidth="1"/>
    <col min="12009" max="12009" width="5.125" style="83" customWidth="1"/>
    <col min="12010" max="12011" width="7.625" style="83" customWidth="1"/>
    <col min="12012" max="12012" width="4.375" style="83" customWidth="1"/>
    <col min="12013" max="12013" width="6.75" style="83" bestFit="1" customWidth="1"/>
    <col min="12014" max="12014" width="3.25" style="83" bestFit="1" customWidth="1"/>
    <col min="12015" max="12015" width="9" style="83" customWidth="1"/>
    <col min="12016" max="12029" width="9" style="83"/>
    <col min="12030" max="12030" width="9" style="83" customWidth="1"/>
    <col min="12031" max="12251" width="9" style="83"/>
    <col min="12252" max="12252" width="3.25" style="83" customWidth="1"/>
    <col min="12253" max="12253" width="3.375" style="83" customWidth="1"/>
    <col min="12254" max="12254" width="9.5" style="83" customWidth="1"/>
    <col min="12255" max="12262" width="7.5" style="83" customWidth="1"/>
    <col min="12263" max="12263" width="8.125" style="83" customWidth="1"/>
    <col min="12264" max="12264" width="3.375" style="83" customWidth="1"/>
    <col min="12265" max="12265" width="5.125" style="83" customWidth="1"/>
    <col min="12266" max="12267" width="7.625" style="83" customWidth="1"/>
    <col min="12268" max="12268" width="4.375" style="83" customWidth="1"/>
    <col min="12269" max="12269" width="6.75" style="83" bestFit="1" customWidth="1"/>
    <col min="12270" max="12270" width="3.25" style="83" bestFit="1" customWidth="1"/>
    <col min="12271" max="12271" width="9" style="83" customWidth="1"/>
    <col min="12272" max="12285" width="9" style="83"/>
    <col min="12286" max="12286" width="9" style="83" customWidth="1"/>
    <col min="12287" max="12507" width="9" style="83"/>
    <col min="12508" max="12508" width="3.25" style="83" customWidth="1"/>
    <col min="12509" max="12509" width="3.375" style="83" customWidth="1"/>
    <col min="12510" max="12510" width="9.5" style="83" customWidth="1"/>
    <col min="12511" max="12518" width="7.5" style="83" customWidth="1"/>
    <col min="12519" max="12519" width="8.125" style="83" customWidth="1"/>
    <col min="12520" max="12520" width="3.375" style="83" customWidth="1"/>
    <col min="12521" max="12521" width="5.125" style="83" customWidth="1"/>
    <col min="12522" max="12523" width="7.625" style="83" customWidth="1"/>
    <col min="12524" max="12524" width="4.375" style="83" customWidth="1"/>
    <col min="12525" max="12525" width="6.75" style="83" bestFit="1" customWidth="1"/>
    <col min="12526" max="12526" width="3.25" style="83" bestFit="1" customWidth="1"/>
    <col min="12527" max="12527" width="9" style="83" customWidth="1"/>
    <col min="12528" max="12541" width="9" style="83"/>
    <col min="12542" max="12542" width="9" style="83" customWidth="1"/>
    <col min="12543" max="12763" width="9" style="83"/>
    <col min="12764" max="12764" width="3.25" style="83" customWidth="1"/>
    <col min="12765" max="12765" width="3.375" style="83" customWidth="1"/>
    <col min="12766" max="12766" width="9.5" style="83" customWidth="1"/>
    <col min="12767" max="12774" width="7.5" style="83" customWidth="1"/>
    <col min="12775" max="12775" width="8.125" style="83" customWidth="1"/>
    <col min="12776" max="12776" width="3.375" style="83" customWidth="1"/>
    <col min="12777" max="12777" width="5.125" style="83" customWidth="1"/>
    <col min="12778" max="12779" width="7.625" style="83" customWidth="1"/>
    <col min="12780" max="12780" width="4.375" style="83" customWidth="1"/>
    <col min="12781" max="12781" width="6.75" style="83" bestFit="1" customWidth="1"/>
    <col min="12782" max="12782" width="3.25" style="83" bestFit="1" customWidth="1"/>
    <col min="12783" max="12783" width="9" style="83" customWidth="1"/>
    <col min="12784" max="12797" width="9" style="83"/>
    <col min="12798" max="12798" width="9" style="83" customWidth="1"/>
    <col min="12799" max="13019" width="9" style="83"/>
    <col min="13020" max="13020" width="3.25" style="83" customWidth="1"/>
    <col min="13021" max="13021" width="3.375" style="83" customWidth="1"/>
    <col min="13022" max="13022" width="9.5" style="83" customWidth="1"/>
    <col min="13023" max="13030" width="7.5" style="83" customWidth="1"/>
    <col min="13031" max="13031" width="8.125" style="83" customWidth="1"/>
    <col min="13032" max="13032" width="3.375" style="83" customWidth="1"/>
    <col min="13033" max="13033" width="5.125" style="83" customWidth="1"/>
    <col min="13034" max="13035" width="7.625" style="83" customWidth="1"/>
    <col min="13036" max="13036" width="4.375" style="83" customWidth="1"/>
    <col min="13037" max="13037" width="6.75" style="83" bestFit="1" customWidth="1"/>
    <col min="13038" max="13038" width="3.25" style="83" bestFit="1" customWidth="1"/>
    <col min="13039" max="13039" width="9" style="83" customWidth="1"/>
    <col min="13040" max="13053" width="9" style="83"/>
    <col min="13054" max="13054" width="9" style="83" customWidth="1"/>
    <col min="13055" max="13275" width="9" style="83"/>
    <col min="13276" max="13276" width="3.25" style="83" customWidth="1"/>
    <col min="13277" max="13277" width="3.375" style="83" customWidth="1"/>
    <col min="13278" max="13278" width="9.5" style="83" customWidth="1"/>
    <col min="13279" max="13286" width="7.5" style="83" customWidth="1"/>
    <col min="13287" max="13287" width="8.125" style="83" customWidth="1"/>
    <col min="13288" max="13288" width="3.375" style="83" customWidth="1"/>
    <col min="13289" max="13289" width="5.125" style="83" customWidth="1"/>
    <col min="13290" max="13291" width="7.625" style="83" customWidth="1"/>
    <col min="13292" max="13292" width="4.375" style="83" customWidth="1"/>
    <col min="13293" max="13293" width="6.75" style="83" bestFit="1" customWidth="1"/>
    <col min="13294" max="13294" width="3.25" style="83" bestFit="1" customWidth="1"/>
    <col min="13295" max="13295" width="9" style="83" customWidth="1"/>
    <col min="13296" max="13309" width="9" style="83"/>
    <col min="13310" max="13310" width="9" style="83" customWidth="1"/>
    <col min="13311" max="13531" width="9" style="83"/>
    <col min="13532" max="13532" width="3.25" style="83" customWidth="1"/>
    <col min="13533" max="13533" width="3.375" style="83" customWidth="1"/>
    <col min="13534" max="13534" width="9.5" style="83" customWidth="1"/>
    <col min="13535" max="13542" width="7.5" style="83" customWidth="1"/>
    <col min="13543" max="13543" width="8.125" style="83" customWidth="1"/>
    <col min="13544" max="13544" width="3.375" style="83" customWidth="1"/>
    <col min="13545" max="13545" width="5.125" style="83" customWidth="1"/>
    <col min="13546" max="13547" width="7.625" style="83" customWidth="1"/>
    <col min="13548" max="13548" width="4.375" style="83" customWidth="1"/>
    <col min="13549" max="13549" width="6.75" style="83" bestFit="1" customWidth="1"/>
    <col min="13550" max="13550" width="3.25" style="83" bestFit="1" customWidth="1"/>
    <col min="13551" max="13551" width="9" style="83" customWidth="1"/>
    <col min="13552" max="13565" width="9" style="83"/>
    <col min="13566" max="13566" width="9" style="83" customWidth="1"/>
    <col min="13567" max="13787" width="9" style="83"/>
    <col min="13788" max="13788" width="3.25" style="83" customWidth="1"/>
    <col min="13789" max="13789" width="3.375" style="83" customWidth="1"/>
    <col min="13790" max="13790" width="9.5" style="83" customWidth="1"/>
    <col min="13791" max="13798" width="7.5" style="83" customWidth="1"/>
    <col min="13799" max="13799" width="8.125" style="83" customWidth="1"/>
    <col min="13800" max="13800" width="3.375" style="83" customWidth="1"/>
    <col min="13801" max="13801" width="5.125" style="83" customWidth="1"/>
    <col min="13802" max="13803" width="7.625" style="83" customWidth="1"/>
    <col min="13804" max="13804" width="4.375" style="83" customWidth="1"/>
    <col min="13805" max="13805" width="6.75" style="83" bestFit="1" customWidth="1"/>
    <col min="13806" max="13806" width="3.25" style="83" bestFit="1" customWidth="1"/>
    <col min="13807" max="13807" width="9" style="83" customWidth="1"/>
    <col min="13808" max="13821" width="9" style="83"/>
    <col min="13822" max="13822" width="9" style="83" customWidth="1"/>
    <col min="13823" max="14043" width="9" style="83"/>
    <col min="14044" max="14044" width="3.25" style="83" customWidth="1"/>
    <col min="14045" max="14045" width="3.375" style="83" customWidth="1"/>
    <col min="14046" max="14046" width="9.5" style="83" customWidth="1"/>
    <col min="14047" max="14054" width="7.5" style="83" customWidth="1"/>
    <col min="14055" max="14055" width="8.125" style="83" customWidth="1"/>
    <col min="14056" max="14056" width="3.375" style="83" customWidth="1"/>
    <col min="14057" max="14057" width="5.125" style="83" customWidth="1"/>
    <col min="14058" max="14059" width="7.625" style="83" customWidth="1"/>
    <col min="14060" max="14060" width="4.375" style="83" customWidth="1"/>
    <col min="14061" max="14061" width="6.75" style="83" bestFit="1" customWidth="1"/>
    <col min="14062" max="14062" width="3.25" style="83" bestFit="1" customWidth="1"/>
    <col min="14063" max="14063" width="9" style="83" customWidth="1"/>
    <col min="14064" max="14077" width="9" style="83"/>
    <col min="14078" max="14078" width="9" style="83" customWidth="1"/>
    <col min="14079" max="14299" width="9" style="83"/>
    <col min="14300" max="14300" width="3.25" style="83" customWidth="1"/>
    <col min="14301" max="14301" width="3.375" style="83" customWidth="1"/>
    <col min="14302" max="14302" width="9.5" style="83" customWidth="1"/>
    <col min="14303" max="14310" width="7.5" style="83" customWidth="1"/>
    <col min="14311" max="14311" width="8.125" style="83" customWidth="1"/>
    <col min="14312" max="14312" width="3.375" style="83" customWidth="1"/>
    <col min="14313" max="14313" width="5.125" style="83" customWidth="1"/>
    <col min="14314" max="14315" width="7.625" style="83" customWidth="1"/>
    <col min="14316" max="14316" width="4.375" style="83" customWidth="1"/>
    <col min="14317" max="14317" width="6.75" style="83" bestFit="1" customWidth="1"/>
    <col min="14318" max="14318" width="3.25" style="83" bestFit="1" customWidth="1"/>
    <col min="14319" max="14319" width="9" style="83" customWidth="1"/>
    <col min="14320" max="14333" width="9" style="83"/>
    <col min="14334" max="14334" width="9" style="83" customWidth="1"/>
    <col min="14335" max="14555" width="9" style="83"/>
    <col min="14556" max="14556" width="3.25" style="83" customWidth="1"/>
    <col min="14557" max="14557" width="3.375" style="83" customWidth="1"/>
    <col min="14558" max="14558" width="9.5" style="83" customWidth="1"/>
    <col min="14559" max="14566" width="7.5" style="83" customWidth="1"/>
    <col min="14567" max="14567" width="8.125" style="83" customWidth="1"/>
    <col min="14568" max="14568" width="3.375" style="83" customWidth="1"/>
    <col min="14569" max="14569" width="5.125" style="83" customWidth="1"/>
    <col min="14570" max="14571" width="7.625" style="83" customWidth="1"/>
    <col min="14572" max="14572" width="4.375" style="83" customWidth="1"/>
    <col min="14573" max="14573" width="6.75" style="83" bestFit="1" customWidth="1"/>
    <col min="14574" max="14574" width="3.25" style="83" bestFit="1" customWidth="1"/>
    <col min="14575" max="14575" width="9" style="83" customWidth="1"/>
    <col min="14576" max="14589" width="9" style="83"/>
    <col min="14590" max="14590" width="9" style="83" customWidth="1"/>
    <col min="14591" max="14811" width="9" style="83"/>
    <col min="14812" max="14812" width="3.25" style="83" customWidth="1"/>
    <col min="14813" max="14813" width="3.375" style="83" customWidth="1"/>
    <col min="14814" max="14814" width="9.5" style="83" customWidth="1"/>
    <col min="14815" max="14822" width="7.5" style="83" customWidth="1"/>
    <col min="14823" max="14823" width="8.125" style="83" customWidth="1"/>
    <col min="14824" max="14824" width="3.375" style="83" customWidth="1"/>
    <col min="14825" max="14825" width="5.125" style="83" customWidth="1"/>
    <col min="14826" max="14827" width="7.625" style="83" customWidth="1"/>
    <col min="14828" max="14828" width="4.375" style="83" customWidth="1"/>
    <col min="14829" max="14829" width="6.75" style="83" bestFit="1" customWidth="1"/>
    <col min="14830" max="14830" width="3.25" style="83" bestFit="1" customWidth="1"/>
    <col min="14831" max="14831" width="9" style="83" customWidth="1"/>
    <col min="14832" max="14845" width="9" style="83"/>
    <col min="14846" max="14846" width="9" style="83" customWidth="1"/>
    <col min="14847" max="15067" width="9" style="83"/>
    <col min="15068" max="15068" width="3.25" style="83" customWidth="1"/>
    <col min="15069" max="15069" width="3.375" style="83" customWidth="1"/>
    <col min="15070" max="15070" width="9.5" style="83" customWidth="1"/>
    <col min="15071" max="15078" width="7.5" style="83" customWidth="1"/>
    <col min="15079" max="15079" width="8.125" style="83" customWidth="1"/>
    <col min="15080" max="15080" width="3.375" style="83" customWidth="1"/>
    <col min="15081" max="15081" width="5.125" style="83" customWidth="1"/>
    <col min="15082" max="15083" width="7.625" style="83" customWidth="1"/>
    <col min="15084" max="15084" width="4.375" style="83" customWidth="1"/>
    <col min="15085" max="15085" width="6.75" style="83" bestFit="1" customWidth="1"/>
    <col min="15086" max="15086" width="3.25" style="83" bestFit="1" customWidth="1"/>
    <col min="15087" max="15087" width="9" style="83" customWidth="1"/>
    <col min="15088" max="15101" width="9" style="83"/>
    <col min="15102" max="15102" width="9" style="83" customWidth="1"/>
    <col min="15103" max="15323" width="9" style="83"/>
    <col min="15324" max="15324" width="3.25" style="83" customWidth="1"/>
    <col min="15325" max="15325" width="3.375" style="83" customWidth="1"/>
    <col min="15326" max="15326" width="9.5" style="83" customWidth="1"/>
    <col min="15327" max="15334" width="7.5" style="83" customWidth="1"/>
    <col min="15335" max="15335" width="8.125" style="83" customWidth="1"/>
    <col min="15336" max="15336" width="3.375" style="83" customWidth="1"/>
    <col min="15337" max="15337" width="5.125" style="83" customWidth="1"/>
    <col min="15338" max="15339" width="7.625" style="83" customWidth="1"/>
    <col min="15340" max="15340" width="4.375" style="83" customWidth="1"/>
    <col min="15341" max="15341" width="6.75" style="83" bestFit="1" customWidth="1"/>
    <col min="15342" max="15342" width="3.25" style="83" bestFit="1" customWidth="1"/>
    <col min="15343" max="15343" width="9" style="83" customWidth="1"/>
    <col min="15344" max="15357" width="9" style="83"/>
    <col min="15358" max="15358" width="9" style="83" customWidth="1"/>
    <col min="15359" max="15579" width="9" style="83"/>
    <col min="15580" max="15580" width="3.25" style="83" customWidth="1"/>
    <col min="15581" max="15581" width="3.375" style="83" customWidth="1"/>
    <col min="15582" max="15582" width="9.5" style="83" customWidth="1"/>
    <col min="15583" max="15590" width="7.5" style="83" customWidth="1"/>
    <col min="15591" max="15591" width="8.125" style="83" customWidth="1"/>
    <col min="15592" max="15592" width="3.375" style="83" customWidth="1"/>
    <col min="15593" max="15593" width="5.125" style="83" customWidth="1"/>
    <col min="15594" max="15595" width="7.625" style="83" customWidth="1"/>
    <col min="15596" max="15596" width="4.375" style="83" customWidth="1"/>
    <col min="15597" max="15597" width="6.75" style="83" bestFit="1" customWidth="1"/>
    <col min="15598" max="15598" width="3.25" style="83" bestFit="1" customWidth="1"/>
    <col min="15599" max="15599" width="9" style="83" customWidth="1"/>
    <col min="15600" max="15613" width="9" style="83"/>
    <col min="15614" max="15614" width="9" style="83" customWidth="1"/>
    <col min="15615" max="15835" width="9" style="83"/>
    <col min="15836" max="15836" width="3.25" style="83" customWidth="1"/>
    <col min="15837" max="15837" width="3.375" style="83" customWidth="1"/>
    <col min="15838" max="15838" width="9.5" style="83" customWidth="1"/>
    <col min="15839" max="15846" width="7.5" style="83" customWidth="1"/>
    <col min="15847" max="15847" width="8.125" style="83" customWidth="1"/>
    <col min="15848" max="15848" width="3.375" style="83" customWidth="1"/>
    <col min="15849" max="15849" width="5.125" style="83" customWidth="1"/>
    <col min="15850" max="15851" width="7.625" style="83" customWidth="1"/>
    <col min="15852" max="15852" width="4.375" style="83" customWidth="1"/>
    <col min="15853" max="15853" width="6.75" style="83" bestFit="1" customWidth="1"/>
    <col min="15854" max="15854" width="3.25" style="83" bestFit="1" customWidth="1"/>
    <col min="15855" max="15855" width="9" style="83" customWidth="1"/>
    <col min="15856" max="15869" width="9" style="83"/>
    <col min="15870" max="15870" width="9" style="83" customWidth="1"/>
    <col min="15871" max="16091" width="9" style="83"/>
    <col min="16092" max="16092" width="3.25" style="83" customWidth="1"/>
    <col min="16093" max="16093" width="3.375" style="83" customWidth="1"/>
    <col min="16094" max="16094" width="9.5" style="83" customWidth="1"/>
    <col min="16095" max="16102" width="7.5" style="83" customWidth="1"/>
    <col min="16103" max="16103" width="8.125" style="83" customWidth="1"/>
    <col min="16104" max="16104" width="3.375" style="83" customWidth="1"/>
    <col min="16105" max="16105" width="5.125" style="83" customWidth="1"/>
    <col min="16106" max="16107" width="7.625" style="83" customWidth="1"/>
    <col min="16108" max="16108" width="4.375" style="83" customWidth="1"/>
    <col min="16109" max="16109" width="6.75" style="83" bestFit="1" customWidth="1"/>
    <col min="16110" max="16110" width="3.25" style="83" bestFit="1" customWidth="1"/>
    <col min="16111" max="16111" width="9" style="83" customWidth="1"/>
    <col min="16112" max="16125" width="9" style="83"/>
    <col min="16126" max="16126" width="9" style="83" customWidth="1"/>
    <col min="16127" max="16384" width="9" style="83"/>
  </cols>
  <sheetData>
    <row r="1" spans="1:13" ht="25.5" customHeight="1">
      <c r="A1" s="687" t="s">
        <v>2951</v>
      </c>
      <c r="B1" s="687"/>
      <c r="C1" s="687"/>
      <c r="D1" s="687"/>
      <c r="E1" s="687"/>
      <c r="F1" s="687"/>
      <c r="G1" s="687"/>
      <c r="J1" s="185"/>
      <c r="M1" s="185" t="s">
        <v>2948</v>
      </c>
    </row>
    <row r="2" spans="1:13" ht="18" customHeight="1">
      <c r="A2" s="2647" t="s">
        <v>2029</v>
      </c>
      <c r="B2" s="2645" t="s">
        <v>171</v>
      </c>
      <c r="C2" s="2646"/>
      <c r="D2" s="2646"/>
      <c r="E2" s="2647"/>
      <c r="F2" s="2594" t="s">
        <v>2002</v>
      </c>
      <c r="G2" s="2643"/>
      <c r="H2" s="2643"/>
      <c r="I2" s="2590"/>
      <c r="J2" s="2594" t="s">
        <v>2003</v>
      </c>
      <c r="K2" s="2643"/>
      <c r="L2" s="2643"/>
      <c r="M2" s="2643"/>
    </row>
    <row r="3" spans="1:13" ht="18" customHeight="1">
      <c r="A3" s="2648"/>
      <c r="B3" s="407" t="s">
        <v>349</v>
      </c>
      <c r="C3" s="407" t="s">
        <v>326</v>
      </c>
      <c r="D3" s="579" t="s">
        <v>1159</v>
      </c>
      <c r="E3" s="579" t="s">
        <v>2847</v>
      </c>
      <c r="F3" s="740" t="s">
        <v>349</v>
      </c>
      <c r="G3" s="740" t="s">
        <v>326</v>
      </c>
      <c r="H3" s="578" t="s">
        <v>1159</v>
      </c>
      <c r="I3" s="578" t="s">
        <v>2847</v>
      </c>
      <c r="J3" s="740" t="s">
        <v>349</v>
      </c>
      <c r="K3" s="407" t="s">
        <v>326</v>
      </c>
      <c r="L3" s="407" t="s">
        <v>1159</v>
      </c>
      <c r="M3" s="407" t="s">
        <v>2847</v>
      </c>
    </row>
    <row r="4" spans="1:13" ht="18" customHeight="1">
      <c r="A4" s="599"/>
      <c r="B4" s="158" t="s">
        <v>236</v>
      </c>
      <c r="C4" s="158" t="s">
        <v>236</v>
      </c>
      <c r="D4" s="159" t="s">
        <v>236</v>
      </c>
      <c r="E4" s="159" t="s">
        <v>236</v>
      </c>
      <c r="F4" s="158" t="s">
        <v>236</v>
      </c>
      <c r="G4" s="158" t="s">
        <v>236</v>
      </c>
      <c r="H4" s="159" t="s">
        <v>236</v>
      </c>
      <c r="I4" s="159" t="s">
        <v>236</v>
      </c>
      <c r="J4" s="158" t="s">
        <v>236</v>
      </c>
      <c r="K4" s="158" t="s">
        <v>236</v>
      </c>
      <c r="L4" s="158" t="s">
        <v>236</v>
      </c>
      <c r="M4" s="158" t="s">
        <v>236</v>
      </c>
    </row>
    <row r="5" spans="1:13" ht="15.95" customHeight="1">
      <c r="A5" s="8" t="s">
        <v>99</v>
      </c>
      <c r="B5" s="874">
        <v>16042</v>
      </c>
      <c r="C5" s="875">
        <v>15645</v>
      </c>
      <c r="D5" s="874">
        <v>15214</v>
      </c>
      <c r="E5" s="874">
        <v>14193</v>
      </c>
      <c r="F5" s="876">
        <v>9151</v>
      </c>
      <c r="G5" s="876">
        <v>8937</v>
      </c>
      <c r="H5" s="877">
        <v>8537</v>
      </c>
      <c r="I5" s="877">
        <v>7945</v>
      </c>
      <c r="J5" s="876">
        <v>6891</v>
      </c>
      <c r="K5" s="876">
        <v>6708</v>
      </c>
      <c r="L5" s="876">
        <v>6677</v>
      </c>
      <c r="M5" s="876">
        <v>6248</v>
      </c>
    </row>
    <row r="6" spans="1:13" ht="15.95" customHeight="1">
      <c r="A6" s="492" t="s">
        <v>2007</v>
      </c>
      <c r="B6" s="878">
        <v>173</v>
      </c>
      <c r="C6" s="878">
        <v>177</v>
      </c>
      <c r="D6" s="879">
        <v>203</v>
      </c>
      <c r="E6" s="879">
        <v>114</v>
      </c>
      <c r="F6" s="878">
        <v>96</v>
      </c>
      <c r="G6" s="878">
        <v>108</v>
      </c>
      <c r="H6" s="879">
        <v>120</v>
      </c>
      <c r="I6" s="879">
        <v>66</v>
      </c>
      <c r="J6" s="878">
        <v>77</v>
      </c>
      <c r="K6" s="878">
        <v>69</v>
      </c>
      <c r="L6" s="880">
        <v>83</v>
      </c>
      <c r="M6" s="880">
        <v>48</v>
      </c>
    </row>
    <row r="7" spans="1:13" ht="15.95" customHeight="1">
      <c r="A7" s="492" t="s">
        <v>2008</v>
      </c>
      <c r="B7" s="878">
        <v>977</v>
      </c>
      <c r="C7" s="878">
        <v>845</v>
      </c>
      <c r="D7" s="879">
        <v>853</v>
      </c>
      <c r="E7" s="879">
        <v>730</v>
      </c>
      <c r="F7" s="878">
        <v>508</v>
      </c>
      <c r="G7" s="878">
        <v>463</v>
      </c>
      <c r="H7" s="879">
        <v>482</v>
      </c>
      <c r="I7" s="879">
        <v>424</v>
      </c>
      <c r="J7" s="878">
        <v>469</v>
      </c>
      <c r="K7" s="878">
        <v>382</v>
      </c>
      <c r="L7" s="880">
        <v>371</v>
      </c>
      <c r="M7" s="880">
        <v>306</v>
      </c>
    </row>
    <row r="8" spans="1:13" ht="15.95" customHeight="1">
      <c r="A8" s="492" t="s">
        <v>2009</v>
      </c>
      <c r="B8" s="878">
        <v>1397</v>
      </c>
      <c r="C8" s="878">
        <v>1195</v>
      </c>
      <c r="D8" s="879">
        <v>1085</v>
      </c>
      <c r="E8" s="879">
        <v>1028</v>
      </c>
      <c r="F8" s="878">
        <v>840</v>
      </c>
      <c r="G8" s="878">
        <v>695</v>
      </c>
      <c r="H8" s="879">
        <v>633</v>
      </c>
      <c r="I8" s="879">
        <v>622</v>
      </c>
      <c r="J8" s="878">
        <v>557</v>
      </c>
      <c r="K8" s="878">
        <v>500</v>
      </c>
      <c r="L8" s="880">
        <v>452</v>
      </c>
      <c r="M8" s="880">
        <v>406</v>
      </c>
    </row>
    <row r="9" spans="1:13" ht="15.95" customHeight="1">
      <c r="A9" s="492" t="s">
        <v>2010</v>
      </c>
      <c r="B9" s="878">
        <v>1560</v>
      </c>
      <c r="C9" s="878">
        <v>1429</v>
      </c>
      <c r="D9" s="879">
        <v>1252</v>
      </c>
      <c r="E9" s="879">
        <v>1042</v>
      </c>
      <c r="F9" s="878">
        <v>915</v>
      </c>
      <c r="G9" s="878">
        <v>863</v>
      </c>
      <c r="H9" s="879">
        <v>710</v>
      </c>
      <c r="I9" s="879">
        <v>600</v>
      </c>
      <c r="J9" s="878">
        <v>645</v>
      </c>
      <c r="K9" s="878">
        <v>566</v>
      </c>
      <c r="L9" s="880">
        <v>542</v>
      </c>
      <c r="M9" s="880">
        <v>442</v>
      </c>
    </row>
    <row r="10" spans="1:13" ht="15.95" customHeight="1">
      <c r="A10" s="492" t="s">
        <v>2011</v>
      </c>
      <c r="B10" s="878">
        <v>1488</v>
      </c>
      <c r="C10" s="878">
        <v>1646</v>
      </c>
      <c r="D10" s="879">
        <v>1509</v>
      </c>
      <c r="E10" s="879">
        <v>1224</v>
      </c>
      <c r="F10" s="878">
        <v>831</v>
      </c>
      <c r="G10" s="878">
        <v>915</v>
      </c>
      <c r="H10" s="879">
        <v>853</v>
      </c>
      <c r="I10" s="879">
        <v>684</v>
      </c>
      <c r="J10" s="878">
        <v>657</v>
      </c>
      <c r="K10" s="878">
        <v>731</v>
      </c>
      <c r="L10" s="880">
        <v>656</v>
      </c>
      <c r="M10" s="880">
        <v>540</v>
      </c>
    </row>
    <row r="11" spans="1:13" ht="15.95" customHeight="1">
      <c r="A11" s="881" t="s">
        <v>2012</v>
      </c>
      <c r="B11" s="882">
        <v>1657</v>
      </c>
      <c r="C11" s="882">
        <v>1553</v>
      </c>
      <c r="D11" s="883">
        <v>1660</v>
      </c>
      <c r="E11" s="883">
        <v>1426</v>
      </c>
      <c r="F11" s="882">
        <v>906</v>
      </c>
      <c r="G11" s="882">
        <v>848</v>
      </c>
      <c r="H11" s="883">
        <v>881</v>
      </c>
      <c r="I11" s="883">
        <v>769</v>
      </c>
      <c r="J11" s="882">
        <v>751</v>
      </c>
      <c r="K11" s="882">
        <v>705</v>
      </c>
      <c r="L11" s="884">
        <v>779</v>
      </c>
      <c r="M11" s="884">
        <v>657</v>
      </c>
    </row>
    <row r="12" spans="1:13" ht="15.95" customHeight="1">
      <c r="A12" s="492" t="s">
        <v>2013</v>
      </c>
      <c r="B12" s="878">
        <v>1815</v>
      </c>
      <c r="C12" s="878">
        <v>1711</v>
      </c>
      <c r="D12" s="879">
        <v>1555</v>
      </c>
      <c r="E12" s="879">
        <v>1609</v>
      </c>
      <c r="F12" s="878">
        <v>1021</v>
      </c>
      <c r="G12" s="878">
        <v>924</v>
      </c>
      <c r="H12" s="879">
        <v>819</v>
      </c>
      <c r="I12" s="879">
        <v>856</v>
      </c>
      <c r="J12" s="878">
        <v>794</v>
      </c>
      <c r="K12" s="878">
        <v>787</v>
      </c>
      <c r="L12" s="880">
        <v>736</v>
      </c>
      <c r="M12" s="880">
        <v>753</v>
      </c>
    </row>
    <row r="13" spans="1:13" ht="15.95" customHeight="1">
      <c r="A13" s="492" t="s">
        <v>2014</v>
      </c>
      <c r="B13" s="878">
        <v>1823</v>
      </c>
      <c r="C13" s="878">
        <v>1768</v>
      </c>
      <c r="D13" s="879">
        <v>1679</v>
      </c>
      <c r="E13" s="879">
        <v>1450</v>
      </c>
      <c r="F13" s="878">
        <v>1007</v>
      </c>
      <c r="G13" s="878">
        <v>996</v>
      </c>
      <c r="H13" s="879">
        <v>888</v>
      </c>
      <c r="I13" s="879">
        <v>765</v>
      </c>
      <c r="J13" s="878">
        <v>816</v>
      </c>
      <c r="K13" s="878">
        <v>772</v>
      </c>
      <c r="L13" s="880">
        <v>791</v>
      </c>
      <c r="M13" s="880">
        <v>685</v>
      </c>
    </row>
    <row r="14" spans="1:13" ht="15.95" customHeight="1">
      <c r="A14" s="492" t="s">
        <v>2015</v>
      </c>
      <c r="B14" s="878">
        <v>1977</v>
      </c>
      <c r="C14" s="878">
        <v>1706</v>
      </c>
      <c r="D14" s="879">
        <v>1686</v>
      </c>
      <c r="E14" s="879">
        <v>1543</v>
      </c>
      <c r="F14" s="878">
        <v>1165</v>
      </c>
      <c r="G14" s="878">
        <v>977</v>
      </c>
      <c r="H14" s="879">
        <v>963</v>
      </c>
      <c r="I14" s="879">
        <v>814</v>
      </c>
      <c r="J14" s="878">
        <v>812</v>
      </c>
      <c r="K14" s="878">
        <v>729</v>
      </c>
      <c r="L14" s="880">
        <v>723</v>
      </c>
      <c r="M14" s="880">
        <v>729</v>
      </c>
    </row>
    <row r="15" spans="1:13" ht="15.95" customHeight="1">
      <c r="A15" s="885" t="s">
        <v>2016</v>
      </c>
      <c r="B15" s="886">
        <v>1226</v>
      </c>
      <c r="C15" s="886">
        <v>1623</v>
      </c>
      <c r="D15" s="877">
        <v>1392</v>
      </c>
      <c r="E15" s="877">
        <v>1420</v>
      </c>
      <c r="F15" s="886">
        <v>707</v>
      </c>
      <c r="G15" s="886">
        <v>971</v>
      </c>
      <c r="H15" s="877">
        <v>805</v>
      </c>
      <c r="I15" s="877">
        <v>806</v>
      </c>
      <c r="J15" s="886">
        <v>519</v>
      </c>
      <c r="K15" s="886">
        <v>652</v>
      </c>
      <c r="L15" s="876">
        <v>587</v>
      </c>
      <c r="M15" s="876">
        <v>614</v>
      </c>
    </row>
    <row r="16" spans="1:13" ht="15.95" customHeight="1">
      <c r="A16" s="492" t="s">
        <v>2017</v>
      </c>
      <c r="B16" s="878">
        <v>839</v>
      </c>
      <c r="C16" s="878">
        <v>926</v>
      </c>
      <c r="D16" s="879">
        <v>1201</v>
      </c>
      <c r="E16" s="879">
        <v>1082</v>
      </c>
      <c r="F16" s="878">
        <v>473</v>
      </c>
      <c r="G16" s="878">
        <v>548</v>
      </c>
      <c r="H16" s="879">
        <v>716</v>
      </c>
      <c r="I16" s="879">
        <v>640</v>
      </c>
      <c r="J16" s="878">
        <v>366</v>
      </c>
      <c r="K16" s="878">
        <v>378</v>
      </c>
      <c r="L16" s="880">
        <v>485</v>
      </c>
      <c r="M16" s="880">
        <v>442</v>
      </c>
    </row>
    <row r="17" spans="1:15" ht="15.95" customHeight="1">
      <c r="A17" s="492" t="s">
        <v>2018</v>
      </c>
      <c r="B17" s="878">
        <v>594</v>
      </c>
      <c r="C17" s="878">
        <v>520</v>
      </c>
      <c r="D17" s="879">
        <v>626</v>
      </c>
      <c r="E17" s="879">
        <v>903</v>
      </c>
      <c r="F17" s="878">
        <v>368</v>
      </c>
      <c r="G17" s="878">
        <v>292</v>
      </c>
      <c r="H17" s="879">
        <v>362</v>
      </c>
      <c r="I17" s="879">
        <v>544</v>
      </c>
      <c r="J17" s="878">
        <v>226</v>
      </c>
      <c r="K17" s="878">
        <v>228</v>
      </c>
      <c r="L17" s="880">
        <v>264</v>
      </c>
      <c r="M17" s="880">
        <v>359</v>
      </c>
    </row>
    <row r="18" spans="1:15" ht="15.95" customHeight="1">
      <c r="A18" s="492" t="s">
        <v>2019</v>
      </c>
      <c r="B18" s="878">
        <v>373</v>
      </c>
      <c r="C18" s="878">
        <v>338</v>
      </c>
      <c r="D18" s="879">
        <v>301</v>
      </c>
      <c r="E18" s="879">
        <v>397</v>
      </c>
      <c r="F18" s="878">
        <v>229</v>
      </c>
      <c r="G18" s="878">
        <v>208</v>
      </c>
      <c r="H18" s="879">
        <v>173</v>
      </c>
      <c r="I18" s="879">
        <v>232</v>
      </c>
      <c r="J18" s="878">
        <v>144</v>
      </c>
      <c r="K18" s="878">
        <v>130</v>
      </c>
      <c r="L18" s="880">
        <v>128</v>
      </c>
      <c r="M18" s="880">
        <v>165</v>
      </c>
    </row>
    <row r="19" spans="1:15" ht="15.95" customHeight="1">
      <c r="A19" s="492" t="s">
        <v>2020</v>
      </c>
      <c r="B19" s="878">
        <v>110</v>
      </c>
      <c r="C19" s="878">
        <v>158</v>
      </c>
      <c r="D19" s="879">
        <v>157</v>
      </c>
      <c r="E19" s="879">
        <v>136</v>
      </c>
      <c r="F19" s="878">
        <v>64</v>
      </c>
      <c r="G19" s="878">
        <v>99</v>
      </c>
      <c r="H19" s="879">
        <v>96</v>
      </c>
      <c r="I19" s="879">
        <v>75</v>
      </c>
      <c r="J19" s="878">
        <v>46</v>
      </c>
      <c r="K19" s="878">
        <v>59</v>
      </c>
      <c r="L19" s="880">
        <v>61</v>
      </c>
      <c r="M19" s="880">
        <v>61</v>
      </c>
    </row>
    <row r="20" spans="1:15" ht="15.95" customHeight="1">
      <c r="A20" s="601" t="s">
        <v>2027</v>
      </c>
      <c r="B20" s="878">
        <v>33</v>
      </c>
      <c r="C20" s="878">
        <v>50</v>
      </c>
      <c r="D20" s="879">
        <v>55</v>
      </c>
      <c r="E20" s="879">
        <v>89</v>
      </c>
      <c r="F20" s="878">
        <v>21</v>
      </c>
      <c r="G20" s="878">
        <v>30</v>
      </c>
      <c r="H20" s="879">
        <v>36</v>
      </c>
      <c r="I20" s="879">
        <v>48</v>
      </c>
      <c r="J20" s="878">
        <v>12</v>
      </c>
      <c r="K20" s="878">
        <v>20</v>
      </c>
      <c r="L20" s="880">
        <v>19</v>
      </c>
      <c r="M20" s="880">
        <v>41</v>
      </c>
    </row>
    <row r="21" spans="1:15" ht="15.95" customHeight="1">
      <c r="A21" s="568"/>
      <c r="B21" s="887"/>
      <c r="C21" s="887"/>
      <c r="D21" s="888"/>
      <c r="E21" s="888"/>
      <c r="F21" s="887"/>
      <c r="G21" s="887"/>
      <c r="H21" s="888"/>
      <c r="I21" s="888"/>
      <c r="J21" s="887"/>
      <c r="K21" s="887"/>
      <c r="L21" s="888"/>
      <c r="M21" s="888"/>
    </row>
    <row r="22" spans="1:15" ht="15.95" customHeight="1">
      <c r="A22" s="569" t="s">
        <v>2128</v>
      </c>
      <c r="B22" s="889">
        <v>46.9</v>
      </c>
      <c r="C22" s="889">
        <v>47.706327900300003</v>
      </c>
      <c r="D22" s="890">
        <v>48.227553569100003</v>
      </c>
      <c r="E22" s="890">
        <v>49.686010000000003</v>
      </c>
      <c r="F22" s="889">
        <v>47.2</v>
      </c>
      <c r="G22" s="889">
        <v>47.885588004900001</v>
      </c>
      <c r="H22" s="890">
        <v>48.392350942999997</v>
      </c>
      <c r="I22" s="890">
        <v>49.662489999999998</v>
      </c>
      <c r="J22" s="889">
        <v>46.6</v>
      </c>
      <c r="K22" s="889">
        <v>47.467501490799997</v>
      </c>
      <c r="L22" s="890">
        <v>48.016848884200002</v>
      </c>
      <c r="M22" s="890">
        <v>49.715910000000001</v>
      </c>
    </row>
    <row r="23" spans="1:15" ht="18" customHeight="1">
      <c r="A23" s="562" t="s">
        <v>2127</v>
      </c>
      <c r="J23" s="129"/>
    </row>
    <row r="24" spans="1:15" ht="18" customHeight="1"/>
    <row r="25" spans="1:15" ht="25.5" customHeight="1">
      <c r="A25" s="557" t="s">
        <v>2826</v>
      </c>
      <c r="M25" s="185" t="s">
        <v>2973</v>
      </c>
    </row>
    <row r="26" spans="1:15" ht="18" customHeight="1">
      <c r="A26" s="2597" t="s">
        <v>2595</v>
      </c>
      <c r="B26" s="2600" t="s">
        <v>2150</v>
      </c>
      <c r="C26" s="2600"/>
      <c r="D26" s="2600"/>
      <c r="E26" s="2600"/>
      <c r="F26" s="2600"/>
      <c r="G26" s="2600"/>
      <c r="H26" s="2600"/>
      <c r="I26" s="2599" t="s">
        <v>2151</v>
      </c>
      <c r="J26" s="2600"/>
      <c r="K26" s="2600"/>
      <c r="L26" s="2600"/>
      <c r="M26" s="2594" t="s">
        <v>2594</v>
      </c>
    </row>
    <row r="27" spans="1:15" ht="18" customHeight="1">
      <c r="A27" s="2637"/>
      <c r="B27" s="2650" t="s">
        <v>171</v>
      </c>
      <c r="C27" s="2599" t="s">
        <v>2152</v>
      </c>
      <c r="D27" s="2600"/>
      <c r="E27" s="2600"/>
      <c r="F27" s="2600"/>
      <c r="G27" s="2600"/>
      <c r="H27" s="2652" t="s">
        <v>2153</v>
      </c>
      <c r="I27" s="2654" t="s">
        <v>101</v>
      </c>
      <c r="J27" s="2654" t="s">
        <v>2125</v>
      </c>
      <c r="K27" s="2654" t="s">
        <v>2126</v>
      </c>
      <c r="L27" s="2652" t="s">
        <v>599</v>
      </c>
      <c r="M27" s="2594"/>
    </row>
    <row r="28" spans="1:15" ht="18" customHeight="1">
      <c r="A28" s="2649"/>
      <c r="B28" s="2651"/>
      <c r="C28" s="692" t="s">
        <v>2035</v>
      </c>
      <c r="D28" s="891" t="s">
        <v>2157</v>
      </c>
      <c r="E28" s="892" t="s">
        <v>2158</v>
      </c>
      <c r="F28" s="892" t="s">
        <v>2159</v>
      </c>
      <c r="G28" s="893" t="s">
        <v>2124</v>
      </c>
      <c r="H28" s="2653"/>
      <c r="I28" s="2651"/>
      <c r="J28" s="2651"/>
      <c r="K28" s="2651"/>
      <c r="L28" s="2653"/>
      <c r="M28" s="2594"/>
    </row>
    <row r="29" spans="1:15" ht="15" customHeight="1">
      <c r="A29" s="492"/>
      <c r="B29" s="894" t="s">
        <v>236</v>
      </c>
      <c r="C29" s="894" t="s">
        <v>236</v>
      </c>
      <c r="D29" s="894" t="s">
        <v>236</v>
      </c>
      <c r="E29" s="894" t="s">
        <v>236</v>
      </c>
      <c r="F29" s="894" t="s">
        <v>236</v>
      </c>
      <c r="G29" s="894" t="s">
        <v>236</v>
      </c>
      <c r="H29" s="894" t="s">
        <v>236</v>
      </c>
      <c r="I29" s="894" t="s">
        <v>236</v>
      </c>
      <c r="J29" s="894" t="s">
        <v>236</v>
      </c>
      <c r="K29" s="894" t="s">
        <v>236</v>
      </c>
      <c r="L29" s="894" t="s">
        <v>236</v>
      </c>
      <c r="M29" s="158" t="s">
        <v>236</v>
      </c>
    </row>
    <row r="30" spans="1:15" ht="15.75" customHeight="1">
      <c r="A30" s="8" t="s">
        <v>99</v>
      </c>
      <c r="B30" s="895">
        <v>14535</v>
      </c>
      <c r="C30" s="895">
        <v>14193</v>
      </c>
      <c r="D30" s="895">
        <v>12088</v>
      </c>
      <c r="E30" s="895">
        <v>1691</v>
      </c>
      <c r="F30" s="895">
        <v>87</v>
      </c>
      <c r="G30" s="895">
        <v>327</v>
      </c>
      <c r="H30" s="895">
        <v>342</v>
      </c>
      <c r="I30" s="895">
        <v>8487</v>
      </c>
      <c r="J30" s="895">
        <v>2787</v>
      </c>
      <c r="K30" s="895">
        <v>983</v>
      </c>
      <c r="L30" s="895">
        <v>4717</v>
      </c>
      <c r="M30" s="896">
        <v>1582</v>
      </c>
      <c r="O30" s="83" t="s">
        <v>3108</v>
      </c>
    </row>
    <row r="31" spans="1:15" ht="15.75" customHeight="1">
      <c r="A31" s="492" t="s">
        <v>2007</v>
      </c>
      <c r="B31" s="897">
        <v>123</v>
      </c>
      <c r="C31" s="897">
        <v>114</v>
      </c>
      <c r="D31" s="897">
        <v>92</v>
      </c>
      <c r="E31" s="898">
        <v>1</v>
      </c>
      <c r="F31" s="897">
        <v>20</v>
      </c>
      <c r="G31" s="897">
        <v>1</v>
      </c>
      <c r="H31" s="897">
        <v>9</v>
      </c>
      <c r="I31" s="897">
        <v>887</v>
      </c>
      <c r="J31" s="897">
        <v>4</v>
      </c>
      <c r="K31" s="897">
        <v>873</v>
      </c>
      <c r="L31" s="897">
        <v>10</v>
      </c>
      <c r="M31" s="899">
        <v>82</v>
      </c>
    </row>
    <row r="32" spans="1:15" ht="15.75" customHeight="1">
      <c r="A32" s="492" t="s">
        <v>2008</v>
      </c>
      <c r="B32" s="897">
        <v>759</v>
      </c>
      <c r="C32" s="897">
        <v>730</v>
      </c>
      <c r="D32" s="897">
        <v>644</v>
      </c>
      <c r="E32" s="898">
        <v>15</v>
      </c>
      <c r="F32" s="897">
        <v>59</v>
      </c>
      <c r="G32" s="897">
        <v>12</v>
      </c>
      <c r="H32" s="897">
        <v>29</v>
      </c>
      <c r="I32" s="897">
        <v>136</v>
      </c>
      <c r="J32" s="897">
        <v>26</v>
      </c>
      <c r="K32" s="897">
        <v>95</v>
      </c>
      <c r="L32" s="897">
        <v>15</v>
      </c>
      <c r="M32" s="899">
        <v>125</v>
      </c>
    </row>
    <row r="33" spans="1:13" ht="15.75" customHeight="1">
      <c r="A33" s="492" t="s">
        <v>2009</v>
      </c>
      <c r="B33" s="897">
        <v>1072</v>
      </c>
      <c r="C33" s="897">
        <v>1028</v>
      </c>
      <c r="D33" s="897">
        <v>952</v>
      </c>
      <c r="E33" s="898">
        <v>33</v>
      </c>
      <c r="F33" s="897">
        <v>6</v>
      </c>
      <c r="G33" s="897">
        <v>37</v>
      </c>
      <c r="H33" s="897">
        <v>44</v>
      </c>
      <c r="I33" s="897">
        <v>109</v>
      </c>
      <c r="J33" s="897">
        <v>76</v>
      </c>
      <c r="K33" s="897">
        <v>9</v>
      </c>
      <c r="L33" s="897">
        <v>24</v>
      </c>
      <c r="M33" s="899">
        <v>125</v>
      </c>
    </row>
    <row r="34" spans="1:13" ht="15.75" customHeight="1">
      <c r="A34" s="492" t="s">
        <v>2010</v>
      </c>
      <c r="B34" s="897">
        <v>1067</v>
      </c>
      <c r="C34" s="897">
        <v>1042</v>
      </c>
      <c r="D34" s="897">
        <v>934</v>
      </c>
      <c r="E34" s="898">
        <v>59</v>
      </c>
      <c r="F34" s="897">
        <v>1</v>
      </c>
      <c r="G34" s="897">
        <v>48</v>
      </c>
      <c r="H34" s="897">
        <v>25</v>
      </c>
      <c r="I34" s="897">
        <v>101</v>
      </c>
      <c r="J34" s="897">
        <v>85</v>
      </c>
      <c r="K34" s="897" t="s">
        <v>111</v>
      </c>
      <c r="L34" s="897">
        <v>16</v>
      </c>
      <c r="M34" s="899">
        <v>121</v>
      </c>
    </row>
    <row r="35" spans="1:13" ht="15.75" customHeight="1">
      <c r="A35" s="885" t="s">
        <v>2011</v>
      </c>
      <c r="B35" s="895">
        <v>1250</v>
      </c>
      <c r="C35" s="895">
        <v>1224</v>
      </c>
      <c r="D35" s="895">
        <v>1086</v>
      </c>
      <c r="E35" s="900">
        <v>104</v>
      </c>
      <c r="F35" s="895" t="s">
        <v>111</v>
      </c>
      <c r="G35" s="895">
        <v>34</v>
      </c>
      <c r="H35" s="895">
        <v>26</v>
      </c>
      <c r="I35" s="895">
        <v>131</v>
      </c>
      <c r="J35" s="895">
        <v>101</v>
      </c>
      <c r="K35" s="895">
        <v>2</v>
      </c>
      <c r="L35" s="895">
        <v>28</v>
      </c>
      <c r="M35" s="901">
        <v>111</v>
      </c>
    </row>
    <row r="36" spans="1:13" ht="15.75" customHeight="1">
      <c r="A36" s="492" t="s">
        <v>2012</v>
      </c>
      <c r="B36" s="897">
        <v>1459</v>
      </c>
      <c r="C36" s="897">
        <v>1426</v>
      </c>
      <c r="D36" s="898">
        <v>1281</v>
      </c>
      <c r="E36" s="898">
        <v>127</v>
      </c>
      <c r="F36" s="897">
        <v>1</v>
      </c>
      <c r="G36" s="898">
        <v>17</v>
      </c>
      <c r="H36" s="898">
        <v>33</v>
      </c>
      <c r="I36" s="897">
        <v>109</v>
      </c>
      <c r="J36" s="897">
        <v>79</v>
      </c>
      <c r="K36" s="897" t="s">
        <v>111</v>
      </c>
      <c r="L36" s="897">
        <v>30</v>
      </c>
      <c r="M36" s="899">
        <v>140</v>
      </c>
    </row>
    <row r="37" spans="1:13" ht="15.75" customHeight="1">
      <c r="A37" s="492" t="s">
        <v>2013</v>
      </c>
      <c r="B37" s="897">
        <v>1635</v>
      </c>
      <c r="C37" s="898">
        <v>1609</v>
      </c>
      <c r="D37" s="898">
        <v>1455</v>
      </c>
      <c r="E37" s="898">
        <v>138</v>
      </c>
      <c r="F37" s="897" t="s">
        <v>111</v>
      </c>
      <c r="G37" s="898">
        <v>16</v>
      </c>
      <c r="H37" s="898">
        <v>26</v>
      </c>
      <c r="I37" s="897">
        <v>126</v>
      </c>
      <c r="J37" s="897">
        <v>92</v>
      </c>
      <c r="K37" s="897" t="s">
        <v>111</v>
      </c>
      <c r="L37" s="897">
        <v>34</v>
      </c>
      <c r="M37" s="899">
        <v>126</v>
      </c>
    </row>
    <row r="38" spans="1:13" ht="15.75" customHeight="1">
      <c r="A38" s="492" t="s">
        <v>2014</v>
      </c>
      <c r="B38" s="897">
        <v>1480</v>
      </c>
      <c r="C38" s="898">
        <v>1450</v>
      </c>
      <c r="D38" s="898">
        <v>1301</v>
      </c>
      <c r="E38" s="898">
        <v>135</v>
      </c>
      <c r="F38" s="897" t="s">
        <v>111</v>
      </c>
      <c r="G38" s="898">
        <v>14</v>
      </c>
      <c r="H38" s="898">
        <v>30</v>
      </c>
      <c r="I38" s="897">
        <v>124</v>
      </c>
      <c r="J38" s="897">
        <v>90</v>
      </c>
      <c r="K38" s="897">
        <v>2</v>
      </c>
      <c r="L38" s="897">
        <v>32</v>
      </c>
      <c r="M38" s="899">
        <v>115</v>
      </c>
    </row>
    <row r="39" spans="1:13" ht="15.75" customHeight="1">
      <c r="A39" s="492" t="s">
        <v>2015</v>
      </c>
      <c r="B39" s="897">
        <v>1579</v>
      </c>
      <c r="C39" s="898">
        <v>1543</v>
      </c>
      <c r="D39" s="898">
        <v>1364</v>
      </c>
      <c r="E39" s="898">
        <v>159</v>
      </c>
      <c r="F39" s="897" t="s">
        <v>111</v>
      </c>
      <c r="G39" s="898">
        <v>20</v>
      </c>
      <c r="H39" s="898">
        <v>36</v>
      </c>
      <c r="I39" s="897">
        <v>186</v>
      </c>
      <c r="J39" s="897">
        <v>132</v>
      </c>
      <c r="K39" s="897" t="s">
        <v>111</v>
      </c>
      <c r="L39" s="897">
        <v>54</v>
      </c>
      <c r="M39" s="899">
        <v>105</v>
      </c>
    </row>
    <row r="40" spans="1:13" ht="15.75" customHeight="1">
      <c r="A40" s="885" t="s">
        <v>2016</v>
      </c>
      <c r="B40" s="895">
        <v>1455</v>
      </c>
      <c r="C40" s="900">
        <v>1420</v>
      </c>
      <c r="D40" s="900">
        <v>1188</v>
      </c>
      <c r="E40" s="900">
        <v>212</v>
      </c>
      <c r="F40" s="900" t="s">
        <v>111</v>
      </c>
      <c r="G40" s="900">
        <v>20</v>
      </c>
      <c r="H40" s="900">
        <v>35</v>
      </c>
      <c r="I40" s="900">
        <v>397</v>
      </c>
      <c r="J40" s="900">
        <v>252</v>
      </c>
      <c r="K40" s="900" t="s">
        <v>111</v>
      </c>
      <c r="L40" s="895">
        <v>145</v>
      </c>
      <c r="M40" s="901">
        <v>91</v>
      </c>
    </row>
    <row r="41" spans="1:13" ht="15.75" customHeight="1">
      <c r="A41" s="492" t="s">
        <v>2017</v>
      </c>
      <c r="B41" s="897">
        <v>1108</v>
      </c>
      <c r="C41" s="897">
        <v>1082</v>
      </c>
      <c r="D41" s="897">
        <v>817</v>
      </c>
      <c r="E41" s="898">
        <v>235</v>
      </c>
      <c r="F41" s="897" t="s">
        <v>111</v>
      </c>
      <c r="G41" s="897">
        <v>30</v>
      </c>
      <c r="H41" s="897">
        <v>26</v>
      </c>
      <c r="I41" s="897">
        <v>850</v>
      </c>
      <c r="J41" s="897">
        <v>463</v>
      </c>
      <c r="K41" s="897" t="s">
        <v>111</v>
      </c>
      <c r="L41" s="897">
        <v>387</v>
      </c>
      <c r="M41" s="899">
        <v>78</v>
      </c>
    </row>
    <row r="42" spans="1:13" ht="15.75" customHeight="1">
      <c r="A42" s="492" t="s">
        <v>2018</v>
      </c>
      <c r="B42" s="897">
        <v>918</v>
      </c>
      <c r="C42" s="897">
        <v>903</v>
      </c>
      <c r="D42" s="897">
        <v>622</v>
      </c>
      <c r="E42" s="898">
        <v>241</v>
      </c>
      <c r="F42" s="897" t="s">
        <v>111</v>
      </c>
      <c r="G42" s="897">
        <v>40</v>
      </c>
      <c r="H42" s="897">
        <v>15</v>
      </c>
      <c r="I42" s="897">
        <v>1199</v>
      </c>
      <c r="J42" s="897">
        <v>494</v>
      </c>
      <c r="K42" s="897">
        <v>1</v>
      </c>
      <c r="L42" s="897">
        <v>704</v>
      </c>
      <c r="M42" s="899">
        <v>116</v>
      </c>
    </row>
    <row r="43" spans="1:13" ht="15.75" customHeight="1">
      <c r="A43" s="492" t="s">
        <v>2019</v>
      </c>
      <c r="B43" s="897">
        <v>400</v>
      </c>
      <c r="C43" s="897">
        <v>397</v>
      </c>
      <c r="D43" s="897">
        <v>237</v>
      </c>
      <c r="E43" s="897">
        <v>138</v>
      </c>
      <c r="F43" s="897" t="s">
        <v>111</v>
      </c>
      <c r="G43" s="897">
        <v>22</v>
      </c>
      <c r="H43" s="897">
        <v>3</v>
      </c>
      <c r="I43" s="897">
        <v>1233</v>
      </c>
      <c r="J43" s="897">
        <v>397</v>
      </c>
      <c r="K43" s="897">
        <v>1</v>
      </c>
      <c r="L43" s="897">
        <v>835</v>
      </c>
      <c r="M43" s="899">
        <v>84</v>
      </c>
    </row>
    <row r="44" spans="1:13" ht="15.75" customHeight="1">
      <c r="A44" s="492" t="s">
        <v>2020</v>
      </c>
      <c r="B44" s="897">
        <v>140</v>
      </c>
      <c r="C44" s="897">
        <v>136</v>
      </c>
      <c r="D44" s="897">
        <v>71</v>
      </c>
      <c r="E44" s="897">
        <v>57</v>
      </c>
      <c r="F44" s="897" t="s">
        <v>111</v>
      </c>
      <c r="G44" s="897">
        <v>8</v>
      </c>
      <c r="H44" s="897">
        <v>4</v>
      </c>
      <c r="I44" s="897">
        <v>1146</v>
      </c>
      <c r="J44" s="897">
        <v>286</v>
      </c>
      <c r="K44" s="897" t="s">
        <v>111</v>
      </c>
      <c r="L44" s="897">
        <v>860</v>
      </c>
      <c r="M44" s="899">
        <v>70</v>
      </c>
    </row>
    <row r="45" spans="1:13" ht="15.75" customHeight="1">
      <c r="A45" s="588" t="s">
        <v>2027</v>
      </c>
      <c r="B45" s="902">
        <v>90</v>
      </c>
      <c r="C45" s="902">
        <v>89</v>
      </c>
      <c r="D45" s="902">
        <v>44</v>
      </c>
      <c r="E45" s="902">
        <v>37</v>
      </c>
      <c r="F45" s="902" t="s">
        <v>111</v>
      </c>
      <c r="G45" s="902">
        <v>8</v>
      </c>
      <c r="H45" s="902">
        <v>1</v>
      </c>
      <c r="I45" s="902">
        <v>1753</v>
      </c>
      <c r="J45" s="902">
        <v>210</v>
      </c>
      <c r="K45" s="902" t="s">
        <v>111</v>
      </c>
      <c r="L45" s="902">
        <v>1543</v>
      </c>
      <c r="M45" s="903">
        <v>93</v>
      </c>
    </row>
    <row r="46" spans="1:13" ht="18" customHeight="1">
      <c r="A46" s="562" t="s">
        <v>2127</v>
      </c>
      <c r="G46" s="904"/>
    </row>
  </sheetData>
  <mergeCells count="15">
    <mergeCell ref="B2:E2"/>
    <mergeCell ref="F2:I2"/>
    <mergeCell ref="J2:M2"/>
    <mergeCell ref="A2:A3"/>
    <mergeCell ref="M26:M28"/>
    <mergeCell ref="A26:A28"/>
    <mergeCell ref="B26:H26"/>
    <mergeCell ref="I26:L26"/>
    <mergeCell ref="B27:B28"/>
    <mergeCell ref="C27:G27"/>
    <mergeCell ref="H27:H28"/>
    <mergeCell ref="I27:I28"/>
    <mergeCell ref="J27:J28"/>
    <mergeCell ref="K27:K28"/>
    <mergeCell ref="L27:L28"/>
  </mergeCells>
  <phoneticPr fontId="8"/>
  <pageMargins left="0.59055118110236227" right="0.59055118110236227" top="0.59055118110236227" bottom="0.39370078740157483" header="0" footer="0.19685039370078741"/>
  <pageSetup paperSize="9" scale="97" orientation="portrait" r:id="rId1"/>
  <headerFooter scaleWithDoc="0" alignWithMargins="0">
    <oddFooter>&amp;C-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53CDE-2C6A-46F9-A3E2-CCDEE229C886}">
  <dimension ref="A2:J48"/>
  <sheetViews>
    <sheetView view="pageBreakPreview" zoomScaleNormal="85" zoomScaleSheetLayoutView="100" workbookViewId="0">
      <selection activeCell="M36" sqref="M36"/>
    </sheetView>
  </sheetViews>
  <sheetFormatPr defaultRowHeight="13.5"/>
  <cols>
    <col min="1" max="10" width="8.875" style="4" customWidth="1"/>
    <col min="11" max="256" width="9" style="4"/>
    <col min="257" max="266" width="8.875" style="4" customWidth="1"/>
    <col min="267" max="512" width="9" style="4"/>
    <col min="513" max="522" width="8.875" style="4" customWidth="1"/>
    <col min="523" max="768" width="9" style="4"/>
    <col min="769" max="778" width="8.875" style="4" customWidth="1"/>
    <col min="779" max="1024" width="9" style="4"/>
    <col min="1025" max="1034" width="8.875" style="4" customWidth="1"/>
    <col min="1035" max="1280" width="9" style="4"/>
    <col min="1281" max="1290" width="8.875" style="4" customWidth="1"/>
    <col min="1291" max="1536" width="9" style="4"/>
    <col min="1537" max="1546" width="8.875" style="4" customWidth="1"/>
    <col min="1547" max="1792" width="9" style="4"/>
    <col min="1793" max="1802" width="8.875" style="4" customWidth="1"/>
    <col min="1803" max="2048" width="9" style="4"/>
    <col min="2049" max="2058" width="8.875" style="4" customWidth="1"/>
    <col min="2059" max="2304" width="9" style="4"/>
    <col min="2305" max="2314" width="8.875" style="4" customWidth="1"/>
    <col min="2315" max="2560" width="9" style="4"/>
    <col min="2561" max="2570" width="8.875" style="4" customWidth="1"/>
    <col min="2571" max="2816" width="9" style="4"/>
    <col min="2817" max="2826" width="8.875" style="4" customWidth="1"/>
    <col min="2827" max="3072" width="9" style="4"/>
    <col min="3073" max="3082" width="8.875" style="4" customWidth="1"/>
    <col min="3083" max="3328" width="9" style="4"/>
    <col min="3329" max="3338" width="8.875" style="4" customWidth="1"/>
    <col min="3339" max="3584" width="9" style="4"/>
    <col min="3585" max="3594" width="8.875" style="4" customWidth="1"/>
    <col min="3595" max="3840" width="9" style="4"/>
    <col min="3841" max="3850" width="8.875" style="4" customWidth="1"/>
    <col min="3851" max="4096" width="9" style="4"/>
    <col min="4097" max="4106" width="8.875" style="4" customWidth="1"/>
    <col min="4107" max="4352" width="9" style="4"/>
    <col min="4353" max="4362" width="8.875" style="4" customWidth="1"/>
    <col min="4363" max="4608" width="9" style="4"/>
    <col min="4609" max="4618" width="8.875" style="4" customWidth="1"/>
    <col min="4619" max="4864" width="9" style="4"/>
    <col min="4865" max="4874" width="8.875" style="4" customWidth="1"/>
    <col min="4875" max="5120" width="9" style="4"/>
    <col min="5121" max="5130" width="8.875" style="4" customWidth="1"/>
    <col min="5131" max="5376" width="9" style="4"/>
    <col min="5377" max="5386" width="8.875" style="4" customWidth="1"/>
    <col min="5387" max="5632" width="9" style="4"/>
    <col min="5633" max="5642" width="8.875" style="4" customWidth="1"/>
    <col min="5643" max="5888" width="9" style="4"/>
    <col min="5889" max="5898" width="8.875" style="4" customWidth="1"/>
    <col min="5899" max="6144" width="9" style="4"/>
    <col min="6145" max="6154" width="8.875" style="4" customWidth="1"/>
    <col min="6155" max="6400" width="9" style="4"/>
    <col min="6401" max="6410" width="8.875" style="4" customWidth="1"/>
    <col min="6411" max="6656" width="9" style="4"/>
    <col min="6657" max="6666" width="8.875" style="4" customWidth="1"/>
    <col min="6667" max="6912" width="9" style="4"/>
    <col min="6913" max="6922" width="8.875" style="4" customWidth="1"/>
    <col min="6923" max="7168" width="9" style="4"/>
    <col min="7169" max="7178" width="8.875" style="4" customWidth="1"/>
    <col min="7179" max="7424" width="9" style="4"/>
    <col min="7425" max="7434" width="8.875" style="4" customWidth="1"/>
    <col min="7435" max="7680" width="9" style="4"/>
    <col min="7681" max="7690" width="8.875" style="4" customWidth="1"/>
    <col min="7691" max="7936" width="9" style="4"/>
    <col min="7937" max="7946" width="8.875" style="4" customWidth="1"/>
    <col min="7947" max="8192" width="9" style="4"/>
    <col min="8193" max="8202" width="8.875" style="4" customWidth="1"/>
    <col min="8203" max="8448" width="9" style="4"/>
    <col min="8449" max="8458" width="8.875" style="4" customWidth="1"/>
    <col min="8459" max="8704" width="9" style="4"/>
    <col min="8705" max="8714" width="8.875" style="4" customWidth="1"/>
    <col min="8715" max="8960" width="9" style="4"/>
    <col min="8961" max="8970" width="8.875" style="4" customWidth="1"/>
    <col min="8971" max="9216" width="9" style="4"/>
    <col min="9217" max="9226" width="8.875" style="4" customWidth="1"/>
    <col min="9227" max="9472" width="9" style="4"/>
    <col min="9473" max="9482" width="8.875" style="4" customWidth="1"/>
    <col min="9483" max="9728" width="9" style="4"/>
    <col min="9729" max="9738" width="8.875" style="4" customWidth="1"/>
    <col min="9739" max="9984" width="9" style="4"/>
    <col min="9985" max="9994" width="8.875" style="4" customWidth="1"/>
    <col min="9995" max="10240" width="9" style="4"/>
    <col min="10241" max="10250" width="8.875" style="4" customWidth="1"/>
    <col min="10251" max="10496" width="9" style="4"/>
    <col min="10497" max="10506" width="8.875" style="4" customWidth="1"/>
    <col min="10507" max="10752" width="9" style="4"/>
    <col min="10753" max="10762" width="8.875" style="4" customWidth="1"/>
    <col min="10763" max="11008" width="9" style="4"/>
    <col min="11009" max="11018" width="8.875" style="4" customWidth="1"/>
    <col min="11019" max="11264" width="9" style="4"/>
    <col min="11265" max="11274" width="8.875" style="4" customWidth="1"/>
    <col min="11275" max="11520" width="9" style="4"/>
    <col min="11521" max="11530" width="8.875" style="4" customWidth="1"/>
    <col min="11531" max="11776" width="9" style="4"/>
    <col min="11777" max="11786" width="8.875" style="4" customWidth="1"/>
    <col min="11787" max="12032" width="9" style="4"/>
    <col min="12033" max="12042" width="8.875" style="4" customWidth="1"/>
    <col min="12043" max="12288" width="9" style="4"/>
    <col min="12289" max="12298" width="8.875" style="4" customWidth="1"/>
    <col min="12299" max="12544" width="9" style="4"/>
    <col min="12545" max="12554" width="8.875" style="4" customWidth="1"/>
    <col min="12555" max="12800" width="9" style="4"/>
    <col min="12801" max="12810" width="8.875" style="4" customWidth="1"/>
    <col min="12811" max="13056" width="9" style="4"/>
    <col min="13057" max="13066" width="8.875" style="4" customWidth="1"/>
    <col min="13067" max="13312" width="9" style="4"/>
    <col min="13313" max="13322" width="8.875" style="4" customWidth="1"/>
    <col min="13323" max="13568" width="9" style="4"/>
    <col min="13569" max="13578" width="8.875" style="4" customWidth="1"/>
    <col min="13579" max="13824" width="9" style="4"/>
    <col min="13825" max="13834" width="8.875" style="4" customWidth="1"/>
    <col min="13835" max="14080" width="9" style="4"/>
    <col min="14081" max="14090" width="8.875" style="4" customWidth="1"/>
    <col min="14091" max="14336" width="9" style="4"/>
    <col min="14337" max="14346" width="8.875" style="4" customWidth="1"/>
    <col min="14347" max="14592" width="9" style="4"/>
    <col min="14593" max="14602" width="8.875" style="4" customWidth="1"/>
    <col min="14603" max="14848" width="9" style="4"/>
    <col min="14849" max="14858" width="8.875" style="4" customWidth="1"/>
    <col min="14859" max="15104" width="9" style="4"/>
    <col min="15105" max="15114" width="8.875" style="4" customWidth="1"/>
    <col min="15115" max="15360" width="9" style="4"/>
    <col min="15361" max="15370" width="8.875" style="4" customWidth="1"/>
    <col min="15371" max="15616" width="9" style="4"/>
    <col min="15617" max="15626" width="8.875" style="4" customWidth="1"/>
    <col min="15627" max="15872" width="9" style="4"/>
    <col min="15873" max="15882" width="8.875" style="4" customWidth="1"/>
    <col min="15883" max="16128" width="9" style="4"/>
    <col min="16129" max="16138" width="8.875" style="4" customWidth="1"/>
    <col min="16139" max="16384" width="9" style="4"/>
  </cols>
  <sheetData>
    <row r="2" spans="1:10" ht="13.5" customHeight="1">
      <c r="A2" s="3142" t="s">
        <v>4036</v>
      </c>
      <c r="B2" s="3142"/>
      <c r="C2" s="3142"/>
      <c r="D2" s="3142"/>
      <c r="E2" s="3142"/>
      <c r="F2" s="3142"/>
      <c r="G2" s="3142"/>
      <c r="H2" s="3142"/>
      <c r="I2" s="3143"/>
      <c r="J2" s="3143"/>
    </row>
    <row r="3" spans="1:10" ht="13.5" customHeight="1">
      <c r="A3" s="3142"/>
      <c r="B3" s="3142"/>
      <c r="C3" s="3142"/>
      <c r="D3" s="3142"/>
      <c r="E3" s="3142"/>
      <c r="F3" s="3142"/>
      <c r="G3" s="3142"/>
      <c r="H3" s="3142"/>
      <c r="I3" s="3143"/>
      <c r="J3" s="3143"/>
    </row>
    <row r="4" spans="1:10" ht="13.5" customHeight="1">
      <c r="A4" s="3142"/>
      <c r="B4" s="3142"/>
      <c r="C4" s="3142"/>
      <c r="D4" s="3142"/>
      <c r="E4" s="3142"/>
      <c r="F4" s="3142"/>
      <c r="G4" s="3142"/>
      <c r="H4" s="3142"/>
      <c r="I4" s="3143"/>
      <c r="J4" s="3143"/>
    </row>
    <row r="5" spans="1:10" ht="13.5" customHeight="1">
      <c r="A5" s="3142"/>
      <c r="B5" s="3142"/>
      <c r="C5" s="3142"/>
      <c r="D5" s="3142"/>
      <c r="E5" s="3142"/>
      <c r="F5" s="3142"/>
      <c r="G5" s="3142"/>
      <c r="H5" s="3142"/>
      <c r="I5" s="3143"/>
      <c r="J5" s="3143"/>
    </row>
    <row r="6" spans="1:10" ht="13.5" customHeight="1">
      <c r="A6" s="3142"/>
      <c r="B6" s="3142"/>
      <c r="C6" s="3142"/>
      <c r="D6" s="3142"/>
      <c r="E6" s="3142"/>
      <c r="F6" s="3142"/>
      <c r="G6" s="3142"/>
      <c r="H6" s="3142"/>
      <c r="I6" s="3143"/>
      <c r="J6" s="3143"/>
    </row>
    <row r="7" spans="1:10" ht="13.5" customHeight="1">
      <c r="A7" s="3143"/>
      <c r="B7" s="3143"/>
      <c r="C7" s="3143"/>
      <c r="D7" s="3143"/>
      <c r="E7" s="3143"/>
      <c r="F7" s="3143"/>
      <c r="G7" s="3143"/>
      <c r="H7" s="3143"/>
      <c r="I7" s="3143"/>
      <c r="J7" s="3143"/>
    </row>
    <row r="8" spans="1:10" ht="13.5" customHeight="1">
      <c r="A8" s="3143"/>
      <c r="B8" s="3143"/>
      <c r="C8" s="3143"/>
      <c r="D8" s="3143"/>
      <c r="E8" s="3143"/>
      <c r="F8" s="3143"/>
      <c r="G8" s="3143"/>
      <c r="H8" s="3143"/>
      <c r="I8" s="3143"/>
      <c r="J8" s="3143"/>
    </row>
    <row r="9" spans="1:10" ht="13.5" customHeight="1">
      <c r="B9" s="3144"/>
      <c r="C9" s="3144"/>
      <c r="D9" s="3144"/>
      <c r="E9" s="3144"/>
      <c r="F9" s="3144"/>
      <c r="G9" s="3144"/>
      <c r="H9" s="3144"/>
      <c r="I9" s="3144"/>
      <c r="J9" s="3144"/>
    </row>
    <row r="10" spans="1:10" ht="13.5" customHeight="1">
      <c r="A10" s="3144"/>
      <c r="B10" s="3144"/>
      <c r="C10" s="3144"/>
      <c r="D10" s="3144"/>
      <c r="E10" s="3144"/>
      <c r="F10" s="3144"/>
      <c r="G10" s="3144"/>
      <c r="H10" s="3144"/>
      <c r="I10" s="3144"/>
      <c r="J10" s="3144"/>
    </row>
    <row r="11" spans="1:10" ht="13.5" customHeight="1">
      <c r="A11" s="3145" t="s">
        <v>4037</v>
      </c>
      <c r="B11" s="3145"/>
      <c r="C11" s="3145"/>
      <c r="D11" s="3145"/>
      <c r="E11" s="3145"/>
      <c r="F11" s="3145"/>
      <c r="G11" s="3145"/>
      <c r="H11" s="3145"/>
      <c r="I11" s="3144"/>
      <c r="J11" s="3144"/>
    </row>
    <row r="12" spans="1:10" ht="13.5" customHeight="1">
      <c r="A12" s="3145"/>
      <c r="B12" s="3145"/>
      <c r="C12" s="3145"/>
      <c r="D12" s="3145"/>
      <c r="E12" s="3145"/>
      <c r="F12" s="3145"/>
      <c r="G12" s="3145"/>
      <c r="H12" s="3145"/>
      <c r="I12" s="3144"/>
      <c r="J12" s="3144"/>
    </row>
    <row r="13" spans="1:10" ht="13.5" customHeight="1">
      <c r="A13" s="3145"/>
      <c r="B13" s="3145"/>
      <c r="C13" s="3145"/>
      <c r="D13" s="3145"/>
      <c r="E13" s="3145"/>
      <c r="F13" s="3145"/>
      <c r="G13" s="3145"/>
      <c r="H13" s="3145"/>
      <c r="I13" s="3144"/>
      <c r="J13" s="3144"/>
    </row>
    <row r="14" spans="1:10" ht="13.5" customHeight="1">
      <c r="A14" s="3145"/>
      <c r="B14" s="3145"/>
      <c r="C14" s="3145"/>
      <c r="D14" s="3145"/>
      <c r="E14" s="3145"/>
      <c r="F14" s="3145"/>
      <c r="G14" s="3145"/>
      <c r="H14" s="3145"/>
      <c r="I14" s="3144"/>
      <c r="J14" s="3144"/>
    </row>
    <row r="15" spans="1:10" ht="13.5" customHeight="1">
      <c r="A15" s="3145"/>
      <c r="B15" s="3145"/>
      <c r="C15" s="3145"/>
      <c r="D15" s="3145"/>
      <c r="E15" s="3145"/>
      <c r="F15" s="3145"/>
      <c r="G15" s="3145"/>
      <c r="H15" s="3145"/>
      <c r="I15" s="3144"/>
      <c r="J15" s="3144"/>
    </row>
    <row r="16" spans="1:10" ht="13.5" customHeight="1">
      <c r="A16" s="3145"/>
      <c r="B16" s="3145"/>
      <c r="C16" s="3145"/>
      <c r="D16" s="3145"/>
      <c r="E16" s="3145"/>
      <c r="F16" s="3145"/>
      <c r="G16" s="3145"/>
      <c r="H16" s="3145"/>
      <c r="I16" s="3144"/>
      <c r="J16" s="3144"/>
    </row>
    <row r="17" spans="1:10" ht="13.5" customHeight="1">
      <c r="A17" s="3145"/>
      <c r="B17" s="3145"/>
      <c r="C17" s="3145"/>
      <c r="D17" s="3145"/>
      <c r="E17" s="3145"/>
      <c r="F17" s="3145"/>
      <c r="G17" s="3145"/>
      <c r="H17" s="3145"/>
      <c r="I17" s="3144"/>
      <c r="J17" s="3144"/>
    </row>
    <row r="18" spans="1:10" ht="13.5" customHeight="1">
      <c r="A18" s="3145"/>
      <c r="B18" s="3145"/>
      <c r="C18" s="3145"/>
      <c r="D18" s="3145"/>
      <c r="E18" s="3145"/>
      <c r="F18" s="3145"/>
      <c r="G18" s="3145"/>
      <c r="H18" s="3145"/>
      <c r="I18" s="3144"/>
      <c r="J18" s="3144"/>
    </row>
    <row r="19" spans="1:10" ht="13.5" customHeight="1">
      <c r="A19" s="3145"/>
      <c r="B19" s="3145"/>
      <c r="C19" s="3145"/>
      <c r="D19" s="3145"/>
      <c r="E19" s="3145"/>
      <c r="F19" s="3145"/>
      <c r="G19" s="3145"/>
      <c r="H19" s="3145"/>
      <c r="I19" s="3144"/>
      <c r="J19" s="3144"/>
    </row>
    <row r="20" spans="1:10" ht="13.5" customHeight="1">
      <c r="A20" s="3145"/>
      <c r="B20" s="3145"/>
      <c r="C20" s="3145"/>
      <c r="D20" s="3145"/>
      <c r="E20" s="3145"/>
      <c r="F20" s="3145"/>
      <c r="G20" s="3145"/>
      <c r="H20" s="3145"/>
      <c r="I20" s="3144"/>
      <c r="J20" s="3144"/>
    </row>
    <row r="21" spans="1:10" ht="13.5" customHeight="1">
      <c r="A21" s="3145"/>
      <c r="B21" s="3145"/>
      <c r="C21" s="3145"/>
      <c r="D21" s="3145"/>
      <c r="E21" s="3145"/>
      <c r="F21" s="3145"/>
      <c r="G21" s="3145"/>
      <c r="H21" s="3145"/>
      <c r="I21" s="3144"/>
      <c r="J21" s="3144"/>
    </row>
    <row r="22" spans="1:10" ht="13.5" customHeight="1">
      <c r="A22" s="3145"/>
      <c r="B22" s="3145"/>
      <c r="C22" s="3145"/>
      <c r="D22" s="3145"/>
      <c r="E22" s="3145"/>
      <c r="F22" s="3145"/>
      <c r="G22" s="3145"/>
      <c r="H22" s="3145"/>
      <c r="I22" s="3144"/>
      <c r="J22" s="3144"/>
    </row>
    <row r="23" spans="1:10" ht="13.5" customHeight="1">
      <c r="A23" s="3145"/>
      <c r="B23" s="3145"/>
      <c r="C23" s="3145"/>
      <c r="D23" s="3145"/>
      <c r="E23" s="3145"/>
      <c r="F23" s="3145"/>
      <c r="G23" s="3145"/>
      <c r="H23" s="3145"/>
      <c r="I23" s="3144"/>
      <c r="J23" s="3144"/>
    </row>
    <row r="24" spans="1:10" ht="13.5" customHeight="1">
      <c r="A24" s="3145"/>
      <c r="B24" s="3145"/>
      <c r="C24" s="3145"/>
      <c r="D24" s="3145"/>
      <c r="E24" s="3145"/>
      <c r="F24" s="3145"/>
      <c r="G24" s="3145"/>
      <c r="H24" s="3145"/>
      <c r="I24" s="3144"/>
      <c r="J24" s="3144"/>
    </row>
    <row r="25" spans="1:10" ht="13.5" customHeight="1">
      <c r="A25" s="3145"/>
      <c r="B25" s="3145"/>
      <c r="C25" s="3145"/>
      <c r="D25" s="3145"/>
      <c r="E25" s="3145"/>
      <c r="F25" s="3145"/>
      <c r="G25" s="3145"/>
      <c r="H25" s="3145"/>
      <c r="I25" s="3144"/>
      <c r="J25" s="3144"/>
    </row>
    <row r="26" spans="1:10" ht="13.5" customHeight="1">
      <c r="A26" s="3145"/>
      <c r="B26" s="3145"/>
      <c r="C26" s="3145"/>
      <c r="D26" s="3145"/>
      <c r="E26" s="3145"/>
      <c r="F26" s="3145"/>
      <c r="G26" s="3145"/>
      <c r="H26" s="3145"/>
      <c r="I26" s="3144"/>
      <c r="J26" s="3144"/>
    </row>
    <row r="27" spans="1:10" ht="13.5" customHeight="1">
      <c r="A27" s="3145"/>
      <c r="B27" s="3145"/>
      <c r="C27" s="3145"/>
      <c r="D27" s="3145"/>
      <c r="E27" s="3145"/>
      <c r="F27" s="3145"/>
      <c r="G27" s="3145"/>
      <c r="H27" s="3145"/>
      <c r="I27" s="3144"/>
      <c r="J27" s="3144"/>
    </row>
    <row r="28" spans="1:10" ht="13.5" customHeight="1">
      <c r="A28" s="3145"/>
      <c r="B28" s="3145"/>
      <c r="C28" s="3145"/>
      <c r="D28" s="3145"/>
      <c r="E28" s="3145"/>
      <c r="F28" s="3145"/>
      <c r="G28" s="3145"/>
      <c r="H28" s="3145"/>
      <c r="I28" s="3144"/>
      <c r="J28" s="3144"/>
    </row>
    <row r="29" spans="1:10" ht="13.5" customHeight="1">
      <c r="A29" s="3145"/>
      <c r="B29" s="3145"/>
      <c r="C29" s="3145"/>
      <c r="D29" s="3145"/>
      <c r="E29" s="3145"/>
      <c r="F29" s="3145"/>
      <c r="G29" s="3145"/>
      <c r="H29" s="3145"/>
      <c r="I29" s="3144"/>
      <c r="J29" s="3144"/>
    </row>
    <row r="30" spans="1:10" ht="13.5" customHeight="1">
      <c r="A30" s="3145"/>
      <c r="B30" s="3145"/>
      <c r="C30" s="3145"/>
      <c r="D30" s="3145"/>
      <c r="E30" s="3145"/>
      <c r="F30" s="3145"/>
      <c r="G30" s="3145"/>
      <c r="H30" s="3145"/>
      <c r="I30" s="3144"/>
      <c r="J30" s="3144"/>
    </row>
    <row r="31" spans="1:10" ht="13.5" customHeight="1">
      <c r="A31" s="3145"/>
      <c r="B31" s="3145"/>
      <c r="C31" s="3145"/>
      <c r="D31" s="3145"/>
      <c r="E31" s="3145"/>
      <c r="F31" s="3145"/>
      <c r="G31" s="3145"/>
      <c r="H31" s="3145"/>
      <c r="I31" s="3144"/>
      <c r="J31" s="3144"/>
    </row>
    <row r="32" spans="1:10" ht="13.5" customHeight="1">
      <c r="A32" s="3145"/>
      <c r="B32" s="3145"/>
      <c r="C32" s="3145"/>
      <c r="D32" s="3145"/>
      <c r="E32" s="3145"/>
      <c r="F32" s="3145"/>
      <c r="G32" s="3145"/>
      <c r="H32" s="3145"/>
      <c r="I32" s="3144"/>
      <c r="J32" s="3144"/>
    </row>
    <row r="33" spans="1:10" ht="13.5" customHeight="1">
      <c r="A33" s="3145"/>
      <c r="B33" s="3145"/>
      <c r="C33" s="3145"/>
      <c r="D33" s="3145"/>
      <c r="E33" s="3145"/>
      <c r="F33" s="3145"/>
      <c r="G33" s="3145"/>
      <c r="H33" s="3145"/>
      <c r="I33" s="3144"/>
      <c r="J33" s="3144"/>
    </row>
    <row r="34" spans="1:10" ht="13.5" customHeight="1">
      <c r="A34" s="3145"/>
      <c r="B34" s="3145"/>
      <c r="C34" s="3145"/>
      <c r="D34" s="3145"/>
      <c r="E34" s="3145"/>
      <c r="F34" s="3145"/>
      <c r="G34" s="3145"/>
      <c r="H34" s="3145"/>
      <c r="I34" s="3144"/>
      <c r="J34" s="3144"/>
    </row>
    <row r="35" spans="1:10" ht="13.5" customHeight="1">
      <c r="A35" s="3145"/>
      <c r="B35" s="3145"/>
      <c r="C35" s="3145"/>
      <c r="D35" s="3145"/>
      <c r="E35" s="3145"/>
      <c r="F35" s="3145"/>
      <c r="G35" s="3145"/>
      <c r="H35" s="3145"/>
      <c r="I35" s="3144"/>
      <c r="J35" s="3144"/>
    </row>
    <row r="36" spans="1:10" ht="13.5" customHeight="1">
      <c r="A36" s="3145"/>
      <c r="B36" s="3145"/>
      <c r="C36" s="3145"/>
      <c r="D36" s="3145"/>
      <c r="E36" s="3145"/>
      <c r="F36" s="3145"/>
      <c r="G36" s="3145"/>
      <c r="H36" s="3145"/>
      <c r="I36" s="3144"/>
      <c r="J36" s="3144"/>
    </row>
    <row r="37" spans="1:10" ht="13.5" customHeight="1">
      <c r="A37" s="3145"/>
      <c r="B37" s="3145"/>
      <c r="C37" s="3145"/>
      <c r="D37" s="3145"/>
      <c r="E37" s="3145"/>
      <c r="F37" s="3145"/>
      <c r="G37" s="3145"/>
      <c r="H37" s="3145"/>
      <c r="I37" s="3144"/>
      <c r="J37" s="3144"/>
    </row>
    <row r="38" spans="1:10" ht="13.5" customHeight="1">
      <c r="A38" s="3145"/>
      <c r="B38" s="3145"/>
      <c r="C38" s="3145"/>
      <c r="D38" s="3145"/>
      <c r="E38" s="3145"/>
      <c r="F38" s="3145"/>
      <c r="G38" s="3145"/>
      <c r="H38" s="3145"/>
      <c r="I38" s="3144"/>
      <c r="J38" s="3144"/>
    </row>
    <row r="39" spans="1:10" ht="13.5" customHeight="1">
      <c r="A39" s="3145"/>
      <c r="B39" s="3145"/>
      <c r="C39" s="3145"/>
      <c r="D39" s="3145"/>
      <c r="E39" s="3145"/>
      <c r="F39" s="3145"/>
      <c r="G39" s="3145"/>
      <c r="H39" s="3145"/>
      <c r="I39" s="3144"/>
      <c r="J39" s="3144"/>
    </row>
    <row r="40" spans="1:10" ht="13.5" customHeight="1">
      <c r="A40" s="3146"/>
      <c r="B40" s="3146"/>
      <c r="C40" s="3146"/>
      <c r="D40" s="3146"/>
      <c r="E40" s="3146"/>
      <c r="F40" s="3146"/>
      <c r="G40" s="3146"/>
      <c r="H40" s="3146"/>
      <c r="I40" s="3144"/>
      <c r="J40" s="3144"/>
    </row>
    <row r="41" spans="1:10" ht="13.5" customHeight="1">
      <c r="A41" s="3144"/>
      <c r="B41" s="3144"/>
      <c r="C41" s="3144"/>
      <c r="D41" s="3144"/>
      <c r="E41" s="3144"/>
      <c r="F41" s="3144"/>
      <c r="G41" s="3144"/>
      <c r="H41" s="3144"/>
      <c r="I41" s="3144"/>
      <c r="J41" s="3144"/>
    </row>
    <row r="42" spans="1:10">
      <c r="B42" s="3147" t="s">
        <v>4038</v>
      </c>
      <c r="C42" s="3147"/>
      <c r="D42" s="3147"/>
    </row>
    <row r="43" spans="1:10" ht="13.5" customHeight="1">
      <c r="B43" s="3147"/>
      <c r="C43" s="3147"/>
      <c r="D43" s="3147"/>
      <c r="E43" s="3148"/>
    </row>
    <row r="44" spans="1:10" ht="13.5" customHeight="1">
      <c r="B44" s="3147"/>
      <c r="C44" s="3147"/>
      <c r="D44" s="3147"/>
      <c r="E44" s="3149" t="s">
        <v>4039</v>
      </c>
      <c r="F44" s="3149"/>
      <c r="G44" s="3149"/>
      <c r="H44" s="3149"/>
    </row>
    <row r="45" spans="1:10" ht="13.5" customHeight="1">
      <c r="C45" s="3148"/>
      <c r="D45" s="3148"/>
      <c r="E45" s="3149"/>
      <c r="F45" s="3149"/>
      <c r="G45" s="3149"/>
      <c r="H45" s="3149"/>
    </row>
    <row r="46" spans="1:10" ht="13.5" customHeight="1">
      <c r="E46" s="3149"/>
      <c r="F46" s="3149"/>
      <c r="G46" s="3149"/>
      <c r="H46" s="3149"/>
      <c r="I46" s="3148"/>
      <c r="J46" s="3148"/>
    </row>
    <row r="47" spans="1:10" ht="13.5" customHeight="1">
      <c r="E47" s="3149"/>
      <c r="F47" s="3149"/>
      <c r="G47" s="3149"/>
      <c r="H47" s="3149"/>
      <c r="I47" s="3148"/>
      <c r="J47" s="3148"/>
    </row>
    <row r="48" spans="1:10" ht="13.5" customHeight="1">
      <c r="E48" s="4" t="s">
        <v>2428</v>
      </c>
      <c r="F48" s="3148"/>
      <c r="G48" s="3148"/>
      <c r="H48" s="3148"/>
      <c r="I48" s="3148"/>
      <c r="J48" s="3148"/>
    </row>
  </sheetData>
  <mergeCells count="4">
    <mergeCell ref="A2:H6"/>
    <mergeCell ref="A11:H39"/>
    <mergeCell ref="B42:D44"/>
    <mergeCell ref="E44:H47"/>
  </mergeCells>
  <phoneticPr fontId="8"/>
  <pageMargins left="1.3779527559055118" right="1.3779527559055118" top="0.78740157480314965" bottom="0.78740157480314965" header="0" footer="0"/>
  <pageSetup paperSize="9" scale="91" orientation="portrait" r:id="rId1"/>
  <rowBreaks count="1" manualBreakCount="1">
    <brk id="59"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34"/>
  <sheetViews>
    <sheetView view="pageBreakPreview" zoomScaleNormal="100" zoomScaleSheetLayoutView="100" workbookViewId="0">
      <selection activeCell="J11" sqref="J11"/>
    </sheetView>
  </sheetViews>
  <sheetFormatPr defaultRowHeight="24.95" customHeight="1"/>
  <cols>
    <col min="1" max="1" width="4.375" style="83" customWidth="1"/>
    <col min="2" max="2" width="7.125" style="432" customWidth="1"/>
    <col min="3" max="13" width="6.5" style="92" customWidth="1"/>
    <col min="14" max="256" width="9" style="83"/>
    <col min="257" max="257" width="4.375" style="83" customWidth="1"/>
    <col min="258" max="258" width="4.625" style="83" customWidth="1"/>
    <col min="259" max="259" width="8.875" style="83" customWidth="1"/>
    <col min="260" max="261" width="7.875" style="83" customWidth="1"/>
    <col min="262" max="262" width="6.875" style="83" customWidth="1"/>
    <col min="263" max="265" width="6.125" style="83" customWidth="1"/>
    <col min="266" max="266" width="7.625" style="83" customWidth="1"/>
    <col min="267" max="269" width="6.875" style="83" customWidth="1"/>
    <col min="270" max="512" width="9" style="83"/>
    <col min="513" max="513" width="4.375" style="83" customWidth="1"/>
    <col min="514" max="514" width="4.625" style="83" customWidth="1"/>
    <col min="515" max="515" width="8.875" style="83" customWidth="1"/>
    <col min="516" max="517" width="7.875" style="83" customWidth="1"/>
    <col min="518" max="518" width="6.875" style="83" customWidth="1"/>
    <col min="519" max="521" width="6.125" style="83" customWidth="1"/>
    <col min="522" max="522" width="7.625" style="83" customWidth="1"/>
    <col min="523" max="525" width="6.875" style="83" customWidth="1"/>
    <col min="526" max="768" width="9" style="83"/>
    <col min="769" max="769" width="4.375" style="83" customWidth="1"/>
    <col min="770" max="770" width="4.625" style="83" customWidth="1"/>
    <col min="771" max="771" width="8.875" style="83" customWidth="1"/>
    <col min="772" max="773" width="7.875" style="83" customWidth="1"/>
    <col min="774" max="774" width="6.875" style="83" customWidth="1"/>
    <col min="775" max="777" width="6.125" style="83" customWidth="1"/>
    <col min="778" max="778" width="7.625" style="83" customWidth="1"/>
    <col min="779" max="781" width="6.875" style="83" customWidth="1"/>
    <col min="782" max="1024" width="9" style="83"/>
    <col min="1025" max="1025" width="4.375" style="83" customWidth="1"/>
    <col min="1026" max="1026" width="4.625" style="83" customWidth="1"/>
    <col min="1027" max="1027" width="8.875" style="83" customWidth="1"/>
    <col min="1028" max="1029" width="7.875" style="83" customWidth="1"/>
    <col min="1030" max="1030" width="6.875" style="83" customWidth="1"/>
    <col min="1031" max="1033" width="6.125" style="83" customWidth="1"/>
    <col min="1034" max="1034" width="7.625" style="83" customWidth="1"/>
    <col min="1035" max="1037" width="6.875" style="83" customWidth="1"/>
    <col min="1038" max="1280" width="9" style="83"/>
    <col min="1281" max="1281" width="4.375" style="83" customWidth="1"/>
    <col min="1282" max="1282" width="4.625" style="83" customWidth="1"/>
    <col min="1283" max="1283" width="8.875" style="83" customWidth="1"/>
    <col min="1284" max="1285" width="7.875" style="83" customWidth="1"/>
    <col min="1286" max="1286" width="6.875" style="83" customWidth="1"/>
    <col min="1287" max="1289" width="6.125" style="83" customWidth="1"/>
    <col min="1290" max="1290" width="7.625" style="83" customWidth="1"/>
    <col min="1291" max="1293" width="6.875" style="83" customWidth="1"/>
    <col min="1294" max="1536" width="9" style="83"/>
    <col min="1537" max="1537" width="4.375" style="83" customWidth="1"/>
    <col min="1538" max="1538" width="4.625" style="83" customWidth="1"/>
    <col min="1539" max="1539" width="8.875" style="83" customWidth="1"/>
    <col min="1540" max="1541" width="7.875" style="83" customWidth="1"/>
    <col min="1542" max="1542" width="6.875" style="83" customWidth="1"/>
    <col min="1543" max="1545" width="6.125" style="83" customWidth="1"/>
    <col min="1546" max="1546" width="7.625" style="83" customWidth="1"/>
    <col min="1547" max="1549" width="6.875" style="83" customWidth="1"/>
    <col min="1550" max="1792" width="9" style="83"/>
    <col min="1793" max="1793" width="4.375" style="83" customWidth="1"/>
    <col min="1794" max="1794" width="4.625" style="83" customWidth="1"/>
    <col min="1795" max="1795" width="8.875" style="83" customWidth="1"/>
    <col min="1796" max="1797" width="7.875" style="83" customWidth="1"/>
    <col min="1798" max="1798" width="6.875" style="83" customWidth="1"/>
    <col min="1799" max="1801" width="6.125" style="83" customWidth="1"/>
    <col min="1802" max="1802" width="7.625" style="83" customWidth="1"/>
    <col min="1803" max="1805" width="6.875" style="83" customWidth="1"/>
    <col min="1806" max="2048" width="9" style="83"/>
    <col min="2049" max="2049" width="4.375" style="83" customWidth="1"/>
    <col min="2050" max="2050" width="4.625" style="83" customWidth="1"/>
    <col min="2051" max="2051" width="8.875" style="83" customWidth="1"/>
    <col min="2052" max="2053" width="7.875" style="83" customWidth="1"/>
    <col min="2054" max="2054" width="6.875" style="83" customWidth="1"/>
    <col min="2055" max="2057" width="6.125" style="83" customWidth="1"/>
    <col min="2058" max="2058" width="7.625" style="83" customWidth="1"/>
    <col min="2059" max="2061" width="6.875" style="83" customWidth="1"/>
    <col min="2062" max="2304" width="9" style="83"/>
    <col min="2305" max="2305" width="4.375" style="83" customWidth="1"/>
    <col min="2306" max="2306" width="4.625" style="83" customWidth="1"/>
    <col min="2307" max="2307" width="8.875" style="83" customWidth="1"/>
    <col min="2308" max="2309" width="7.875" style="83" customWidth="1"/>
    <col min="2310" max="2310" width="6.875" style="83" customWidth="1"/>
    <col min="2311" max="2313" width="6.125" style="83" customWidth="1"/>
    <col min="2314" max="2314" width="7.625" style="83" customWidth="1"/>
    <col min="2315" max="2317" width="6.875" style="83" customWidth="1"/>
    <col min="2318" max="2560" width="9" style="83"/>
    <col min="2561" max="2561" width="4.375" style="83" customWidth="1"/>
    <col min="2562" max="2562" width="4.625" style="83" customWidth="1"/>
    <col min="2563" max="2563" width="8.875" style="83" customWidth="1"/>
    <col min="2564" max="2565" width="7.875" style="83" customWidth="1"/>
    <col min="2566" max="2566" width="6.875" style="83" customWidth="1"/>
    <col min="2567" max="2569" width="6.125" style="83" customWidth="1"/>
    <col min="2570" max="2570" width="7.625" style="83" customWidth="1"/>
    <col min="2571" max="2573" width="6.875" style="83" customWidth="1"/>
    <col min="2574" max="2816" width="9" style="83"/>
    <col min="2817" max="2817" width="4.375" style="83" customWidth="1"/>
    <col min="2818" max="2818" width="4.625" style="83" customWidth="1"/>
    <col min="2819" max="2819" width="8.875" style="83" customWidth="1"/>
    <col min="2820" max="2821" width="7.875" style="83" customWidth="1"/>
    <col min="2822" max="2822" width="6.875" style="83" customWidth="1"/>
    <col min="2823" max="2825" width="6.125" style="83" customWidth="1"/>
    <col min="2826" max="2826" width="7.625" style="83" customWidth="1"/>
    <col min="2827" max="2829" width="6.875" style="83" customWidth="1"/>
    <col min="2830" max="3072" width="9" style="83"/>
    <col min="3073" max="3073" width="4.375" style="83" customWidth="1"/>
    <col min="3074" max="3074" width="4.625" style="83" customWidth="1"/>
    <col min="3075" max="3075" width="8.875" style="83" customWidth="1"/>
    <col min="3076" max="3077" width="7.875" style="83" customWidth="1"/>
    <col min="3078" max="3078" width="6.875" style="83" customWidth="1"/>
    <col min="3079" max="3081" width="6.125" style="83" customWidth="1"/>
    <col min="3082" max="3082" width="7.625" style="83" customWidth="1"/>
    <col min="3083" max="3085" width="6.875" style="83" customWidth="1"/>
    <col min="3086" max="3328" width="9" style="83"/>
    <col min="3329" max="3329" width="4.375" style="83" customWidth="1"/>
    <col min="3330" max="3330" width="4.625" style="83" customWidth="1"/>
    <col min="3331" max="3331" width="8.875" style="83" customWidth="1"/>
    <col min="3332" max="3333" width="7.875" style="83" customWidth="1"/>
    <col min="3334" max="3334" width="6.875" style="83" customWidth="1"/>
    <col min="3335" max="3337" width="6.125" style="83" customWidth="1"/>
    <col min="3338" max="3338" width="7.625" style="83" customWidth="1"/>
    <col min="3339" max="3341" width="6.875" style="83" customWidth="1"/>
    <col min="3342" max="3584" width="9" style="83"/>
    <col min="3585" max="3585" width="4.375" style="83" customWidth="1"/>
    <col min="3586" max="3586" width="4.625" style="83" customWidth="1"/>
    <col min="3587" max="3587" width="8.875" style="83" customWidth="1"/>
    <col min="3588" max="3589" width="7.875" style="83" customWidth="1"/>
    <col min="3590" max="3590" width="6.875" style="83" customWidth="1"/>
    <col min="3591" max="3593" width="6.125" style="83" customWidth="1"/>
    <col min="3594" max="3594" width="7.625" style="83" customWidth="1"/>
    <col min="3595" max="3597" width="6.875" style="83" customWidth="1"/>
    <col min="3598" max="3840" width="9" style="83"/>
    <col min="3841" max="3841" width="4.375" style="83" customWidth="1"/>
    <col min="3842" max="3842" width="4.625" style="83" customWidth="1"/>
    <col min="3843" max="3843" width="8.875" style="83" customWidth="1"/>
    <col min="3844" max="3845" width="7.875" style="83" customWidth="1"/>
    <col min="3846" max="3846" width="6.875" style="83" customWidth="1"/>
    <col min="3847" max="3849" width="6.125" style="83" customWidth="1"/>
    <col min="3850" max="3850" width="7.625" style="83" customWidth="1"/>
    <col min="3851" max="3853" width="6.875" style="83" customWidth="1"/>
    <col min="3854" max="4096" width="9" style="83"/>
    <col min="4097" max="4097" width="4.375" style="83" customWidth="1"/>
    <col min="4098" max="4098" width="4.625" style="83" customWidth="1"/>
    <col min="4099" max="4099" width="8.875" style="83" customWidth="1"/>
    <col min="4100" max="4101" width="7.875" style="83" customWidth="1"/>
    <col min="4102" max="4102" width="6.875" style="83" customWidth="1"/>
    <col min="4103" max="4105" width="6.125" style="83" customWidth="1"/>
    <col min="4106" max="4106" width="7.625" style="83" customWidth="1"/>
    <col min="4107" max="4109" width="6.875" style="83" customWidth="1"/>
    <col min="4110" max="4352" width="9" style="83"/>
    <col min="4353" max="4353" width="4.375" style="83" customWidth="1"/>
    <col min="4354" max="4354" width="4.625" style="83" customWidth="1"/>
    <col min="4355" max="4355" width="8.875" style="83" customWidth="1"/>
    <col min="4356" max="4357" width="7.875" style="83" customWidth="1"/>
    <col min="4358" max="4358" width="6.875" style="83" customWidth="1"/>
    <col min="4359" max="4361" width="6.125" style="83" customWidth="1"/>
    <col min="4362" max="4362" width="7.625" style="83" customWidth="1"/>
    <col min="4363" max="4365" width="6.875" style="83" customWidth="1"/>
    <col min="4366" max="4608" width="9" style="83"/>
    <col min="4609" max="4609" width="4.375" style="83" customWidth="1"/>
    <col min="4610" max="4610" width="4.625" style="83" customWidth="1"/>
    <col min="4611" max="4611" width="8.875" style="83" customWidth="1"/>
    <col min="4612" max="4613" width="7.875" style="83" customWidth="1"/>
    <col min="4614" max="4614" width="6.875" style="83" customWidth="1"/>
    <col min="4615" max="4617" width="6.125" style="83" customWidth="1"/>
    <col min="4618" max="4618" width="7.625" style="83" customWidth="1"/>
    <col min="4619" max="4621" width="6.875" style="83" customWidth="1"/>
    <col min="4622" max="4864" width="9" style="83"/>
    <col min="4865" max="4865" width="4.375" style="83" customWidth="1"/>
    <col min="4866" max="4866" width="4.625" style="83" customWidth="1"/>
    <col min="4867" max="4867" width="8.875" style="83" customWidth="1"/>
    <col min="4868" max="4869" width="7.875" style="83" customWidth="1"/>
    <col min="4870" max="4870" width="6.875" style="83" customWidth="1"/>
    <col min="4871" max="4873" width="6.125" style="83" customWidth="1"/>
    <col min="4874" max="4874" width="7.625" style="83" customWidth="1"/>
    <col min="4875" max="4877" width="6.875" style="83" customWidth="1"/>
    <col min="4878" max="5120" width="9" style="83"/>
    <col min="5121" max="5121" width="4.375" style="83" customWidth="1"/>
    <col min="5122" max="5122" width="4.625" style="83" customWidth="1"/>
    <col min="5123" max="5123" width="8.875" style="83" customWidth="1"/>
    <col min="5124" max="5125" width="7.875" style="83" customWidth="1"/>
    <col min="5126" max="5126" width="6.875" style="83" customWidth="1"/>
    <col min="5127" max="5129" width="6.125" style="83" customWidth="1"/>
    <col min="5130" max="5130" width="7.625" style="83" customWidth="1"/>
    <col min="5131" max="5133" width="6.875" style="83" customWidth="1"/>
    <col min="5134" max="5376" width="9" style="83"/>
    <col min="5377" max="5377" width="4.375" style="83" customWidth="1"/>
    <col min="5378" max="5378" width="4.625" style="83" customWidth="1"/>
    <col min="5379" max="5379" width="8.875" style="83" customWidth="1"/>
    <col min="5380" max="5381" width="7.875" style="83" customWidth="1"/>
    <col min="5382" max="5382" width="6.875" style="83" customWidth="1"/>
    <col min="5383" max="5385" width="6.125" style="83" customWidth="1"/>
    <col min="5386" max="5386" width="7.625" style="83" customWidth="1"/>
    <col min="5387" max="5389" width="6.875" style="83" customWidth="1"/>
    <col min="5390" max="5632" width="9" style="83"/>
    <col min="5633" max="5633" width="4.375" style="83" customWidth="1"/>
    <col min="5634" max="5634" width="4.625" style="83" customWidth="1"/>
    <col min="5635" max="5635" width="8.875" style="83" customWidth="1"/>
    <col min="5636" max="5637" width="7.875" style="83" customWidth="1"/>
    <col min="5638" max="5638" width="6.875" style="83" customWidth="1"/>
    <col min="5639" max="5641" width="6.125" style="83" customWidth="1"/>
    <col min="5642" max="5642" width="7.625" style="83" customWidth="1"/>
    <col min="5643" max="5645" width="6.875" style="83" customWidth="1"/>
    <col min="5646" max="5888" width="9" style="83"/>
    <col min="5889" max="5889" width="4.375" style="83" customWidth="1"/>
    <col min="5890" max="5890" width="4.625" style="83" customWidth="1"/>
    <col min="5891" max="5891" width="8.875" style="83" customWidth="1"/>
    <col min="5892" max="5893" width="7.875" style="83" customWidth="1"/>
    <col min="5894" max="5894" width="6.875" style="83" customWidth="1"/>
    <col min="5895" max="5897" width="6.125" style="83" customWidth="1"/>
    <col min="5898" max="5898" width="7.625" style="83" customWidth="1"/>
    <col min="5899" max="5901" width="6.875" style="83" customWidth="1"/>
    <col min="5902" max="6144" width="9" style="83"/>
    <col min="6145" max="6145" width="4.375" style="83" customWidth="1"/>
    <col min="6146" max="6146" width="4.625" style="83" customWidth="1"/>
    <col min="6147" max="6147" width="8.875" style="83" customWidth="1"/>
    <col min="6148" max="6149" width="7.875" style="83" customWidth="1"/>
    <col min="6150" max="6150" width="6.875" style="83" customWidth="1"/>
    <col min="6151" max="6153" width="6.125" style="83" customWidth="1"/>
    <col min="6154" max="6154" width="7.625" style="83" customWidth="1"/>
    <col min="6155" max="6157" width="6.875" style="83" customWidth="1"/>
    <col min="6158" max="6400" width="9" style="83"/>
    <col min="6401" max="6401" width="4.375" style="83" customWidth="1"/>
    <col min="6402" max="6402" width="4.625" style="83" customWidth="1"/>
    <col min="6403" max="6403" width="8.875" style="83" customWidth="1"/>
    <col min="6404" max="6405" width="7.875" style="83" customWidth="1"/>
    <col min="6406" max="6406" width="6.875" style="83" customWidth="1"/>
    <col min="6407" max="6409" width="6.125" style="83" customWidth="1"/>
    <col min="6410" max="6410" width="7.625" style="83" customWidth="1"/>
    <col min="6411" max="6413" width="6.875" style="83" customWidth="1"/>
    <col min="6414" max="6656" width="9" style="83"/>
    <col min="6657" max="6657" width="4.375" style="83" customWidth="1"/>
    <col min="6658" max="6658" width="4.625" style="83" customWidth="1"/>
    <col min="6659" max="6659" width="8.875" style="83" customWidth="1"/>
    <col min="6660" max="6661" width="7.875" style="83" customWidth="1"/>
    <col min="6662" max="6662" width="6.875" style="83" customWidth="1"/>
    <col min="6663" max="6665" width="6.125" style="83" customWidth="1"/>
    <col min="6666" max="6666" width="7.625" style="83" customWidth="1"/>
    <col min="6667" max="6669" width="6.875" style="83" customWidth="1"/>
    <col min="6670" max="6912" width="9" style="83"/>
    <col min="6913" max="6913" width="4.375" style="83" customWidth="1"/>
    <col min="6914" max="6914" width="4.625" style="83" customWidth="1"/>
    <col min="6915" max="6915" width="8.875" style="83" customWidth="1"/>
    <col min="6916" max="6917" width="7.875" style="83" customWidth="1"/>
    <col min="6918" max="6918" width="6.875" style="83" customWidth="1"/>
    <col min="6919" max="6921" width="6.125" style="83" customWidth="1"/>
    <col min="6922" max="6922" width="7.625" style="83" customWidth="1"/>
    <col min="6923" max="6925" width="6.875" style="83" customWidth="1"/>
    <col min="6926" max="7168" width="9" style="83"/>
    <col min="7169" max="7169" width="4.375" style="83" customWidth="1"/>
    <col min="7170" max="7170" width="4.625" style="83" customWidth="1"/>
    <col min="7171" max="7171" width="8.875" style="83" customWidth="1"/>
    <col min="7172" max="7173" width="7.875" style="83" customWidth="1"/>
    <col min="7174" max="7174" width="6.875" style="83" customWidth="1"/>
    <col min="7175" max="7177" width="6.125" style="83" customWidth="1"/>
    <col min="7178" max="7178" width="7.625" style="83" customWidth="1"/>
    <col min="7179" max="7181" width="6.875" style="83" customWidth="1"/>
    <col min="7182" max="7424" width="9" style="83"/>
    <col min="7425" max="7425" width="4.375" style="83" customWidth="1"/>
    <col min="7426" max="7426" width="4.625" style="83" customWidth="1"/>
    <col min="7427" max="7427" width="8.875" style="83" customWidth="1"/>
    <col min="7428" max="7429" width="7.875" style="83" customWidth="1"/>
    <col min="7430" max="7430" width="6.875" style="83" customWidth="1"/>
    <col min="7431" max="7433" width="6.125" style="83" customWidth="1"/>
    <col min="7434" max="7434" width="7.625" style="83" customWidth="1"/>
    <col min="7435" max="7437" width="6.875" style="83" customWidth="1"/>
    <col min="7438" max="7680" width="9" style="83"/>
    <col min="7681" max="7681" width="4.375" style="83" customWidth="1"/>
    <col min="7682" max="7682" width="4.625" style="83" customWidth="1"/>
    <col min="7683" max="7683" width="8.875" style="83" customWidth="1"/>
    <col min="7684" max="7685" width="7.875" style="83" customWidth="1"/>
    <col min="7686" max="7686" width="6.875" style="83" customWidth="1"/>
    <col min="7687" max="7689" width="6.125" style="83" customWidth="1"/>
    <col min="7690" max="7690" width="7.625" style="83" customWidth="1"/>
    <col min="7691" max="7693" width="6.875" style="83" customWidth="1"/>
    <col min="7694" max="7936" width="9" style="83"/>
    <col min="7937" max="7937" width="4.375" style="83" customWidth="1"/>
    <col min="7938" max="7938" width="4.625" style="83" customWidth="1"/>
    <col min="7939" max="7939" width="8.875" style="83" customWidth="1"/>
    <col min="7940" max="7941" width="7.875" style="83" customWidth="1"/>
    <col min="7942" max="7942" width="6.875" style="83" customWidth="1"/>
    <col min="7943" max="7945" width="6.125" style="83" customWidth="1"/>
    <col min="7946" max="7946" width="7.625" style="83" customWidth="1"/>
    <col min="7947" max="7949" width="6.875" style="83" customWidth="1"/>
    <col min="7950" max="8192" width="9" style="83"/>
    <col min="8193" max="8193" width="4.375" style="83" customWidth="1"/>
    <col min="8194" max="8194" width="4.625" style="83" customWidth="1"/>
    <col min="8195" max="8195" width="8.875" style="83" customWidth="1"/>
    <col min="8196" max="8197" width="7.875" style="83" customWidth="1"/>
    <col min="8198" max="8198" width="6.875" style="83" customWidth="1"/>
    <col min="8199" max="8201" width="6.125" style="83" customWidth="1"/>
    <col min="8202" max="8202" width="7.625" style="83" customWidth="1"/>
    <col min="8203" max="8205" width="6.875" style="83" customWidth="1"/>
    <col min="8206" max="8448" width="9" style="83"/>
    <col min="8449" max="8449" width="4.375" style="83" customWidth="1"/>
    <col min="8450" max="8450" width="4.625" style="83" customWidth="1"/>
    <col min="8451" max="8451" width="8.875" style="83" customWidth="1"/>
    <col min="8452" max="8453" width="7.875" style="83" customWidth="1"/>
    <col min="8454" max="8454" width="6.875" style="83" customWidth="1"/>
    <col min="8455" max="8457" width="6.125" style="83" customWidth="1"/>
    <col min="8458" max="8458" width="7.625" style="83" customWidth="1"/>
    <col min="8459" max="8461" width="6.875" style="83" customWidth="1"/>
    <col min="8462" max="8704" width="9" style="83"/>
    <col min="8705" max="8705" width="4.375" style="83" customWidth="1"/>
    <col min="8706" max="8706" width="4.625" style="83" customWidth="1"/>
    <col min="8707" max="8707" width="8.875" style="83" customWidth="1"/>
    <col min="8708" max="8709" width="7.875" style="83" customWidth="1"/>
    <col min="8710" max="8710" width="6.875" style="83" customWidth="1"/>
    <col min="8711" max="8713" width="6.125" style="83" customWidth="1"/>
    <col min="8714" max="8714" width="7.625" style="83" customWidth="1"/>
    <col min="8715" max="8717" width="6.875" style="83" customWidth="1"/>
    <col min="8718" max="8960" width="9" style="83"/>
    <col min="8961" max="8961" width="4.375" style="83" customWidth="1"/>
    <col min="8962" max="8962" width="4.625" style="83" customWidth="1"/>
    <col min="8963" max="8963" width="8.875" style="83" customWidth="1"/>
    <col min="8964" max="8965" width="7.875" style="83" customWidth="1"/>
    <col min="8966" max="8966" width="6.875" style="83" customWidth="1"/>
    <col min="8967" max="8969" width="6.125" style="83" customWidth="1"/>
    <col min="8970" max="8970" width="7.625" style="83" customWidth="1"/>
    <col min="8971" max="8973" width="6.875" style="83" customWidth="1"/>
    <col min="8974" max="9216" width="9" style="83"/>
    <col min="9217" max="9217" width="4.375" style="83" customWidth="1"/>
    <col min="9218" max="9218" width="4.625" style="83" customWidth="1"/>
    <col min="9219" max="9219" width="8.875" style="83" customWidth="1"/>
    <col min="9220" max="9221" width="7.875" style="83" customWidth="1"/>
    <col min="9222" max="9222" width="6.875" style="83" customWidth="1"/>
    <col min="9223" max="9225" width="6.125" style="83" customWidth="1"/>
    <col min="9226" max="9226" width="7.625" style="83" customWidth="1"/>
    <col min="9227" max="9229" width="6.875" style="83" customWidth="1"/>
    <col min="9230" max="9472" width="9" style="83"/>
    <col min="9473" max="9473" width="4.375" style="83" customWidth="1"/>
    <col min="9474" max="9474" width="4.625" style="83" customWidth="1"/>
    <col min="9475" max="9475" width="8.875" style="83" customWidth="1"/>
    <col min="9476" max="9477" width="7.875" style="83" customWidth="1"/>
    <col min="9478" max="9478" width="6.875" style="83" customWidth="1"/>
    <col min="9479" max="9481" width="6.125" style="83" customWidth="1"/>
    <col min="9482" max="9482" width="7.625" style="83" customWidth="1"/>
    <col min="9483" max="9485" width="6.875" style="83" customWidth="1"/>
    <col min="9486" max="9728" width="9" style="83"/>
    <col min="9729" max="9729" width="4.375" style="83" customWidth="1"/>
    <col min="9730" max="9730" width="4.625" style="83" customWidth="1"/>
    <col min="9731" max="9731" width="8.875" style="83" customWidth="1"/>
    <col min="9732" max="9733" width="7.875" style="83" customWidth="1"/>
    <col min="9734" max="9734" width="6.875" style="83" customWidth="1"/>
    <col min="9735" max="9737" width="6.125" style="83" customWidth="1"/>
    <col min="9738" max="9738" width="7.625" style="83" customWidth="1"/>
    <col min="9739" max="9741" width="6.875" style="83" customWidth="1"/>
    <col min="9742" max="9984" width="9" style="83"/>
    <col min="9985" max="9985" width="4.375" style="83" customWidth="1"/>
    <col min="9986" max="9986" width="4.625" style="83" customWidth="1"/>
    <col min="9987" max="9987" width="8.875" style="83" customWidth="1"/>
    <col min="9988" max="9989" width="7.875" style="83" customWidth="1"/>
    <col min="9990" max="9990" width="6.875" style="83" customWidth="1"/>
    <col min="9991" max="9993" width="6.125" style="83" customWidth="1"/>
    <col min="9994" max="9994" width="7.625" style="83" customWidth="1"/>
    <col min="9995" max="9997" width="6.875" style="83" customWidth="1"/>
    <col min="9998" max="10240" width="9" style="83"/>
    <col min="10241" max="10241" width="4.375" style="83" customWidth="1"/>
    <col min="10242" max="10242" width="4.625" style="83" customWidth="1"/>
    <col min="10243" max="10243" width="8.875" style="83" customWidth="1"/>
    <col min="10244" max="10245" width="7.875" style="83" customWidth="1"/>
    <col min="10246" max="10246" width="6.875" style="83" customWidth="1"/>
    <col min="10247" max="10249" width="6.125" style="83" customWidth="1"/>
    <col min="10250" max="10250" width="7.625" style="83" customWidth="1"/>
    <col min="10251" max="10253" width="6.875" style="83" customWidth="1"/>
    <col min="10254" max="10496" width="9" style="83"/>
    <col min="10497" max="10497" width="4.375" style="83" customWidth="1"/>
    <col min="10498" max="10498" width="4.625" style="83" customWidth="1"/>
    <col min="10499" max="10499" width="8.875" style="83" customWidth="1"/>
    <col min="10500" max="10501" width="7.875" style="83" customWidth="1"/>
    <col min="10502" max="10502" width="6.875" style="83" customWidth="1"/>
    <col min="10503" max="10505" width="6.125" style="83" customWidth="1"/>
    <col min="10506" max="10506" width="7.625" style="83" customWidth="1"/>
    <col min="10507" max="10509" width="6.875" style="83" customWidth="1"/>
    <col min="10510" max="10752" width="9" style="83"/>
    <col min="10753" max="10753" width="4.375" style="83" customWidth="1"/>
    <col min="10754" max="10754" width="4.625" style="83" customWidth="1"/>
    <col min="10755" max="10755" width="8.875" style="83" customWidth="1"/>
    <col min="10756" max="10757" width="7.875" style="83" customWidth="1"/>
    <col min="10758" max="10758" width="6.875" style="83" customWidth="1"/>
    <col min="10759" max="10761" width="6.125" style="83" customWidth="1"/>
    <col min="10762" max="10762" width="7.625" style="83" customWidth="1"/>
    <col min="10763" max="10765" width="6.875" style="83" customWidth="1"/>
    <col min="10766" max="11008" width="9" style="83"/>
    <col min="11009" max="11009" width="4.375" style="83" customWidth="1"/>
    <col min="11010" max="11010" width="4.625" style="83" customWidth="1"/>
    <col min="11011" max="11011" width="8.875" style="83" customWidth="1"/>
    <col min="11012" max="11013" width="7.875" style="83" customWidth="1"/>
    <col min="11014" max="11014" width="6.875" style="83" customWidth="1"/>
    <col min="11015" max="11017" width="6.125" style="83" customWidth="1"/>
    <col min="11018" max="11018" width="7.625" style="83" customWidth="1"/>
    <col min="11019" max="11021" width="6.875" style="83" customWidth="1"/>
    <col min="11022" max="11264" width="9" style="83"/>
    <col min="11265" max="11265" width="4.375" style="83" customWidth="1"/>
    <col min="11266" max="11266" width="4.625" style="83" customWidth="1"/>
    <col min="11267" max="11267" width="8.875" style="83" customWidth="1"/>
    <col min="11268" max="11269" width="7.875" style="83" customWidth="1"/>
    <col min="11270" max="11270" width="6.875" style="83" customWidth="1"/>
    <col min="11271" max="11273" width="6.125" style="83" customWidth="1"/>
    <col min="11274" max="11274" width="7.625" style="83" customWidth="1"/>
    <col min="11275" max="11277" width="6.875" style="83" customWidth="1"/>
    <col min="11278" max="11520" width="9" style="83"/>
    <col min="11521" max="11521" width="4.375" style="83" customWidth="1"/>
    <col min="11522" max="11522" width="4.625" style="83" customWidth="1"/>
    <col min="11523" max="11523" width="8.875" style="83" customWidth="1"/>
    <col min="11524" max="11525" width="7.875" style="83" customWidth="1"/>
    <col min="11526" max="11526" width="6.875" style="83" customWidth="1"/>
    <col min="11527" max="11529" width="6.125" style="83" customWidth="1"/>
    <col min="11530" max="11530" width="7.625" style="83" customWidth="1"/>
    <col min="11531" max="11533" width="6.875" style="83" customWidth="1"/>
    <col min="11534" max="11776" width="9" style="83"/>
    <col min="11777" max="11777" width="4.375" style="83" customWidth="1"/>
    <col min="11778" max="11778" width="4.625" style="83" customWidth="1"/>
    <col min="11779" max="11779" width="8.875" style="83" customWidth="1"/>
    <col min="11780" max="11781" width="7.875" style="83" customWidth="1"/>
    <col min="11782" max="11782" width="6.875" style="83" customWidth="1"/>
    <col min="11783" max="11785" width="6.125" style="83" customWidth="1"/>
    <col min="11786" max="11786" width="7.625" style="83" customWidth="1"/>
    <col min="11787" max="11789" width="6.875" style="83" customWidth="1"/>
    <col min="11790" max="12032" width="9" style="83"/>
    <col min="12033" max="12033" width="4.375" style="83" customWidth="1"/>
    <col min="12034" max="12034" width="4.625" style="83" customWidth="1"/>
    <col min="12035" max="12035" width="8.875" style="83" customWidth="1"/>
    <col min="12036" max="12037" width="7.875" style="83" customWidth="1"/>
    <col min="12038" max="12038" width="6.875" style="83" customWidth="1"/>
    <col min="12039" max="12041" width="6.125" style="83" customWidth="1"/>
    <col min="12042" max="12042" width="7.625" style="83" customWidth="1"/>
    <col min="12043" max="12045" width="6.875" style="83" customWidth="1"/>
    <col min="12046" max="12288" width="9" style="83"/>
    <col min="12289" max="12289" width="4.375" style="83" customWidth="1"/>
    <col min="12290" max="12290" width="4.625" style="83" customWidth="1"/>
    <col min="12291" max="12291" width="8.875" style="83" customWidth="1"/>
    <col min="12292" max="12293" width="7.875" style="83" customWidth="1"/>
    <col min="12294" max="12294" width="6.875" style="83" customWidth="1"/>
    <col min="12295" max="12297" width="6.125" style="83" customWidth="1"/>
    <col min="12298" max="12298" width="7.625" style="83" customWidth="1"/>
    <col min="12299" max="12301" width="6.875" style="83" customWidth="1"/>
    <col min="12302" max="12544" width="9" style="83"/>
    <col min="12545" max="12545" width="4.375" style="83" customWidth="1"/>
    <col min="12546" max="12546" width="4.625" style="83" customWidth="1"/>
    <col min="12547" max="12547" width="8.875" style="83" customWidth="1"/>
    <col min="12548" max="12549" width="7.875" style="83" customWidth="1"/>
    <col min="12550" max="12550" width="6.875" style="83" customWidth="1"/>
    <col min="12551" max="12553" width="6.125" style="83" customWidth="1"/>
    <col min="12554" max="12554" width="7.625" style="83" customWidth="1"/>
    <col min="12555" max="12557" width="6.875" style="83" customWidth="1"/>
    <col min="12558" max="12800" width="9" style="83"/>
    <col min="12801" max="12801" width="4.375" style="83" customWidth="1"/>
    <col min="12802" max="12802" width="4.625" style="83" customWidth="1"/>
    <col min="12803" max="12803" width="8.875" style="83" customWidth="1"/>
    <col min="12804" max="12805" width="7.875" style="83" customWidth="1"/>
    <col min="12806" max="12806" width="6.875" style="83" customWidth="1"/>
    <col min="12807" max="12809" width="6.125" style="83" customWidth="1"/>
    <col min="12810" max="12810" width="7.625" style="83" customWidth="1"/>
    <col min="12811" max="12813" width="6.875" style="83" customWidth="1"/>
    <col min="12814" max="13056" width="9" style="83"/>
    <col min="13057" max="13057" width="4.375" style="83" customWidth="1"/>
    <col min="13058" max="13058" width="4.625" style="83" customWidth="1"/>
    <col min="13059" max="13059" width="8.875" style="83" customWidth="1"/>
    <col min="13060" max="13061" width="7.875" style="83" customWidth="1"/>
    <col min="13062" max="13062" width="6.875" style="83" customWidth="1"/>
    <col min="13063" max="13065" width="6.125" style="83" customWidth="1"/>
    <col min="13066" max="13066" width="7.625" style="83" customWidth="1"/>
    <col min="13067" max="13069" width="6.875" style="83" customWidth="1"/>
    <col min="13070" max="13312" width="9" style="83"/>
    <col min="13313" max="13313" width="4.375" style="83" customWidth="1"/>
    <col min="13314" max="13314" width="4.625" style="83" customWidth="1"/>
    <col min="13315" max="13315" width="8.875" style="83" customWidth="1"/>
    <col min="13316" max="13317" width="7.875" style="83" customWidth="1"/>
    <col min="13318" max="13318" width="6.875" style="83" customWidth="1"/>
    <col min="13319" max="13321" width="6.125" style="83" customWidth="1"/>
    <col min="13322" max="13322" width="7.625" style="83" customWidth="1"/>
    <col min="13323" max="13325" width="6.875" style="83" customWidth="1"/>
    <col min="13326" max="13568" width="9" style="83"/>
    <col min="13569" max="13569" width="4.375" style="83" customWidth="1"/>
    <col min="13570" max="13570" width="4.625" style="83" customWidth="1"/>
    <col min="13571" max="13571" width="8.875" style="83" customWidth="1"/>
    <col min="13572" max="13573" width="7.875" style="83" customWidth="1"/>
    <col min="13574" max="13574" width="6.875" style="83" customWidth="1"/>
    <col min="13575" max="13577" width="6.125" style="83" customWidth="1"/>
    <col min="13578" max="13578" width="7.625" style="83" customWidth="1"/>
    <col min="13579" max="13581" width="6.875" style="83" customWidth="1"/>
    <col min="13582" max="13824" width="9" style="83"/>
    <col min="13825" max="13825" width="4.375" style="83" customWidth="1"/>
    <col min="13826" max="13826" width="4.625" style="83" customWidth="1"/>
    <col min="13827" max="13827" width="8.875" style="83" customWidth="1"/>
    <col min="13828" max="13829" width="7.875" style="83" customWidth="1"/>
    <col min="13830" max="13830" width="6.875" style="83" customWidth="1"/>
    <col min="13831" max="13833" width="6.125" style="83" customWidth="1"/>
    <col min="13834" max="13834" width="7.625" style="83" customWidth="1"/>
    <col min="13835" max="13837" width="6.875" style="83" customWidth="1"/>
    <col min="13838" max="14080" width="9" style="83"/>
    <col min="14081" max="14081" width="4.375" style="83" customWidth="1"/>
    <col min="14082" max="14082" width="4.625" style="83" customWidth="1"/>
    <col min="14083" max="14083" width="8.875" style="83" customWidth="1"/>
    <col min="14084" max="14085" width="7.875" style="83" customWidth="1"/>
    <col min="14086" max="14086" width="6.875" style="83" customWidth="1"/>
    <col min="14087" max="14089" width="6.125" style="83" customWidth="1"/>
    <col min="14090" max="14090" width="7.625" style="83" customWidth="1"/>
    <col min="14091" max="14093" width="6.875" style="83" customWidth="1"/>
    <col min="14094" max="14336" width="9" style="83"/>
    <col min="14337" max="14337" width="4.375" style="83" customWidth="1"/>
    <col min="14338" max="14338" width="4.625" style="83" customWidth="1"/>
    <col min="14339" max="14339" width="8.875" style="83" customWidth="1"/>
    <col min="14340" max="14341" width="7.875" style="83" customWidth="1"/>
    <col min="14342" max="14342" width="6.875" style="83" customWidth="1"/>
    <col min="14343" max="14345" width="6.125" style="83" customWidth="1"/>
    <col min="14346" max="14346" width="7.625" style="83" customWidth="1"/>
    <col min="14347" max="14349" width="6.875" style="83" customWidth="1"/>
    <col min="14350" max="14592" width="9" style="83"/>
    <col min="14593" max="14593" width="4.375" style="83" customWidth="1"/>
    <col min="14594" max="14594" width="4.625" style="83" customWidth="1"/>
    <col min="14595" max="14595" width="8.875" style="83" customWidth="1"/>
    <col min="14596" max="14597" width="7.875" style="83" customWidth="1"/>
    <col min="14598" max="14598" width="6.875" style="83" customWidth="1"/>
    <col min="14599" max="14601" width="6.125" style="83" customWidth="1"/>
    <col min="14602" max="14602" width="7.625" style="83" customWidth="1"/>
    <col min="14603" max="14605" width="6.875" style="83" customWidth="1"/>
    <col min="14606" max="14848" width="9" style="83"/>
    <col min="14849" max="14849" width="4.375" style="83" customWidth="1"/>
    <col min="14850" max="14850" width="4.625" style="83" customWidth="1"/>
    <col min="14851" max="14851" width="8.875" style="83" customWidth="1"/>
    <col min="14852" max="14853" width="7.875" style="83" customWidth="1"/>
    <col min="14854" max="14854" width="6.875" style="83" customWidth="1"/>
    <col min="14855" max="14857" width="6.125" style="83" customWidth="1"/>
    <col min="14858" max="14858" width="7.625" style="83" customWidth="1"/>
    <col min="14859" max="14861" width="6.875" style="83" customWidth="1"/>
    <col min="14862" max="15104" width="9" style="83"/>
    <col min="15105" max="15105" width="4.375" style="83" customWidth="1"/>
    <col min="15106" max="15106" width="4.625" style="83" customWidth="1"/>
    <col min="15107" max="15107" width="8.875" style="83" customWidth="1"/>
    <col min="15108" max="15109" width="7.875" style="83" customWidth="1"/>
    <col min="15110" max="15110" width="6.875" style="83" customWidth="1"/>
    <col min="15111" max="15113" width="6.125" style="83" customWidth="1"/>
    <col min="15114" max="15114" width="7.625" style="83" customWidth="1"/>
    <col min="15115" max="15117" width="6.875" style="83" customWidth="1"/>
    <col min="15118" max="15360" width="9" style="83"/>
    <col min="15361" max="15361" width="4.375" style="83" customWidth="1"/>
    <col min="15362" max="15362" width="4.625" style="83" customWidth="1"/>
    <col min="15363" max="15363" width="8.875" style="83" customWidth="1"/>
    <col min="15364" max="15365" width="7.875" style="83" customWidth="1"/>
    <col min="15366" max="15366" width="6.875" style="83" customWidth="1"/>
    <col min="15367" max="15369" width="6.125" style="83" customWidth="1"/>
    <col min="15370" max="15370" width="7.625" style="83" customWidth="1"/>
    <col min="15371" max="15373" width="6.875" style="83" customWidth="1"/>
    <col min="15374" max="15616" width="9" style="83"/>
    <col min="15617" max="15617" width="4.375" style="83" customWidth="1"/>
    <col min="15618" max="15618" width="4.625" style="83" customWidth="1"/>
    <col min="15619" max="15619" width="8.875" style="83" customWidth="1"/>
    <col min="15620" max="15621" width="7.875" style="83" customWidth="1"/>
    <col min="15622" max="15622" width="6.875" style="83" customWidth="1"/>
    <col min="15623" max="15625" width="6.125" style="83" customWidth="1"/>
    <col min="15626" max="15626" width="7.625" style="83" customWidth="1"/>
    <col min="15627" max="15629" width="6.875" style="83" customWidth="1"/>
    <col min="15630" max="15872" width="9" style="83"/>
    <col min="15873" max="15873" width="4.375" style="83" customWidth="1"/>
    <col min="15874" max="15874" width="4.625" style="83" customWidth="1"/>
    <col min="15875" max="15875" width="8.875" style="83" customWidth="1"/>
    <col min="15876" max="15877" width="7.875" style="83" customWidth="1"/>
    <col min="15878" max="15878" width="6.875" style="83" customWidth="1"/>
    <col min="15879" max="15881" width="6.125" style="83" customWidth="1"/>
    <col min="15882" max="15882" width="7.625" style="83" customWidth="1"/>
    <col min="15883" max="15885" width="6.875" style="83" customWidth="1"/>
    <col min="15886" max="16128" width="9" style="83"/>
    <col min="16129" max="16129" width="4.375" style="83" customWidth="1"/>
    <col min="16130" max="16130" width="4.625" style="83" customWidth="1"/>
    <col min="16131" max="16131" width="8.875" style="83" customWidth="1"/>
    <col min="16132" max="16133" width="7.875" style="83" customWidth="1"/>
    <col min="16134" max="16134" width="6.875" style="83" customWidth="1"/>
    <col min="16135" max="16137" width="6.125" style="83" customWidth="1"/>
    <col min="16138" max="16138" width="7.625" style="83" customWidth="1"/>
    <col min="16139" max="16141" width="6.875" style="83" customWidth="1"/>
    <col min="16142" max="16384" width="9" style="83"/>
  </cols>
  <sheetData>
    <row r="1" spans="1:15" ht="25.5" customHeight="1">
      <c r="A1" s="337" t="s">
        <v>2613</v>
      </c>
      <c r="B1" s="337"/>
      <c r="C1" s="337"/>
      <c r="D1" s="337"/>
      <c r="E1" s="599"/>
      <c r="F1" s="599"/>
      <c r="G1" s="599"/>
      <c r="H1" s="599"/>
      <c r="J1" s="905"/>
      <c r="K1" s="905"/>
      <c r="L1" s="905"/>
      <c r="M1" s="906" t="s">
        <v>2149</v>
      </c>
    </row>
    <row r="2" spans="1:15" s="558" customFormat="1" ht="18" customHeight="1">
      <c r="A2" s="2659" t="s">
        <v>314</v>
      </c>
      <c r="B2" s="2660"/>
      <c r="C2" s="2600" t="s">
        <v>2150</v>
      </c>
      <c r="D2" s="2600"/>
      <c r="E2" s="2600"/>
      <c r="F2" s="2600"/>
      <c r="G2" s="2600"/>
      <c r="H2" s="2600"/>
      <c r="I2" s="2600"/>
      <c r="J2" s="2599" t="s">
        <v>2151</v>
      </c>
      <c r="K2" s="2600"/>
      <c r="L2" s="2600"/>
      <c r="M2" s="2600"/>
    </row>
    <row r="3" spans="1:15" s="558" customFormat="1" ht="18" customHeight="1">
      <c r="A3" s="2661"/>
      <c r="B3" s="2662"/>
      <c r="C3" s="2650" t="s">
        <v>171</v>
      </c>
      <c r="D3" s="2599" t="s">
        <v>2152</v>
      </c>
      <c r="E3" s="2600"/>
      <c r="F3" s="2600"/>
      <c r="G3" s="2600"/>
      <c r="H3" s="2600"/>
      <c r="I3" s="2650" t="s">
        <v>2153</v>
      </c>
      <c r="J3" s="2650" t="s">
        <v>101</v>
      </c>
      <c r="K3" s="2650" t="s">
        <v>2154</v>
      </c>
      <c r="L3" s="2650" t="s">
        <v>2155</v>
      </c>
      <c r="M3" s="2654" t="s">
        <v>2156</v>
      </c>
    </row>
    <row r="4" spans="1:15" s="558" customFormat="1" ht="44.25" customHeight="1">
      <c r="A4" s="2663"/>
      <c r="B4" s="2664"/>
      <c r="C4" s="2665"/>
      <c r="D4" s="566" t="s">
        <v>2035</v>
      </c>
      <c r="E4" s="893" t="s">
        <v>2157</v>
      </c>
      <c r="F4" s="907" t="s">
        <v>2158</v>
      </c>
      <c r="G4" s="907" t="s">
        <v>2159</v>
      </c>
      <c r="H4" s="893" t="s">
        <v>2160</v>
      </c>
      <c r="I4" s="2665"/>
      <c r="J4" s="2665"/>
      <c r="K4" s="2665"/>
      <c r="L4" s="2665"/>
      <c r="M4" s="2651"/>
    </row>
    <row r="5" spans="1:15" s="558" customFormat="1" ht="18" customHeight="1">
      <c r="A5" s="600"/>
      <c r="B5" s="551"/>
      <c r="C5" s="694" t="s">
        <v>324</v>
      </c>
      <c r="D5" s="695" t="s">
        <v>324</v>
      </c>
      <c r="E5" s="695" t="s">
        <v>324</v>
      </c>
      <c r="F5" s="695" t="s">
        <v>324</v>
      </c>
      <c r="G5" s="695" t="s">
        <v>324</v>
      </c>
      <c r="H5" s="695" t="s">
        <v>324</v>
      </c>
      <c r="I5" s="908" t="s">
        <v>324</v>
      </c>
      <c r="J5" s="695" t="s">
        <v>324</v>
      </c>
      <c r="K5" s="695" t="s">
        <v>324</v>
      </c>
      <c r="L5" s="695" t="s">
        <v>324</v>
      </c>
      <c r="M5" s="908" t="s">
        <v>324</v>
      </c>
    </row>
    <row r="6" spans="1:15" s="558" customFormat="1" ht="22.5" customHeight="1">
      <c r="A6" s="2655" t="s">
        <v>2161</v>
      </c>
      <c r="B6" s="565" t="s">
        <v>171</v>
      </c>
      <c r="C6" s="298">
        <v>17910</v>
      </c>
      <c r="D6" s="296">
        <v>17544</v>
      </c>
      <c r="E6" s="296">
        <v>14205</v>
      </c>
      <c r="F6" s="296">
        <v>3135</v>
      </c>
      <c r="G6" s="296">
        <v>17</v>
      </c>
      <c r="H6" s="296">
        <v>187</v>
      </c>
      <c r="I6" s="296">
        <v>366</v>
      </c>
      <c r="J6" s="296">
        <v>8734</v>
      </c>
      <c r="K6" s="296">
        <v>4129</v>
      </c>
      <c r="L6" s="296">
        <v>1781</v>
      </c>
      <c r="M6" s="296">
        <v>2824</v>
      </c>
      <c r="O6" s="909"/>
    </row>
    <row r="7" spans="1:15" s="558" customFormat="1" ht="22.5" customHeight="1">
      <c r="A7" s="2655"/>
      <c r="B7" s="565" t="s">
        <v>2002</v>
      </c>
      <c r="C7" s="298">
        <v>10258</v>
      </c>
      <c r="D7" s="296">
        <v>9992</v>
      </c>
      <c r="E7" s="296">
        <v>9662</v>
      </c>
      <c r="F7" s="296">
        <v>190</v>
      </c>
      <c r="G7" s="296">
        <v>10</v>
      </c>
      <c r="H7" s="296">
        <v>130</v>
      </c>
      <c r="I7" s="296">
        <v>266</v>
      </c>
      <c r="J7" s="296">
        <v>2251</v>
      </c>
      <c r="K7" s="296">
        <v>122</v>
      </c>
      <c r="L7" s="296">
        <v>903</v>
      </c>
      <c r="M7" s="296">
        <v>1226</v>
      </c>
      <c r="O7" s="909"/>
    </row>
    <row r="8" spans="1:15" s="558" customFormat="1" ht="22.5" customHeight="1">
      <c r="A8" s="2598"/>
      <c r="B8" s="560" t="s">
        <v>2162</v>
      </c>
      <c r="C8" s="910">
        <v>7652</v>
      </c>
      <c r="D8" s="294">
        <v>7552</v>
      </c>
      <c r="E8" s="294">
        <v>7543</v>
      </c>
      <c r="F8" s="294">
        <v>2945</v>
      </c>
      <c r="G8" s="294">
        <v>7</v>
      </c>
      <c r="H8" s="294">
        <v>57</v>
      </c>
      <c r="I8" s="294">
        <v>100</v>
      </c>
      <c r="J8" s="294">
        <v>6483</v>
      </c>
      <c r="K8" s="294">
        <v>4007</v>
      </c>
      <c r="L8" s="294">
        <v>878</v>
      </c>
      <c r="M8" s="294">
        <v>1598</v>
      </c>
      <c r="O8" s="909"/>
    </row>
    <row r="9" spans="1:15" s="558" customFormat="1" ht="22.5" customHeight="1">
      <c r="A9" s="2656">
        <v>60</v>
      </c>
      <c r="B9" s="559" t="s">
        <v>792</v>
      </c>
      <c r="C9" s="911">
        <v>17865</v>
      </c>
      <c r="D9" s="912">
        <v>17445</v>
      </c>
      <c r="E9" s="912">
        <v>14371</v>
      </c>
      <c r="F9" s="912">
        <v>2866</v>
      </c>
      <c r="G9" s="912">
        <v>29</v>
      </c>
      <c r="H9" s="912">
        <v>179</v>
      </c>
      <c r="I9" s="912">
        <v>420</v>
      </c>
      <c r="J9" s="912">
        <v>9085</v>
      </c>
      <c r="K9" s="912">
        <v>4140</v>
      </c>
      <c r="L9" s="912">
        <v>1753</v>
      </c>
      <c r="M9" s="912">
        <v>3193</v>
      </c>
      <c r="O9" s="909"/>
    </row>
    <row r="10" spans="1:15" s="558" customFormat="1" ht="22.5" customHeight="1">
      <c r="A10" s="2657"/>
      <c r="B10" s="565" t="s">
        <v>2163</v>
      </c>
      <c r="C10" s="298">
        <v>10288</v>
      </c>
      <c r="D10" s="296">
        <v>9983</v>
      </c>
      <c r="E10" s="296">
        <v>9726</v>
      </c>
      <c r="F10" s="296">
        <v>134</v>
      </c>
      <c r="G10" s="296">
        <v>18</v>
      </c>
      <c r="H10" s="296">
        <v>105</v>
      </c>
      <c r="I10" s="296">
        <v>305</v>
      </c>
      <c r="J10" s="296">
        <v>2484</v>
      </c>
      <c r="K10" s="296">
        <v>178</v>
      </c>
      <c r="L10" s="296">
        <v>922</v>
      </c>
      <c r="M10" s="296">
        <v>1384</v>
      </c>
      <c r="O10" s="909"/>
    </row>
    <row r="11" spans="1:15" s="558" customFormat="1" ht="22.5" customHeight="1">
      <c r="A11" s="2658"/>
      <c r="B11" s="560" t="s">
        <v>2164</v>
      </c>
      <c r="C11" s="910">
        <v>7577</v>
      </c>
      <c r="D11" s="294">
        <v>7462</v>
      </c>
      <c r="E11" s="294">
        <v>4645</v>
      </c>
      <c r="F11" s="294">
        <v>7732</v>
      </c>
      <c r="G11" s="294">
        <v>11</v>
      </c>
      <c r="H11" s="294">
        <v>74</v>
      </c>
      <c r="I11" s="294">
        <v>115</v>
      </c>
      <c r="J11" s="294">
        <v>6602</v>
      </c>
      <c r="K11" s="294">
        <v>3962</v>
      </c>
      <c r="L11" s="294">
        <v>831</v>
      </c>
      <c r="M11" s="294">
        <v>1809</v>
      </c>
      <c r="O11" s="909"/>
    </row>
    <row r="12" spans="1:15" s="558" customFormat="1" ht="22.5" customHeight="1">
      <c r="A12" s="2597" t="s">
        <v>2165</v>
      </c>
      <c r="B12" s="559" t="s">
        <v>792</v>
      </c>
      <c r="C12" s="911">
        <v>17936</v>
      </c>
      <c r="D12" s="912">
        <v>17489</v>
      </c>
      <c r="E12" s="912">
        <v>14830</v>
      </c>
      <c r="F12" s="912">
        <v>2472</v>
      </c>
      <c r="G12" s="912">
        <v>9</v>
      </c>
      <c r="H12" s="912">
        <v>178</v>
      </c>
      <c r="I12" s="912">
        <v>447</v>
      </c>
      <c r="J12" s="912">
        <v>9520</v>
      </c>
      <c r="K12" s="912">
        <v>4229</v>
      </c>
      <c r="L12" s="912">
        <v>1764</v>
      </c>
      <c r="M12" s="912">
        <v>3527</v>
      </c>
      <c r="O12" s="909"/>
    </row>
    <row r="13" spans="1:15" s="558" customFormat="1" ht="22.5" customHeight="1">
      <c r="A13" s="2655"/>
      <c r="B13" s="565" t="s">
        <v>2166</v>
      </c>
      <c r="C13" s="298">
        <v>10358</v>
      </c>
      <c r="D13" s="296">
        <v>10050</v>
      </c>
      <c r="E13" s="296">
        <v>9779</v>
      </c>
      <c r="F13" s="296">
        <v>156</v>
      </c>
      <c r="G13" s="296">
        <v>9</v>
      </c>
      <c r="H13" s="296">
        <v>106</v>
      </c>
      <c r="I13" s="296">
        <v>308</v>
      </c>
      <c r="J13" s="296">
        <v>2624</v>
      </c>
      <c r="K13" s="296">
        <v>181</v>
      </c>
      <c r="L13" s="296">
        <v>843</v>
      </c>
      <c r="M13" s="296">
        <v>1600</v>
      </c>
      <c r="O13" s="909"/>
    </row>
    <row r="14" spans="1:15" s="558" customFormat="1" ht="22.5" customHeight="1">
      <c r="A14" s="2598"/>
      <c r="B14" s="560" t="s">
        <v>2164</v>
      </c>
      <c r="C14" s="910">
        <v>7578</v>
      </c>
      <c r="D14" s="294">
        <v>7439</v>
      </c>
      <c r="E14" s="294">
        <v>5051</v>
      </c>
      <c r="F14" s="294">
        <v>2316</v>
      </c>
      <c r="G14" s="294" t="s">
        <v>2167</v>
      </c>
      <c r="H14" s="294">
        <v>72</v>
      </c>
      <c r="I14" s="294">
        <v>139</v>
      </c>
      <c r="J14" s="294">
        <v>6896</v>
      </c>
      <c r="K14" s="294">
        <v>4048</v>
      </c>
      <c r="L14" s="294">
        <v>921</v>
      </c>
      <c r="M14" s="294">
        <v>1927</v>
      </c>
      <c r="O14" s="909"/>
    </row>
    <row r="15" spans="1:15" s="558" customFormat="1" ht="22.5" customHeight="1">
      <c r="A15" s="2597">
        <v>7</v>
      </c>
      <c r="B15" s="559" t="s">
        <v>171</v>
      </c>
      <c r="C15" s="913">
        <v>18151</v>
      </c>
      <c r="D15" s="914">
        <v>17694</v>
      </c>
      <c r="E15" s="914">
        <v>14965</v>
      </c>
      <c r="F15" s="914">
        <v>2460</v>
      </c>
      <c r="G15" s="914">
        <v>57</v>
      </c>
      <c r="H15" s="914">
        <v>212</v>
      </c>
      <c r="I15" s="912">
        <v>457</v>
      </c>
      <c r="J15" s="912">
        <v>9585</v>
      </c>
      <c r="K15" s="912">
        <v>4175</v>
      </c>
      <c r="L15" s="912">
        <v>1641</v>
      </c>
      <c r="M15" s="912" t="s">
        <v>261</v>
      </c>
      <c r="O15" s="909"/>
    </row>
    <row r="16" spans="1:15" s="558" customFormat="1" ht="22.5" customHeight="1">
      <c r="A16" s="2655"/>
      <c r="B16" s="565" t="s">
        <v>2002</v>
      </c>
      <c r="C16" s="96">
        <v>10549</v>
      </c>
      <c r="D16" s="95">
        <v>10248</v>
      </c>
      <c r="E16" s="95">
        <v>9909</v>
      </c>
      <c r="F16" s="95">
        <v>181</v>
      </c>
      <c r="G16" s="95">
        <v>34</v>
      </c>
      <c r="H16" s="95">
        <v>124</v>
      </c>
      <c r="I16" s="296">
        <v>301</v>
      </c>
      <c r="J16" s="296">
        <v>2714</v>
      </c>
      <c r="K16" s="296">
        <v>190</v>
      </c>
      <c r="L16" s="296">
        <v>849</v>
      </c>
      <c r="M16" s="296" t="s">
        <v>262</v>
      </c>
      <c r="O16" s="909"/>
    </row>
    <row r="17" spans="1:15" s="558" customFormat="1" ht="22.5" customHeight="1">
      <c r="A17" s="2598"/>
      <c r="B17" s="560" t="s">
        <v>2162</v>
      </c>
      <c r="C17" s="144">
        <v>7602</v>
      </c>
      <c r="D17" s="235">
        <v>7446</v>
      </c>
      <c r="E17" s="235">
        <v>5056</v>
      </c>
      <c r="F17" s="235">
        <v>2279</v>
      </c>
      <c r="G17" s="235">
        <v>23</v>
      </c>
      <c r="H17" s="235">
        <v>88</v>
      </c>
      <c r="I17" s="294">
        <v>156</v>
      </c>
      <c r="J17" s="294">
        <v>6871</v>
      </c>
      <c r="K17" s="294">
        <v>3985</v>
      </c>
      <c r="L17" s="294">
        <v>792</v>
      </c>
      <c r="M17" s="294" t="s">
        <v>261</v>
      </c>
      <c r="O17" s="909"/>
    </row>
    <row r="18" spans="1:15" s="558" customFormat="1" ht="22.5" customHeight="1">
      <c r="A18" s="2597">
        <v>12</v>
      </c>
      <c r="B18" s="559" t="s">
        <v>171</v>
      </c>
      <c r="C18" s="913">
        <v>17634</v>
      </c>
      <c r="D18" s="914">
        <v>17114</v>
      </c>
      <c r="E18" s="914">
        <v>14566</v>
      </c>
      <c r="F18" s="914">
        <v>2218</v>
      </c>
      <c r="G18" s="914">
        <v>66</v>
      </c>
      <c r="H18" s="914">
        <v>264</v>
      </c>
      <c r="I18" s="912">
        <v>520</v>
      </c>
      <c r="J18" s="912">
        <v>10342</v>
      </c>
      <c r="K18" s="912">
        <v>4931</v>
      </c>
      <c r="L18" s="912">
        <v>1594</v>
      </c>
      <c r="M18" s="912">
        <v>3817</v>
      </c>
      <c r="O18" s="909"/>
    </row>
    <row r="19" spans="1:15" s="558" customFormat="1" ht="22.5" customHeight="1">
      <c r="A19" s="2655"/>
      <c r="B19" s="565" t="s">
        <v>2002</v>
      </c>
      <c r="C19" s="96">
        <v>10219</v>
      </c>
      <c r="D19" s="95">
        <v>9871</v>
      </c>
      <c r="E19" s="95">
        <v>9412</v>
      </c>
      <c r="F19" s="95">
        <v>256</v>
      </c>
      <c r="G19" s="95">
        <v>41</v>
      </c>
      <c r="H19" s="95">
        <v>162</v>
      </c>
      <c r="I19" s="296">
        <v>348</v>
      </c>
      <c r="J19" s="296">
        <v>3191</v>
      </c>
      <c r="K19" s="296">
        <v>372</v>
      </c>
      <c r="L19" s="296">
        <v>762</v>
      </c>
      <c r="M19" s="296">
        <v>2057</v>
      </c>
      <c r="O19" s="909"/>
    </row>
    <row r="20" spans="1:15" s="558" customFormat="1" ht="22.5" customHeight="1">
      <c r="A20" s="2598"/>
      <c r="B20" s="560" t="s">
        <v>2162</v>
      </c>
      <c r="C20" s="144">
        <v>7415</v>
      </c>
      <c r="D20" s="235">
        <v>7243</v>
      </c>
      <c r="E20" s="235">
        <v>5154</v>
      </c>
      <c r="F20" s="235">
        <v>1962</v>
      </c>
      <c r="G20" s="235">
        <v>25</v>
      </c>
      <c r="H20" s="235">
        <v>102</v>
      </c>
      <c r="I20" s="294">
        <v>172</v>
      </c>
      <c r="J20" s="294">
        <v>7151</v>
      </c>
      <c r="K20" s="294">
        <v>4559</v>
      </c>
      <c r="L20" s="294">
        <v>832</v>
      </c>
      <c r="M20" s="294">
        <v>1760</v>
      </c>
      <c r="O20" s="909"/>
    </row>
    <row r="21" spans="1:15" s="558" customFormat="1" ht="22.5" customHeight="1">
      <c r="A21" s="2597">
        <v>17</v>
      </c>
      <c r="B21" s="559" t="s">
        <v>2168</v>
      </c>
      <c r="C21" s="913">
        <f>D21+I21</f>
        <v>16839</v>
      </c>
      <c r="D21" s="914">
        <v>16042</v>
      </c>
      <c r="E21" s="914">
        <v>13456</v>
      </c>
      <c r="F21" s="914">
        <v>2270</v>
      </c>
      <c r="G21" s="914">
        <v>86</v>
      </c>
      <c r="H21" s="914">
        <v>230</v>
      </c>
      <c r="I21" s="912">
        <v>797</v>
      </c>
      <c r="J21" s="912">
        <f>SUM(K21:M21)</f>
        <v>10473</v>
      </c>
      <c r="K21" s="912">
        <v>3989</v>
      </c>
      <c r="L21" s="912">
        <v>1538</v>
      </c>
      <c r="M21" s="912">
        <v>4946</v>
      </c>
      <c r="O21" s="909"/>
    </row>
    <row r="22" spans="1:15" s="558" customFormat="1" ht="22.5" customHeight="1">
      <c r="A22" s="2655"/>
      <c r="B22" s="565" t="s">
        <v>2166</v>
      </c>
      <c r="C22" s="96">
        <f>D22+I22</f>
        <v>9711</v>
      </c>
      <c r="D22" s="95">
        <v>9151</v>
      </c>
      <c r="E22" s="95">
        <v>8730</v>
      </c>
      <c r="F22" s="95">
        <v>256</v>
      </c>
      <c r="G22" s="95">
        <v>44</v>
      </c>
      <c r="H22" s="95">
        <v>121</v>
      </c>
      <c r="I22" s="296">
        <v>560</v>
      </c>
      <c r="J22" s="296">
        <f>SUM(K22:M22)</f>
        <v>3312</v>
      </c>
      <c r="K22" s="296">
        <v>319</v>
      </c>
      <c r="L22" s="296">
        <v>764</v>
      </c>
      <c r="M22" s="296">
        <v>2229</v>
      </c>
      <c r="O22" s="909"/>
    </row>
    <row r="23" spans="1:15" s="558" customFormat="1" ht="22.5" customHeight="1">
      <c r="A23" s="2598"/>
      <c r="B23" s="560" t="s">
        <v>2164</v>
      </c>
      <c r="C23" s="144">
        <f>D23+I23</f>
        <v>7128</v>
      </c>
      <c r="D23" s="235">
        <v>6891</v>
      </c>
      <c r="E23" s="235">
        <v>4726</v>
      </c>
      <c r="F23" s="235">
        <v>2014</v>
      </c>
      <c r="G23" s="235">
        <v>42</v>
      </c>
      <c r="H23" s="235">
        <v>109</v>
      </c>
      <c r="I23" s="294">
        <v>237</v>
      </c>
      <c r="J23" s="294">
        <f>SUM(K23:M23)</f>
        <v>7161</v>
      </c>
      <c r="K23" s="294">
        <v>3670</v>
      </c>
      <c r="L23" s="294">
        <v>774</v>
      </c>
      <c r="M23" s="294">
        <v>2717</v>
      </c>
      <c r="O23" s="909"/>
    </row>
    <row r="24" spans="1:15" s="558" customFormat="1" ht="22.5" customHeight="1">
      <c r="A24" s="2597">
        <v>22</v>
      </c>
      <c r="B24" s="559" t="s">
        <v>792</v>
      </c>
      <c r="C24" s="913">
        <v>16262</v>
      </c>
      <c r="D24" s="914">
        <v>15645</v>
      </c>
      <c r="E24" s="914">
        <v>13253</v>
      </c>
      <c r="F24" s="914">
        <v>1996</v>
      </c>
      <c r="G24" s="914">
        <v>98</v>
      </c>
      <c r="H24" s="914">
        <v>298</v>
      </c>
      <c r="I24" s="912">
        <v>617</v>
      </c>
      <c r="J24" s="912">
        <v>10002</v>
      </c>
      <c r="K24" s="912">
        <v>4127</v>
      </c>
      <c r="L24" s="912">
        <v>1340</v>
      </c>
      <c r="M24" s="912">
        <v>4535</v>
      </c>
      <c r="O24" s="909"/>
    </row>
    <row r="25" spans="1:15" s="558" customFormat="1" ht="22.5" customHeight="1">
      <c r="A25" s="2655"/>
      <c r="B25" s="565" t="s">
        <v>2166</v>
      </c>
      <c r="C25" s="96">
        <v>9353</v>
      </c>
      <c r="D25" s="95">
        <v>8937</v>
      </c>
      <c r="E25" s="95">
        <v>8496</v>
      </c>
      <c r="F25" s="95">
        <v>221</v>
      </c>
      <c r="G25" s="95">
        <v>56</v>
      </c>
      <c r="H25" s="95">
        <v>164</v>
      </c>
      <c r="I25" s="296">
        <v>416</v>
      </c>
      <c r="J25" s="296">
        <v>3252</v>
      </c>
      <c r="K25" s="296">
        <v>516</v>
      </c>
      <c r="L25" s="296">
        <v>688</v>
      </c>
      <c r="M25" s="296">
        <v>2048</v>
      </c>
      <c r="O25" s="909"/>
    </row>
    <row r="26" spans="1:15" s="558" customFormat="1" ht="22.5" customHeight="1">
      <c r="A26" s="2598"/>
      <c r="B26" s="560" t="s">
        <v>2164</v>
      </c>
      <c r="C26" s="144">
        <v>6909</v>
      </c>
      <c r="D26" s="235">
        <v>6708</v>
      </c>
      <c r="E26" s="235">
        <v>4757</v>
      </c>
      <c r="F26" s="235">
        <v>1775</v>
      </c>
      <c r="G26" s="235">
        <v>42</v>
      </c>
      <c r="H26" s="235">
        <v>134</v>
      </c>
      <c r="I26" s="294">
        <v>201</v>
      </c>
      <c r="J26" s="294">
        <v>6750</v>
      </c>
      <c r="K26" s="294">
        <v>3611</v>
      </c>
      <c r="L26" s="294">
        <v>652</v>
      </c>
      <c r="M26" s="294">
        <v>2487</v>
      </c>
      <c r="O26" s="909"/>
    </row>
    <row r="27" spans="1:15" s="558" customFormat="1" ht="22.5" customHeight="1">
      <c r="A27" s="2597">
        <v>27</v>
      </c>
      <c r="B27" s="559" t="s">
        <v>514</v>
      </c>
      <c r="C27" s="913">
        <v>15673</v>
      </c>
      <c r="D27" s="914">
        <v>15214</v>
      </c>
      <c r="E27" s="914">
        <v>12923</v>
      </c>
      <c r="F27" s="914">
        <v>1988</v>
      </c>
      <c r="G27" s="914">
        <v>92</v>
      </c>
      <c r="H27" s="914">
        <v>211</v>
      </c>
      <c r="I27" s="912">
        <v>459</v>
      </c>
      <c r="J27" s="912">
        <v>9995</v>
      </c>
      <c r="K27" s="912">
        <v>3288</v>
      </c>
      <c r="L27" s="912">
        <v>1250</v>
      </c>
      <c r="M27" s="912">
        <v>5457</v>
      </c>
      <c r="O27" s="909"/>
    </row>
    <row r="28" spans="1:15" s="558" customFormat="1" ht="22.5" customHeight="1">
      <c r="A28" s="2655"/>
      <c r="B28" s="565" t="s">
        <v>2163</v>
      </c>
      <c r="C28" s="96">
        <v>8868</v>
      </c>
      <c r="D28" s="95">
        <v>8537</v>
      </c>
      <c r="E28" s="95">
        <v>8156</v>
      </c>
      <c r="F28" s="95">
        <v>232</v>
      </c>
      <c r="G28" s="95">
        <v>54</v>
      </c>
      <c r="H28" s="95">
        <v>95</v>
      </c>
      <c r="I28" s="296">
        <v>331</v>
      </c>
      <c r="J28" s="296">
        <v>3552</v>
      </c>
      <c r="K28" s="296">
        <v>366</v>
      </c>
      <c r="L28" s="296">
        <v>663</v>
      </c>
      <c r="M28" s="296">
        <v>2523</v>
      </c>
      <c r="O28" s="909"/>
    </row>
    <row r="29" spans="1:15" s="599" customFormat="1" ht="22.5" customHeight="1">
      <c r="A29" s="2598"/>
      <c r="B29" s="560" t="s">
        <v>2164</v>
      </c>
      <c r="C29" s="144">
        <v>6805</v>
      </c>
      <c r="D29" s="235">
        <v>6677</v>
      </c>
      <c r="E29" s="235">
        <v>4767</v>
      </c>
      <c r="F29" s="235">
        <v>1756</v>
      </c>
      <c r="G29" s="235">
        <v>38</v>
      </c>
      <c r="H29" s="235">
        <v>116</v>
      </c>
      <c r="I29" s="294">
        <v>128</v>
      </c>
      <c r="J29" s="294">
        <v>6443</v>
      </c>
      <c r="K29" s="294">
        <v>2922</v>
      </c>
      <c r="L29" s="294">
        <v>587</v>
      </c>
      <c r="M29" s="294">
        <v>2934</v>
      </c>
      <c r="O29" s="909"/>
    </row>
    <row r="30" spans="1:15" s="558" customFormat="1" ht="22.5" customHeight="1">
      <c r="A30" s="2597" t="s">
        <v>2974</v>
      </c>
      <c r="B30" s="559" t="s">
        <v>792</v>
      </c>
      <c r="C30" s="913">
        <v>14535</v>
      </c>
      <c r="D30" s="914">
        <v>14193</v>
      </c>
      <c r="E30" s="914">
        <v>12088</v>
      </c>
      <c r="F30" s="914">
        <v>1691</v>
      </c>
      <c r="G30" s="914">
        <v>87</v>
      </c>
      <c r="H30" s="914">
        <v>327</v>
      </c>
      <c r="I30" s="912">
        <v>342</v>
      </c>
      <c r="J30" s="912">
        <v>8487</v>
      </c>
      <c r="K30" s="912">
        <v>2787</v>
      </c>
      <c r="L30" s="912">
        <v>983</v>
      </c>
      <c r="M30" s="912">
        <v>4717</v>
      </c>
      <c r="O30" s="83" t="s">
        <v>3108</v>
      </c>
    </row>
    <row r="31" spans="1:15" s="558" customFormat="1" ht="22.5" customHeight="1">
      <c r="A31" s="2655"/>
      <c r="B31" s="565" t="s">
        <v>2163</v>
      </c>
      <c r="C31" s="96">
        <v>8163</v>
      </c>
      <c r="D31" s="95">
        <v>7945</v>
      </c>
      <c r="E31" s="95">
        <v>7493</v>
      </c>
      <c r="F31" s="95">
        <v>242</v>
      </c>
      <c r="G31" s="95">
        <v>53</v>
      </c>
      <c r="H31" s="95">
        <v>157</v>
      </c>
      <c r="I31" s="296">
        <v>218</v>
      </c>
      <c r="J31" s="296">
        <v>3053</v>
      </c>
      <c r="K31" s="296">
        <v>426</v>
      </c>
      <c r="L31" s="296">
        <v>527</v>
      </c>
      <c r="M31" s="296">
        <v>2100</v>
      </c>
      <c r="O31" s="909"/>
    </row>
    <row r="32" spans="1:15" s="599" customFormat="1" ht="22.5" customHeight="1">
      <c r="A32" s="2598"/>
      <c r="B32" s="560" t="s">
        <v>2164</v>
      </c>
      <c r="C32" s="144">
        <v>6372</v>
      </c>
      <c r="D32" s="235">
        <v>6248</v>
      </c>
      <c r="E32" s="235">
        <v>4595</v>
      </c>
      <c r="F32" s="235">
        <v>1449</v>
      </c>
      <c r="G32" s="235">
        <v>34</v>
      </c>
      <c r="H32" s="235">
        <v>170</v>
      </c>
      <c r="I32" s="294">
        <v>124</v>
      </c>
      <c r="J32" s="294">
        <v>5434</v>
      </c>
      <c r="K32" s="294">
        <v>2361</v>
      </c>
      <c r="L32" s="294">
        <v>456</v>
      </c>
      <c r="M32" s="294">
        <v>2617</v>
      </c>
      <c r="O32" s="909"/>
    </row>
    <row r="33" spans="1:13" s="558" customFormat="1" ht="18" customHeight="1">
      <c r="A33" s="562" t="s">
        <v>2169</v>
      </c>
      <c r="B33" s="442"/>
      <c r="C33" s="91"/>
      <c r="D33" s="91"/>
      <c r="E33" s="91"/>
      <c r="F33" s="91"/>
      <c r="G33" s="91"/>
      <c r="H33" s="91"/>
      <c r="I33" s="190"/>
      <c r="J33" s="915"/>
      <c r="K33" s="915"/>
      <c r="L33" s="915"/>
      <c r="M33" s="915"/>
    </row>
    <row r="34" spans="1:13" ht="24.95" customHeight="1">
      <c r="A34" s="916"/>
      <c r="I34" s="78"/>
      <c r="J34" s="78"/>
      <c r="K34" s="78"/>
      <c r="L34" s="78"/>
      <c r="M34" s="78"/>
    </row>
  </sheetData>
  <mergeCells count="19">
    <mergeCell ref="A6:A8"/>
    <mergeCell ref="A2:B4"/>
    <mergeCell ref="C2:I2"/>
    <mergeCell ref="J2:M2"/>
    <mergeCell ref="C3:C4"/>
    <mergeCell ref="D3:H3"/>
    <mergeCell ref="I3:I4"/>
    <mergeCell ref="J3:J4"/>
    <mergeCell ref="K3:K4"/>
    <mergeCell ref="L3:L4"/>
    <mergeCell ref="M3:M4"/>
    <mergeCell ref="A24:A26"/>
    <mergeCell ref="A30:A32"/>
    <mergeCell ref="A9:A11"/>
    <mergeCell ref="A12:A14"/>
    <mergeCell ref="A15:A17"/>
    <mergeCell ref="A18:A20"/>
    <mergeCell ref="A21:A23"/>
    <mergeCell ref="A27:A29"/>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74"/>
  <sheetViews>
    <sheetView view="pageBreakPreview" zoomScaleNormal="85" zoomScaleSheetLayoutView="100" workbookViewId="0">
      <selection activeCell="J11" sqref="J11"/>
    </sheetView>
  </sheetViews>
  <sheetFormatPr defaultRowHeight="11.25"/>
  <cols>
    <col min="1" max="1" width="19.25" style="944" customWidth="1"/>
    <col min="2" max="10" width="6.875" style="918" customWidth="1"/>
    <col min="11" max="12" width="9" style="918"/>
    <col min="13" max="13" width="17" style="918" customWidth="1"/>
    <col min="14" max="22" width="10.875" style="918" customWidth="1"/>
    <col min="23" max="23" width="9" style="918"/>
    <col min="24" max="16384" width="9" style="932"/>
  </cols>
  <sheetData>
    <row r="1" spans="1:23" s="918" customFormat="1" ht="25.5" customHeight="1">
      <c r="A1" s="917" t="s">
        <v>3107</v>
      </c>
      <c r="J1" s="919" t="s">
        <v>2975</v>
      </c>
    </row>
    <row r="2" spans="1:23" s="213" customFormat="1" ht="18" customHeight="1">
      <c r="A2" s="2666" t="s">
        <v>2170</v>
      </c>
      <c r="B2" s="2668" t="s">
        <v>2171</v>
      </c>
      <c r="C2" s="2669"/>
      <c r="D2" s="2670"/>
      <c r="E2" s="2668" t="s">
        <v>2172</v>
      </c>
      <c r="F2" s="2669"/>
      <c r="G2" s="2670"/>
      <c r="H2" s="2668" t="s">
        <v>2173</v>
      </c>
      <c r="I2" s="2669"/>
      <c r="J2" s="2669"/>
      <c r="K2" s="212"/>
      <c r="L2" s="212"/>
      <c r="M2" s="212"/>
      <c r="N2" s="212"/>
      <c r="O2" s="212"/>
      <c r="P2" s="212"/>
      <c r="Q2" s="212"/>
    </row>
    <row r="3" spans="1:23" s="213" customFormat="1" ht="18" customHeight="1">
      <c r="A3" s="2667"/>
      <c r="B3" s="920" t="s">
        <v>2035</v>
      </c>
      <c r="C3" s="920" t="s">
        <v>2174</v>
      </c>
      <c r="D3" s="920" t="s">
        <v>2175</v>
      </c>
      <c r="E3" s="920" t="s">
        <v>2035</v>
      </c>
      <c r="F3" s="920" t="s">
        <v>2174</v>
      </c>
      <c r="G3" s="920" t="s">
        <v>2176</v>
      </c>
      <c r="H3" s="920" t="s">
        <v>2035</v>
      </c>
      <c r="I3" s="920" t="s">
        <v>2174</v>
      </c>
      <c r="J3" s="921" t="s">
        <v>2176</v>
      </c>
      <c r="K3" s="212"/>
      <c r="L3" s="212"/>
      <c r="M3" s="212"/>
      <c r="N3" s="212"/>
      <c r="O3" s="212"/>
      <c r="P3" s="212"/>
      <c r="Q3" s="212"/>
    </row>
    <row r="4" spans="1:23" s="215" customFormat="1" ht="18" customHeight="1">
      <c r="A4" s="922"/>
      <c r="B4" s="923" t="s">
        <v>3104</v>
      </c>
      <c r="C4" s="923" t="s">
        <v>3105</v>
      </c>
      <c r="D4" s="923" t="s">
        <v>3106</v>
      </c>
      <c r="E4" s="923" t="s">
        <v>3106</v>
      </c>
      <c r="F4" s="923" t="s">
        <v>3105</v>
      </c>
      <c r="G4" s="923" t="s">
        <v>3106</v>
      </c>
      <c r="H4" s="923" t="s">
        <v>3105</v>
      </c>
      <c r="I4" s="923" t="s">
        <v>3106</v>
      </c>
      <c r="J4" s="924" t="s">
        <v>3105</v>
      </c>
      <c r="K4" s="214"/>
      <c r="L4" s="214"/>
      <c r="M4" s="214"/>
      <c r="N4" s="214"/>
      <c r="O4" s="214"/>
      <c r="P4" s="214"/>
      <c r="Q4" s="214"/>
    </row>
    <row r="5" spans="1:23" s="213" customFormat="1" ht="9.9499999999999993" customHeight="1">
      <c r="A5" s="925" t="s">
        <v>3089</v>
      </c>
      <c r="B5" s="926">
        <v>2403</v>
      </c>
      <c r="C5" s="926">
        <v>1141</v>
      </c>
      <c r="D5" s="926">
        <v>1159</v>
      </c>
      <c r="E5" s="926">
        <v>1387</v>
      </c>
      <c r="F5" s="926">
        <v>992</v>
      </c>
      <c r="G5" s="926">
        <v>390</v>
      </c>
      <c r="H5" s="926">
        <v>916</v>
      </c>
      <c r="I5" s="926">
        <v>147</v>
      </c>
      <c r="J5" s="926">
        <v>769</v>
      </c>
      <c r="K5" s="212"/>
      <c r="L5" s="212"/>
      <c r="M5" s="927" t="s">
        <v>2178</v>
      </c>
      <c r="N5" s="927"/>
      <c r="O5" s="927"/>
      <c r="P5" s="927"/>
      <c r="Q5" s="927"/>
      <c r="R5" s="927"/>
      <c r="S5" s="927"/>
      <c r="T5" s="927"/>
      <c r="U5" s="927"/>
      <c r="V5" s="927"/>
    </row>
    <row r="6" spans="1:23" s="213" customFormat="1" ht="9.9499999999999993" customHeight="1">
      <c r="A6" s="925" t="s">
        <v>3090</v>
      </c>
      <c r="B6" s="926">
        <v>737</v>
      </c>
      <c r="C6" s="926">
        <v>569</v>
      </c>
      <c r="D6" s="926">
        <v>124</v>
      </c>
      <c r="E6" s="926">
        <v>654</v>
      </c>
      <c r="F6" s="926">
        <v>543</v>
      </c>
      <c r="G6" s="926">
        <v>111</v>
      </c>
      <c r="H6" s="926">
        <v>38</v>
      </c>
      <c r="I6" s="926">
        <v>25</v>
      </c>
      <c r="J6" s="926">
        <v>13</v>
      </c>
      <c r="K6" s="212"/>
      <c r="L6" s="212"/>
      <c r="M6" s="927"/>
      <c r="N6" s="927" t="s">
        <v>2180</v>
      </c>
      <c r="O6" s="927"/>
      <c r="P6" s="927"/>
      <c r="Q6" s="927" t="s">
        <v>2181</v>
      </c>
      <c r="R6" s="927"/>
      <c r="S6" s="927"/>
      <c r="T6" s="927" t="s">
        <v>2182</v>
      </c>
      <c r="U6" s="927"/>
      <c r="V6" s="927"/>
    </row>
    <row r="7" spans="1:23" s="213" customFormat="1" ht="9.9499999999999993" customHeight="1">
      <c r="A7" s="925" t="s">
        <v>3091</v>
      </c>
      <c r="B7" s="926">
        <v>315</v>
      </c>
      <c r="C7" s="926">
        <v>209</v>
      </c>
      <c r="D7" s="926">
        <v>100</v>
      </c>
      <c r="E7" s="926">
        <v>236</v>
      </c>
      <c r="F7" s="926">
        <v>174</v>
      </c>
      <c r="G7" s="926">
        <v>60</v>
      </c>
      <c r="H7" s="926">
        <v>75</v>
      </c>
      <c r="I7" s="926">
        <v>35</v>
      </c>
      <c r="J7" s="926">
        <v>40</v>
      </c>
      <c r="K7" s="212"/>
      <c r="L7" s="212"/>
      <c r="M7" s="927"/>
      <c r="N7" s="927" t="s">
        <v>2184</v>
      </c>
      <c r="O7" s="927" t="s">
        <v>2185</v>
      </c>
      <c r="P7" s="927" t="s">
        <v>2186</v>
      </c>
      <c r="Q7" s="927" t="s">
        <v>2184</v>
      </c>
      <c r="R7" s="927" t="s">
        <v>2185</v>
      </c>
      <c r="S7" s="927" t="s">
        <v>2186</v>
      </c>
      <c r="T7" s="927" t="s">
        <v>2184</v>
      </c>
      <c r="U7" s="927" t="s">
        <v>2185</v>
      </c>
      <c r="V7" s="927" t="s">
        <v>2186</v>
      </c>
    </row>
    <row r="8" spans="1:23" s="213" customFormat="1" ht="9.9499999999999993" customHeight="1">
      <c r="A8" s="925" t="s">
        <v>3092</v>
      </c>
      <c r="B8" s="926">
        <v>399</v>
      </c>
      <c r="C8" s="926">
        <v>168</v>
      </c>
      <c r="D8" s="926">
        <v>226</v>
      </c>
      <c r="E8" s="926">
        <v>229</v>
      </c>
      <c r="F8" s="926">
        <v>124</v>
      </c>
      <c r="G8" s="926">
        <v>104</v>
      </c>
      <c r="H8" s="926">
        <v>165</v>
      </c>
      <c r="I8" s="926">
        <v>43</v>
      </c>
      <c r="J8" s="926">
        <v>122</v>
      </c>
      <c r="K8" s="212"/>
      <c r="L8" s="212"/>
      <c r="M8" s="927" t="s">
        <v>2188</v>
      </c>
      <c r="N8" s="927"/>
      <c r="O8" s="927"/>
      <c r="P8" s="927"/>
      <c r="Q8" s="927"/>
      <c r="R8" s="927"/>
      <c r="S8" s="927"/>
      <c r="T8" s="927"/>
      <c r="U8" s="927"/>
      <c r="V8" s="927"/>
    </row>
    <row r="9" spans="1:23" s="928" customFormat="1" ht="9.9499999999999993" customHeight="1">
      <c r="A9" s="925" t="s">
        <v>3093</v>
      </c>
      <c r="B9" s="926">
        <v>449</v>
      </c>
      <c r="C9" s="926">
        <v>128</v>
      </c>
      <c r="D9" s="926">
        <v>299</v>
      </c>
      <c r="E9" s="926">
        <v>183</v>
      </c>
      <c r="F9" s="926">
        <v>102</v>
      </c>
      <c r="G9" s="926">
        <v>80</v>
      </c>
      <c r="H9" s="926">
        <v>245</v>
      </c>
      <c r="I9" s="926">
        <v>26</v>
      </c>
      <c r="J9" s="926">
        <v>219</v>
      </c>
      <c r="K9" s="212"/>
      <c r="L9" s="212"/>
      <c r="M9" s="927" t="s">
        <v>2177</v>
      </c>
      <c r="N9" s="927">
        <v>2310</v>
      </c>
      <c r="O9" s="927">
        <v>1049</v>
      </c>
      <c r="P9" s="927">
        <v>1256</v>
      </c>
      <c r="Q9" s="927">
        <v>1309</v>
      </c>
      <c r="R9" s="927">
        <v>891</v>
      </c>
      <c r="S9" s="927">
        <v>417</v>
      </c>
      <c r="T9" s="927">
        <v>997</v>
      </c>
      <c r="U9" s="927">
        <v>158</v>
      </c>
      <c r="V9" s="927">
        <v>839</v>
      </c>
      <c r="W9" s="213"/>
    </row>
    <row r="10" spans="1:23" s="928" customFormat="1" ht="9.9499999999999993" customHeight="1">
      <c r="A10" s="925" t="s">
        <v>3094</v>
      </c>
      <c r="B10" s="926">
        <v>292</v>
      </c>
      <c r="C10" s="926">
        <v>45</v>
      </c>
      <c r="D10" s="926">
        <v>230</v>
      </c>
      <c r="E10" s="926">
        <v>57</v>
      </c>
      <c r="F10" s="926">
        <v>32</v>
      </c>
      <c r="G10" s="926">
        <v>25</v>
      </c>
      <c r="H10" s="926">
        <v>218</v>
      </c>
      <c r="I10" s="926">
        <v>13</v>
      </c>
      <c r="J10" s="926">
        <v>205</v>
      </c>
      <c r="K10" s="212"/>
      <c r="L10" s="212"/>
      <c r="M10" s="927" t="s">
        <v>2179</v>
      </c>
      <c r="N10" s="927">
        <v>589</v>
      </c>
      <c r="O10" s="927">
        <v>441</v>
      </c>
      <c r="P10" s="927">
        <v>146</v>
      </c>
      <c r="Q10" s="927">
        <v>569</v>
      </c>
      <c r="R10" s="927">
        <v>431</v>
      </c>
      <c r="S10" s="927">
        <v>138</v>
      </c>
      <c r="T10" s="927">
        <v>18</v>
      </c>
      <c r="U10" s="927">
        <v>10</v>
      </c>
      <c r="V10" s="927">
        <v>8</v>
      </c>
      <c r="W10" s="213"/>
    </row>
    <row r="11" spans="1:23" s="928" customFormat="1" ht="9.9499999999999993" customHeight="1">
      <c r="A11" s="925" t="s">
        <v>3095</v>
      </c>
      <c r="B11" s="926">
        <v>137</v>
      </c>
      <c r="C11" s="926">
        <v>15</v>
      </c>
      <c r="D11" s="926">
        <v>116</v>
      </c>
      <c r="E11" s="926">
        <v>18</v>
      </c>
      <c r="F11" s="926">
        <v>11</v>
      </c>
      <c r="G11" s="926">
        <v>7</v>
      </c>
      <c r="H11" s="926">
        <v>113</v>
      </c>
      <c r="I11" s="926">
        <v>4</v>
      </c>
      <c r="J11" s="926">
        <v>109</v>
      </c>
      <c r="K11" s="212"/>
      <c r="L11" s="212"/>
      <c r="M11" s="927" t="s">
        <v>2183</v>
      </c>
      <c r="N11" s="927">
        <v>268</v>
      </c>
      <c r="O11" s="927">
        <v>172</v>
      </c>
      <c r="P11" s="927">
        <v>94</v>
      </c>
      <c r="Q11" s="927">
        <v>206</v>
      </c>
      <c r="R11" s="927">
        <v>147</v>
      </c>
      <c r="S11" s="927">
        <v>59</v>
      </c>
      <c r="T11" s="927">
        <v>60</v>
      </c>
      <c r="U11" s="927">
        <v>25</v>
      </c>
      <c r="V11" s="927">
        <v>35</v>
      </c>
      <c r="W11" s="213"/>
    </row>
    <row r="12" spans="1:23" s="928" customFormat="1" ht="9.9499999999999993" customHeight="1">
      <c r="A12" s="929" t="s">
        <v>3096</v>
      </c>
      <c r="B12" s="930">
        <v>74</v>
      </c>
      <c r="C12" s="930">
        <v>7</v>
      </c>
      <c r="D12" s="930">
        <v>64</v>
      </c>
      <c r="E12" s="930">
        <v>10</v>
      </c>
      <c r="F12" s="930">
        <v>6</v>
      </c>
      <c r="G12" s="930">
        <v>3</v>
      </c>
      <c r="H12" s="930">
        <v>62</v>
      </c>
      <c r="I12" s="930">
        <v>1</v>
      </c>
      <c r="J12" s="930">
        <v>61</v>
      </c>
      <c r="K12" s="212"/>
      <c r="L12" s="212"/>
      <c r="M12" s="927" t="s">
        <v>2187</v>
      </c>
      <c r="N12" s="927">
        <v>441</v>
      </c>
      <c r="O12" s="927">
        <v>206</v>
      </c>
      <c r="P12" s="927">
        <v>235</v>
      </c>
      <c r="Q12" s="927">
        <v>260</v>
      </c>
      <c r="R12" s="927">
        <v>155</v>
      </c>
      <c r="S12" s="927">
        <v>105</v>
      </c>
      <c r="T12" s="927">
        <v>181</v>
      </c>
      <c r="U12" s="927">
        <v>51</v>
      </c>
      <c r="V12" s="927">
        <v>130</v>
      </c>
      <c r="W12" s="213"/>
    </row>
    <row r="13" spans="1:23" s="928" customFormat="1" ht="9.9499999999999993" customHeight="1">
      <c r="A13" s="925" t="s">
        <v>3097</v>
      </c>
      <c r="B13" s="926">
        <v>586</v>
      </c>
      <c r="C13" s="926">
        <v>455</v>
      </c>
      <c r="D13" s="926">
        <v>96</v>
      </c>
      <c r="E13" s="926">
        <v>538</v>
      </c>
      <c r="F13" s="926">
        <v>447</v>
      </c>
      <c r="G13" s="926">
        <v>91</v>
      </c>
      <c r="H13" s="926">
        <v>13</v>
      </c>
      <c r="I13" s="926">
        <v>8</v>
      </c>
      <c r="J13" s="926">
        <v>5</v>
      </c>
      <c r="K13" s="212"/>
      <c r="L13" s="212"/>
      <c r="M13" s="927" t="s">
        <v>2189</v>
      </c>
      <c r="N13" s="927">
        <v>366</v>
      </c>
      <c r="O13" s="927">
        <v>121</v>
      </c>
      <c r="P13" s="927">
        <v>244</v>
      </c>
      <c r="Q13" s="927">
        <v>154</v>
      </c>
      <c r="R13" s="927">
        <v>87</v>
      </c>
      <c r="S13" s="927">
        <v>66</v>
      </c>
      <c r="T13" s="927">
        <v>212</v>
      </c>
      <c r="U13" s="927">
        <v>34</v>
      </c>
      <c r="V13" s="927">
        <v>178</v>
      </c>
      <c r="W13" s="213"/>
    </row>
    <row r="14" spans="1:23" s="928" customFormat="1" ht="9.9499999999999993" customHeight="1">
      <c r="A14" s="925" t="s">
        <v>3090</v>
      </c>
      <c r="B14" s="926">
        <v>570</v>
      </c>
      <c r="C14" s="926">
        <v>445</v>
      </c>
      <c r="D14" s="926">
        <v>90</v>
      </c>
      <c r="E14" s="926">
        <v>522</v>
      </c>
      <c r="F14" s="926">
        <v>437</v>
      </c>
      <c r="G14" s="926">
        <v>85</v>
      </c>
      <c r="H14" s="926">
        <v>13</v>
      </c>
      <c r="I14" s="926">
        <v>8</v>
      </c>
      <c r="J14" s="926">
        <v>5</v>
      </c>
      <c r="K14" s="212"/>
      <c r="L14" s="212"/>
      <c r="M14" s="927" t="s">
        <v>2190</v>
      </c>
      <c r="N14" s="927">
        <v>294</v>
      </c>
      <c r="O14" s="927">
        <v>72</v>
      </c>
      <c r="P14" s="927">
        <v>222</v>
      </c>
      <c r="Q14" s="927">
        <v>74</v>
      </c>
      <c r="R14" s="927">
        <v>47</v>
      </c>
      <c r="S14" s="927">
        <v>27</v>
      </c>
      <c r="T14" s="927">
        <v>220</v>
      </c>
      <c r="U14" s="927">
        <v>25</v>
      </c>
      <c r="V14" s="927">
        <v>195</v>
      </c>
      <c r="W14" s="213"/>
    </row>
    <row r="15" spans="1:23" s="928" customFormat="1" ht="9.9499999999999993" customHeight="1">
      <c r="A15" s="925" t="s">
        <v>3091</v>
      </c>
      <c r="B15" s="926">
        <v>15</v>
      </c>
      <c r="C15" s="926">
        <v>9</v>
      </c>
      <c r="D15" s="926">
        <v>6</v>
      </c>
      <c r="E15" s="926">
        <v>15</v>
      </c>
      <c r="F15" s="926">
        <v>9</v>
      </c>
      <c r="G15" s="926">
        <v>6</v>
      </c>
      <c r="H15" s="926" t="s">
        <v>111</v>
      </c>
      <c r="I15" s="926" t="s">
        <v>111</v>
      </c>
      <c r="J15" s="926" t="s">
        <v>111</v>
      </c>
      <c r="K15" s="212"/>
      <c r="L15" s="212"/>
      <c r="M15" s="927" t="s">
        <v>2191</v>
      </c>
      <c r="N15" s="927">
        <v>223</v>
      </c>
      <c r="O15" s="927">
        <v>26</v>
      </c>
      <c r="P15" s="927">
        <v>197</v>
      </c>
      <c r="Q15" s="927">
        <v>32</v>
      </c>
      <c r="R15" s="927">
        <v>17</v>
      </c>
      <c r="S15" s="927">
        <v>15</v>
      </c>
      <c r="T15" s="927">
        <v>191</v>
      </c>
      <c r="U15" s="927">
        <v>9</v>
      </c>
      <c r="V15" s="927">
        <v>182</v>
      </c>
      <c r="W15" s="213"/>
    </row>
    <row r="16" spans="1:23" s="928" customFormat="1" ht="9.9499999999999993" customHeight="1">
      <c r="A16" s="925" t="s">
        <v>3092</v>
      </c>
      <c r="B16" s="926">
        <v>1</v>
      </c>
      <c r="C16" s="926">
        <v>1</v>
      </c>
      <c r="D16" s="926" t="s">
        <v>111</v>
      </c>
      <c r="E16" s="926">
        <v>1</v>
      </c>
      <c r="F16" s="926">
        <v>1</v>
      </c>
      <c r="G16" s="926" t="s">
        <v>111</v>
      </c>
      <c r="H16" s="926" t="s">
        <v>111</v>
      </c>
      <c r="I16" s="926" t="s">
        <v>111</v>
      </c>
      <c r="J16" s="926" t="s">
        <v>111</v>
      </c>
      <c r="K16" s="212"/>
      <c r="L16" s="212"/>
      <c r="M16" s="927" t="s">
        <v>2192</v>
      </c>
      <c r="N16" s="927">
        <v>129</v>
      </c>
      <c r="O16" s="927">
        <v>11</v>
      </c>
      <c r="P16" s="927">
        <v>118</v>
      </c>
      <c r="Q16" s="927">
        <v>14</v>
      </c>
      <c r="R16" s="927">
        <v>7</v>
      </c>
      <c r="S16" s="927">
        <v>7</v>
      </c>
      <c r="T16" s="927">
        <v>115</v>
      </c>
      <c r="U16" s="927">
        <v>4</v>
      </c>
      <c r="V16" s="927">
        <v>111</v>
      </c>
      <c r="W16" s="213"/>
    </row>
    <row r="17" spans="1:23" s="928" customFormat="1" ht="9.9499999999999993" customHeight="1">
      <c r="A17" s="925" t="s">
        <v>3093</v>
      </c>
      <c r="B17" s="926" t="s">
        <v>111</v>
      </c>
      <c r="C17" s="926" t="s">
        <v>111</v>
      </c>
      <c r="D17" s="926" t="s">
        <v>111</v>
      </c>
      <c r="E17" s="926" t="s">
        <v>111</v>
      </c>
      <c r="F17" s="926" t="s">
        <v>111</v>
      </c>
      <c r="G17" s="926" t="s">
        <v>111</v>
      </c>
      <c r="H17" s="926" t="s">
        <v>111</v>
      </c>
      <c r="I17" s="926" t="s">
        <v>111</v>
      </c>
      <c r="J17" s="926" t="s">
        <v>111</v>
      </c>
      <c r="K17" s="212"/>
      <c r="L17" s="212"/>
      <c r="M17" s="927" t="s">
        <v>2193</v>
      </c>
      <c r="N17" s="927">
        <v>757</v>
      </c>
      <c r="O17" s="927">
        <v>565</v>
      </c>
      <c r="P17" s="927">
        <v>188</v>
      </c>
      <c r="Q17" s="927">
        <v>690</v>
      </c>
      <c r="R17" s="927">
        <v>529</v>
      </c>
      <c r="S17" s="927">
        <v>161</v>
      </c>
      <c r="T17" s="927">
        <v>63</v>
      </c>
      <c r="U17" s="927">
        <v>36</v>
      </c>
      <c r="V17" s="927">
        <v>27</v>
      </c>
      <c r="W17" s="213"/>
    </row>
    <row r="18" spans="1:23" s="928" customFormat="1" ht="9.9499999999999993" customHeight="1">
      <c r="A18" s="925" t="s">
        <v>3094</v>
      </c>
      <c r="B18" s="926" t="s">
        <v>111</v>
      </c>
      <c r="C18" s="926" t="s">
        <v>111</v>
      </c>
      <c r="D18" s="926" t="s">
        <v>111</v>
      </c>
      <c r="E18" s="926" t="s">
        <v>111</v>
      </c>
      <c r="F18" s="926" t="s">
        <v>111</v>
      </c>
      <c r="G18" s="926" t="s">
        <v>111</v>
      </c>
      <c r="H18" s="926" t="s">
        <v>111</v>
      </c>
      <c r="I18" s="926" t="s">
        <v>111</v>
      </c>
      <c r="J18" s="926" t="s">
        <v>111</v>
      </c>
      <c r="K18" s="212"/>
      <c r="L18" s="212"/>
      <c r="M18" s="927" t="s">
        <v>2179</v>
      </c>
      <c r="N18" s="927">
        <v>575</v>
      </c>
      <c r="O18" s="927">
        <v>436</v>
      </c>
      <c r="P18" s="927">
        <v>137</v>
      </c>
      <c r="Q18" s="927">
        <v>558</v>
      </c>
      <c r="R18" s="927">
        <v>426</v>
      </c>
      <c r="S18" s="927">
        <v>132</v>
      </c>
      <c r="T18" s="927">
        <v>15</v>
      </c>
      <c r="U18" s="927">
        <v>10</v>
      </c>
      <c r="V18" s="927">
        <v>5</v>
      </c>
      <c r="W18" s="213"/>
    </row>
    <row r="19" spans="1:23" s="928" customFormat="1" ht="9.9499999999999993" customHeight="1">
      <c r="A19" s="925" t="s">
        <v>3095</v>
      </c>
      <c r="B19" s="926" t="s">
        <v>111</v>
      </c>
      <c r="C19" s="926" t="s">
        <v>111</v>
      </c>
      <c r="D19" s="926" t="s">
        <v>111</v>
      </c>
      <c r="E19" s="926" t="s">
        <v>111</v>
      </c>
      <c r="F19" s="926" t="s">
        <v>111</v>
      </c>
      <c r="G19" s="926" t="s">
        <v>111</v>
      </c>
      <c r="H19" s="926" t="s">
        <v>111</v>
      </c>
      <c r="I19" s="926" t="s">
        <v>111</v>
      </c>
      <c r="J19" s="926" t="s">
        <v>111</v>
      </c>
      <c r="K19" s="212"/>
      <c r="L19" s="212"/>
      <c r="M19" s="927" t="s">
        <v>2183</v>
      </c>
      <c r="N19" s="927">
        <v>128</v>
      </c>
      <c r="O19" s="927">
        <v>96</v>
      </c>
      <c r="P19" s="927">
        <v>30</v>
      </c>
      <c r="Q19" s="927">
        <v>97</v>
      </c>
      <c r="R19" s="927">
        <v>79</v>
      </c>
      <c r="S19" s="927">
        <v>18</v>
      </c>
      <c r="T19" s="927">
        <v>29</v>
      </c>
      <c r="U19" s="927">
        <v>17</v>
      </c>
      <c r="V19" s="927">
        <v>12</v>
      </c>
      <c r="W19" s="213"/>
    </row>
    <row r="20" spans="1:23" s="928" customFormat="1" ht="9.9499999999999993" customHeight="1">
      <c r="A20" s="931" t="s">
        <v>3096</v>
      </c>
      <c r="B20" s="930" t="s">
        <v>111</v>
      </c>
      <c r="C20" s="930" t="s">
        <v>111</v>
      </c>
      <c r="D20" s="930" t="s">
        <v>111</v>
      </c>
      <c r="E20" s="930" t="s">
        <v>111</v>
      </c>
      <c r="F20" s="930" t="s">
        <v>111</v>
      </c>
      <c r="G20" s="930" t="s">
        <v>111</v>
      </c>
      <c r="H20" s="930" t="s">
        <v>111</v>
      </c>
      <c r="I20" s="930" t="s">
        <v>111</v>
      </c>
      <c r="J20" s="930" t="s">
        <v>111</v>
      </c>
      <c r="K20" s="212"/>
      <c r="L20" s="212"/>
      <c r="M20" s="927" t="s">
        <v>2187</v>
      </c>
      <c r="N20" s="927">
        <v>50</v>
      </c>
      <c r="O20" s="927">
        <v>31</v>
      </c>
      <c r="P20" s="927">
        <v>19</v>
      </c>
      <c r="Q20" s="927">
        <v>32</v>
      </c>
      <c r="R20" s="927">
        <v>23</v>
      </c>
      <c r="S20" s="927">
        <v>9</v>
      </c>
      <c r="T20" s="927">
        <v>18</v>
      </c>
      <c r="U20" s="927">
        <v>8</v>
      </c>
      <c r="V20" s="927">
        <v>10</v>
      </c>
      <c r="W20" s="213"/>
    </row>
    <row r="21" spans="1:23" s="928" customFormat="1" ht="9.9499999999999993" customHeight="1">
      <c r="A21" s="925" t="s">
        <v>3098</v>
      </c>
      <c r="B21" s="926">
        <v>234</v>
      </c>
      <c r="C21" s="926">
        <v>166</v>
      </c>
      <c r="D21" s="926">
        <v>56</v>
      </c>
      <c r="E21" s="926">
        <v>203</v>
      </c>
      <c r="F21" s="926">
        <v>153</v>
      </c>
      <c r="G21" s="926">
        <v>49</v>
      </c>
      <c r="H21" s="926">
        <v>20</v>
      </c>
      <c r="I21" s="926">
        <v>13</v>
      </c>
      <c r="J21" s="926">
        <v>7</v>
      </c>
      <c r="K21" s="212"/>
      <c r="L21" s="212"/>
      <c r="M21" s="927" t="s">
        <v>2189</v>
      </c>
      <c r="N21" s="927">
        <v>2</v>
      </c>
      <c r="O21" s="927">
        <v>1</v>
      </c>
      <c r="P21" s="927">
        <v>1</v>
      </c>
      <c r="Q21" s="927">
        <v>1</v>
      </c>
      <c r="R21" s="927">
        <v>0</v>
      </c>
      <c r="S21" s="927">
        <v>1</v>
      </c>
      <c r="T21" s="927">
        <v>1</v>
      </c>
      <c r="U21" s="927">
        <v>1</v>
      </c>
      <c r="V21" s="927">
        <v>0</v>
      </c>
      <c r="W21" s="213"/>
    </row>
    <row r="22" spans="1:23" s="928" customFormat="1" ht="9.9499999999999993" customHeight="1">
      <c r="A22" s="925" t="s">
        <v>3090</v>
      </c>
      <c r="B22" s="926">
        <v>116</v>
      </c>
      <c r="C22" s="926">
        <v>85</v>
      </c>
      <c r="D22" s="926">
        <v>24</v>
      </c>
      <c r="E22" s="926">
        <v>103</v>
      </c>
      <c r="F22" s="926">
        <v>82</v>
      </c>
      <c r="G22" s="926">
        <v>21</v>
      </c>
      <c r="H22" s="926">
        <v>6</v>
      </c>
      <c r="I22" s="926">
        <v>3</v>
      </c>
      <c r="J22" s="926">
        <v>3</v>
      </c>
      <c r="K22" s="212"/>
      <c r="L22" s="212"/>
      <c r="M22" s="927" t="s">
        <v>2190</v>
      </c>
      <c r="N22" s="927">
        <v>2</v>
      </c>
      <c r="O22" s="927">
        <v>1</v>
      </c>
      <c r="P22" s="927">
        <v>1</v>
      </c>
      <c r="Q22" s="927">
        <v>2</v>
      </c>
      <c r="R22" s="927">
        <v>1</v>
      </c>
      <c r="S22" s="927">
        <v>1</v>
      </c>
      <c r="T22" s="927">
        <v>0</v>
      </c>
      <c r="U22" s="927">
        <v>0</v>
      </c>
      <c r="V22" s="927">
        <v>0</v>
      </c>
      <c r="W22" s="213"/>
    </row>
    <row r="23" spans="1:23" s="928" customFormat="1" ht="9.9499999999999993" customHeight="1">
      <c r="A23" s="925" t="s">
        <v>3091</v>
      </c>
      <c r="B23" s="926">
        <v>102</v>
      </c>
      <c r="C23" s="926">
        <v>75</v>
      </c>
      <c r="D23" s="926">
        <v>24</v>
      </c>
      <c r="E23" s="926">
        <v>88</v>
      </c>
      <c r="F23" s="926">
        <v>67</v>
      </c>
      <c r="G23" s="926">
        <v>21</v>
      </c>
      <c r="H23" s="926">
        <v>11</v>
      </c>
      <c r="I23" s="926">
        <v>8</v>
      </c>
      <c r="J23" s="926">
        <v>3</v>
      </c>
      <c r="K23" s="212"/>
      <c r="L23" s="212"/>
      <c r="M23" s="927" t="s">
        <v>2191</v>
      </c>
      <c r="N23" s="927">
        <v>0</v>
      </c>
      <c r="O23" s="927">
        <v>0</v>
      </c>
      <c r="P23" s="927">
        <v>0</v>
      </c>
      <c r="Q23" s="927">
        <v>0</v>
      </c>
      <c r="R23" s="927">
        <v>0</v>
      </c>
      <c r="S23" s="927">
        <v>0</v>
      </c>
      <c r="T23" s="927">
        <v>0</v>
      </c>
      <c r="U23" s="927">
        <v>0</v>
      </c>
      <c r="V23" s="927">
        <v>0</v>
      </c>
      <c r="W23" s="213"/>
    </row>
    <row r="24" spans="1:23" s="928" customFormat="1" ht="9.9499999999999993" customHeight="1">
      <c r="A24" s="925" t="s">
        <v>3092</v>
      </c>
      <c r="B24" s="926">
        <v>10</v>
      </c>
      <c r="C24" s="926">
        <v>5</v>
      </c>
      <c r="D24" s="926">
        <v>5</v>
      </c>
      <c r="E24" s="926">
        <v>7</v>
      </c>
      <c r="F24" s="926">
        <v>3</v>
      </c>
      <c r="G24" s="926">
        <v>4</v>
      </c>
      <c r="H24" s="926">
        <v>3</v>
      </c>
      <c r="I24" s="926">
        <v>2</v>
      </c>
      <c r="J24" s="926">
        <v>1</v>
      </c>
      <c r="K24" s="212"/>
      <c r="L24" s="212"/>
      <c r="M24" s="927" t="s">
        <v>2192</v>
      </c>
      <c r="N24" s="927">
        <v>0</v>
      </c>
      <c r="O24" s="927">
        <v>0</v>
      </c>
      <c r="P24" s="927">
        <v>0</v>
      </c>
      <c r="Q24" s="927">
        <v>0</v>
      </c>
      <c r="R24" s="927">
        <v>0</v>
      </c>
      <c r="S24" s="927">
        <v>0</v>
      </c>
      <c r="T24" s="927">
        <v>0</v>
      </c>
      <c r="U24" s="927">
        <v>0</v>
      </c>
      <c r="V24" s="927">
        <v>0</v>
      </c>
      <c r="W24" s="213"/>
    </row>
    <row r="25" spans="1:23" s="928" customFormat="1" ht="9.9499999999999993" customHeight="1">
      <c r="A25" s="925" t="s">
        <v>3093</v>
      </c>
      <c r="B25" s="926">
        <v>4</v>
      </c>
      <c r="C25" s="926">
        <v>1</v>
      </c>
      <c r="D25" s="926">
        <v>3</v>
      </c>
      <c r="E25" s="926">
        <v>4</v>
      </c>
      <c r="F25" s="926">
        <v>1</v>
      </c>
      <c r="G25" s="926">
        <v>3</v>
      </c>
      <c r="H25" s="926" t="s">
        <v>111</v>
      </c>
      <c r="I25" s="926" t="s">
        <v>111</v>
      </c>
      <c r="J25" s="926" t="s">
        <v>111</v>
      </c>
      <c r="K25" s="212"/>
      <c r="L25" s="212"/>
      <c r="M25" s="927" t="s">
        <v>2194</v>
      </c>
      <c r="N25" s="927">
        <v>341</v>
      </c>
      <c r="O25" s="927">
        <v>175</v>
      </c>
      <c r="P25" s="927">
        <v>166</v>
      </c>
      <c r="Q25" s="927">
        <v>227</v>
      </c>
      <c r="R25" s="927">
        <v>139</v>
      </c>
      <c r="S25" s="927">
        <v>88</v>
      </c>
      <c r="T25" s="927">
        <v>114</v>
      </c>
      <c r="U25" s="927">
        <v>36</v>
      </c>
      <c r="V25" s="927">
        <v>78</v>
      </c>
      <c r="W25" s="213"/>
    </row>
    <row r="26" spans="1:23" s="928" customFormat="1" ht="9.9499999999999993" customHeight="1">
      <c r="A26" s="925" t="s">
        <v>3094</v>
      </c>
      <c r="B26" s="926" t="s">
        <v>111</v>
      </c>
      <c r="C26" s="926" t="s">
        <v>111</v>
      </c>
      <c r="D26" s="926" t="s">
        <v>111</v>
      </c>
      <c r="E26" s="926" t="s">
        <v>111</v>
      </c>
      <c r="F26" s="926" t="s">
        <v>111</v>
      </c>
      <c r="G26" s="926" t="s">
        <v>111</v>
      </c>
      <c r="H26" s="926" t="s">
        <v>111</v>
      </c>
      <c r="I26" s="926" t="s">
        <v>111</v>
      </c>
      <c r="J26" s="926" t="s">
        <v>111</v>
      </c>
      <c r="K26" s="212"/>
      <c r="L26" s="212"/>
      <c r="M26" s="927" t="s">
        <v>2179</v>
      </c>
      <c r="N26" s="927">
        <v>10</v>
      </c>
      <c r="O26" s="927">
        <v>4</v>
      </c>
      <c r="P26" s="927">
        <v>6</v>
      </c>
      <c r="Q26" s="927">
        <v>7</v>
      </c>
      <c r="R26" s="927">
        <v>4</v>
      </c>
      <c r="S26" s="927">
        <v>3</v>
      </c>
      <c r="T26" s="927">
        <v>3</v>
      </c>
      <c r="U26" s="927">
        <v>0</v>
      </c>
      <c r="V26" s="927">
        <v>3</v>
      </c>
      <c r="W26" s="213"/>
    </row>
    <row r="27" spans="1:23" s="928" customFormat="1" ht="9.9499999999999993" customHeight="1">
      <c r="A27" s="925" t="s">
        <v>3095</v>
      </c>
      <c r="B27" s="926">
        <v>1</v>
      </c>
      <c r="C27" s="926" t="s">
        <v>111</v>
      </c>
      <c r="D27" s="926" t="s">
        <v>111</v>
      </c>
      <c r="E27" s="926" t="s">
        <v>111</v>
      </c>
      <c r="F27" s="926" t="s">
        <v>111</v>
      </c>
      <c r="G27" s="926" t="s">
        <v>111</v>
      </c>
      <c r="H27" s="926" t="s">
        <v>111</v>
      </c>
      <c r="I27" s="926" t="s">
        <v>111</v>
      </c>
      <c r="J27" s="926" t="s">
        <v>111</v>
      </c>
      <c r="K27" s="212"/>
      <c r="L27" s="212"/>
      <c r="M27" s="927" t="s">
        <v>2183</v>
      </c>
      <c r="N27" s="927">
        <v>120</v>
      </c>
      <c r="O27" s="927">
        <v>65</v>
      </c>
      <c r="P27" s="927">
        <v>55</v>
      </c>
      <c r="Q27" s="927">
        <v>97</v>
      </c>
      <c r="R27" s="927">
        <v>60</v>
      </c>
      <c r="S27" s="927">
        <v>37</v>
      </c>
      <c r="T27" s="927">
        <v>23</v>
      </c>
      <c r="U27" s="927">
        <v>5</v>
      </c>
      <c r="V27" s="927">
        <v>18</v>
      </c>
      <c r="W27" s="213"/>
    </row>
    <row r="28" spans="1:23" s="928" customFormat="1" ht="9.9499999999999993" customHeight="1">
      <c r="A28" s="931" t="s">
        <v>3096</v>
      </c>
      <c r="B28" s="930">
        <v>1</v>
      </c>
      <c r="C28" s="930" t="s">
        <v>111</v>
      </c>
      <c r="D28" s="930" t="s">
        <v>111</v>
      </c>
      <c r="E28" s="930">
        <v>1</v>
      </c>
      <c r="F28" s="930" t="s">
        <v>111</v>
      </c>
      <c r="G28" s="930" t="s">
        <v>111</v>
      </c>
      <c r="H28" s="930" t="s">
        <v>111</v>
      </c>
      <c r="I28" s="930" t="s">
        <v>111</v>
      </c>
      <c r="J28" s="930" t="s">
        <v>111</v>
      </c>
      <c r="K28" s="212"/>
      <c r="L28" s="212"/>
      <c r="M28" s="927" t="s">
        <v>2187</v>
      </c>
      <c r="N28" s="927">
        <v>182</v>
      </c>
      <c r="O28" s="927">
        <v>93</v>
      </c>
      <c r="P28" s="927">
        <v>89</v>
      </c>
      <c r="Q28" s="927">
        <v>110</v>
      </c>
      <c r="R28" s="927">
        <v>66</v>
      </c>
      <c r="S28" s="927">
        <v>44</v>
      </c>
      <c r="T28" s="927">
        <v>72</v>
      </c>
      <c r="U28" s="927">
        <v>27</v>
      </c>
      <c r="V28" s="927">
        <v>45</v>
      </c>
      <c r="W28" s="213"/>
    </row>
    <row r="29" spans="1:23" s="928" customFormat="1" ht="9.9499999999999993" customHeight="1">
      <c r="A29" s="925" t="s">
        <v>3099</v>
      </c>
      <c r="B29" s="926">
        <v>366</v>
      </c>
      <c r="C29" s="926">
        <v>198</v>
      </c>
      <c r="D29" s="926">
        <v>161</v>
      </c>
      <c r="E29" s="926">
        <v>250</v>
      </c>
      <c r="F29" s="926">
        <v>163</v>
      </c>
      <c r="G29" s="926">
        <v>85</v>
      </c>
      <c r="H29" s="926">
        <v>110</v>
      </c>
      <c r="I29" s="926">
        <v>34</v>
      </c>
      <c r="J29" s="926">
        <v>76</v>
      </c>
      <c r="K29" s="212"/>
      <c r="L29" s="212"/>
      <c r="M29" s="927" t="s">
        <v>2189</v>
      </c>
      <c r="N29" s="927">
        <v>29</v>
      </c>
      <c r="O29" s="927">
        <v>13</v>
      </c>
      <c r="P29" s="927">
        <v>16</v>
      </c>
      <c r="Q29" s="927">
        <v>13</v>
      </c>
      <c r="R29" s="927">
        <v>9</v>
      </c>
      <c r="S29" s="927">
        <v>4</v>
      </c>
      <c r="T29" s="927">
        <v>16</v>
      </c>
      <c r="U29" s="927">
        <v>4</v>
      </c>
      <c r="V29" s="927">
        <v>12</v>
      </c>
      <c r="W29" s="213"/>
    </row>
    <row r="30" spans="1:23" s="928" customFormat="1" ht="9.9499999999999993" customHeight="1">
      <c r="A30" s="925" t="s">
        <v>3090</v>
      </c>
      <c r="B30" s="926">
        <v>42</v>
      </c>
      <c r="C30" s="926">
        <v>31</v>
      </c>
      <c r="D30" s="926">
        <v>9</v>
      </c>
      <c r="E30" s="926">
        <v>25</v>
      </c>
      <c r="F30" s="926">
        <v>20</v>
      </c>
      <c r="G30" s="926">
        <v>5</v>
      </c>
      <c r="H30" s="926">
        <v>14</v>
      </c>
      <c r="I30" s="926">
        <v>10</v>
      </c>
      <c r="J30" s="926">
        <v>4</v>
      </c>
      <c r="K30" s="212"/>
      <c r="L30" s="212"/>
      <c r="M30" s="927" t="s">
        <v>2190</v>
      </c>
      <c r="N30" s="927">
        <v>0</v>
      </c>
      <c r="O30" s="927">
        <v>0</v>
      </c>
      <c r="P30" s="927">
        <v>0</v>
      </c>
      <c r="Q30" s="927">
        <v>0</v>
      </c>
      <c r="R30" s="927">
        <v>0</v>
      </c>
      <c r="S30" s="927">
        <v>0</v>
      </c>
      <c r="T30" s="927">
        <v>0</v>
      </c>
      <c r="U30" s="927">
        <v>0</v>
      </c>
      <c r="V30" s="927">
        <v>0</v>
      </c>
      <c r="W30" s="213"/>
    </row>
    <row r="31" spans="1:23" s="928" customFormat="1" ht="9.9499999999999993" customHeight="1">
      <c r="A31" s="925" t="s">
        <v>3091</v>
      </c>
      <c r="B31" s="926">
        <v>144</v>
      </c>
      <c r="C31" s="926">
        <v>92</v>
      </c>
      <c r="D31" s="926">
        <v>49</v>
      </c>
      <c r="E31" s="926">
        <v>102</v>
      </c>
      <c r="F31" s="926">
        <v>78</v>
      </c>
      <c r="G31" s="926">
        <v>22</v>
      </c>
      <c r="H31" s="926">
        <v>41</v>
      </c>
      <c r="I31" s="926">
        <v>14</v>
      </c>
      <c r="J31" s="926">
        <v>27</v>
      </c>
      <c r="K31" s="212"/>
      <c r="L31" s="212"/>
      <c r="M31" s="927" t="s">
        <v>2191</v>
      </c>
      <c r="N31" s="927">
        <v>0</v>
      </c>
      <c r="O31" s="927">
        <v>0</v>
      </c>
      <c r="P31" s="927">
        <v>0</v>
      </c>
      <c r="Q31" s="927">
        <v>0</v>
      </c>
      <c r="R31" s="927">
        <v>0</v>
      </c>
      <c r="S31" s="927">
        <v>0</v>
      </c>
      <c r="T31" s="927">
        <v>0</v>
      </c>
      <c r="U31" s="927">
        <v>0</v>
      </c>
      <c r="V31" s="927">
        <v>0</v>
      </c>
      <c r="W31" s="213"/>
    </row>
    <row r="32" spans="1:23" s="928" customFormat="1" ht="9.9499999999999993" customHeight="1">
      <c r="A32" s="925" t="s">
        <v>3092</v>
      </c>
      <c r="B32" s="926">
        <v>150</v>
      </c>
      <c r="C32" s="926">
        <v>66</v>
      </c>
      <c r="D32" s="926">
        <v>84</v>
      </c>
      <c r="E32" s="926">
        <v>107</v>
      </c>
      <c r="F32" s="926">
        <v>57</v>
      </c>
      <c r="G32" s="926">
        <v>50</v>
      </c>
      <c r="H32" s="926">
        <v>43</v>
      </c>
      <c r="I32" s="926">
        <v>9</v>
      </c>
      <c r="J32" s="926">
        <v>34</v>
      </c>
      <c r="K32" s="212"/>
      <c r="L32" s="212"/>
      <c r="M32" s="927" t="s">
        <v>2192</v>
      </c>
      <c r="N32" s="927">
        <v>0</v>
      </c>
      <c r="O32" s="927">
        <v>0</v>
      </c>
      <c r="P32" s="927">
        <v>0</v>
      </c>
      <c r="Q32" s="927">
        <v>0</v>
      </c>
      <c r="R32" s="927">
        <v>0</v>
      </c>
      <c r="S32" s="927">
        <v>0</v>
      </c>
      <c r="T32" s="927">
        <v>0</v>
      </c>
      <c r="U32" s="927">
        <v>0</v>
      </c>
      <c r="V32" s="927">
        <v>0</v>
      </c>
      <c r="W32" s="213"/>
    </row>
    <row r="33" spans="1:23" s="928" customFormat="1" ht="9.9499999999999993" customHeight="1">
      <c r="A33" s="925" t="s">
        <v>3093</v>
      </c>
      <c r="B33" s="926">
        <v>28</v>
      </c>
      <c r="C33" s="926">
        <v>9</v>
      </c>
      <c r="D33" s="926">
        <v>17</v>
      </c>
      <c r="E33" s="926">
        <v>15</v>
      </c>
      <c r="F33" s="926">
        <v>8</v>
      </c>
      <c r="G33" s="926">
        <v>7</v>
      </c>
      <c r="H33" s="926">
        <v>11</v>
      </c>
      <c r="I33" s="926">
        <v>1</v>
      </c>
      <c r="J33" s="926">
        <v>10</v>
      </c>
      <c r="K33" s="212"/>
      <c r="L33" s="212"/>
      <c r="M33" s="927" t="s">
        <v>2195</v>
      </c>
      <c r="N33" s="927">
        <v>431</v>
      </c>
      <c r="O33" s="927">
        <v>175</v>
      </c>
      <c r="P33" s="927">
        <v>256</v>
      </c>
      <c r="Q33" s="927">
        <v>213</v>
      </c>
      <c r="R33" s="927">
        <v>131</v>
      </c>
      <c r="S33" s="927">
        <v>82</v>
      </c>
      <c r="T33" s="927">
        <v>218</v>
      </c>
      <c r="U33" s="927">
        <v>44</v>
      </c>
      <c r="V33" s="927">
        <v>174</v>
      </c>
      <c r="W33" s="213"/>
    </row>
    <row r="34" spans="1:23" s="928" customFormat="1" ht="9.9499999999999993" customHeight="1">
      <c r="A34" s="925" t="s">
        <v>3094</v>
      </c>
      <c r="B34" s="926">
        <v>1</v>
      </c>
      <c r="C34" s="926" t="s">
        <v>111</v>
      </c>
      <c r="D34" s="926">
        <v>1</v>
      </c>
      <c r="E34" s="926" t="s">
        <v>111</v>
      </c>
      <c r="F34" s="926" t="s">
        <v>111</v>
      </c>
      <c r="G34" s="926" t="s">
        <v>111</v>
      </c>
      <c r="H34" s="926">
        <v>1</v>
      </c>
      <c r="I34" s="926" t="s">
        <v>111</v>
      </c>
      <c r="J34" s="926">
        <v>1</v>
      </c>
      <c r="K34" s="212"/>
      <c r="L34" s="212"/>
      <c r="M34" s="927" t="s">
        <v>2179</v>
      </c>
      <c r="N34" s="927">
        <v>4</v>
      </c>
      <c r="O34" s="927">
        <v>1</v>
      </c>
      <c r="P34" s="927">
        <v>3</v>
      </c>
      <c r="Q34" s="927">
        <v>4</v>
      </c>
      <c r="R34" s="927">
        <v>1</v>
      </c>
      <c r="S34" s="927">
        <v>3</v>
      </c>
      <c r="T34" s="927">
        <v>0</v>
      </c>
      <c r="U34" s="927">
        <v>0</v>
      </c>
      <c r="V34" s="927">
        <v>0</v>
      </c>
      <c r="W34" s="213"/>
    </row>
    <row r="35" spans="1:23" s="928" customFormat="1" ht="9.9499999999999993" customHeight="1">
      <c r="A35" s="925" t="s">
        <v>3095</v>
      </c>
      <c r="B35" s="926">
        <v>1</v>
      </c>
      <c r="C35" s="926" t="s">
        <v>111</v>
      </c>
      <c r="D35" s="926">
        <v>1</v>
      </c>
      <c r="E35" s="926">
        <v>1</v>
      </c>
      <c r="F35" s="926" t="s">
        <v>111</v>
      </c>
      <c r="G35" s="926">
        <v>1</v>
      </c>
      <c r="H35" s="926" t="s">
        <v>111</v>
      </c>
      <c r="I35" s="926" t="s">
        <v>111</v>
      </c>
      <c r="J35" s="926" t="s">
        <v>111</v>
      </c>
      <c r="K35" s="212"/>
      <c r="L35" s="212"/>
      <c r="M35" s="927" t="s">
        <v>2183</v>
      </c>
      <c r="N35" s="927">
        <v>18</v>
      </c>
      <c r="O35" s="927">
        <v>10</v>
      </c>
      <c r="P35" s="927">
        <v>8</v>
      </c>
      <c r="Q35" s="927">
        <v>10</v>
      </c>
      <c r="R35" s="927">
        <v>7</v>
      </c>
      <c r="S35" s="927">
        <v>3</v>
      </c>
      <c r="T35" s="927">
        <v>8</v>
      </c>
      <c r="U35" s="927">
        <v>3</v>
      </c>
      <c r="V35" s="927">
        <v>5</v>
      </c>
      <c r="W35" s="213"/>
    </row>
    <row r="36" spans="1:23" s="928" customFormat="1" ht="9.9499999999999993" customHeight="1">
      <c r="A36" s="931" t="s">
        <v>3096</v>
      </c>
      <c r="B36" s="930" t="s">
        <v>111</v>
      </c>
      <c r="C36" s="930" t="s">
        <v>111</v>
      </c>
      <c r="D36" s="930" t="s">
        <v>111</v>
      </c>
      <c r="E36" s="930" t="s">
        <v>111</v>
      </c>
      <c r="F36" s="930" t="s">
        <v>111</v>
      </c>
      <c r="G36" s="930" t="s">
        <v>111</v>
      </c>
      <c r="H36" s="930" t="s">
        <v>111</v>
      </c>
      <c r="I36" s="930" t="s">
        <v>111</v>
      </c>
      <c r="J36" s="930" t="s">
        <v>111</v>
      </c>
      <c r="K36" s="212"/>
      <c r="L36" s="212"/>
      <c r="M36" s="927" t="s">
        <v>2187</v>
      </c>
      <c r="N36" s="927">
        <v>189</v>
      </c>
      <c r="O36" s="927">
        <v>81</v>
      </c>
      <c r="P36" s="927">
        <v>108</v>
      </c>
      <c r="Q36" s="927">
        <v>109</v>
      </c>
      <c r="R36" s="927">
        <v>65</v>
      </c>
      <c r="S36" s="927">
        <v>44</v>
      </c>
      <c r="T36" s="927">
        <v>80</v>
      </c>
      <c r="U36" s="927">
        <v>16</v>
      </c>
      <c r="V36" s="927">
        <v>64</v>
      </c>
      <c r="W36" s="213"/>
    </row>
    <row r="37" spans="1:23" s="928" customFormat="1" ht="9.9499999999999993" customHeight="1">
      <c r="A37" s="925" t="s">
        <v>3100</v>
      </c>
      <c r="B37" s="926">
        <v>480</v>
      </c>
      <c r="C37" s="926">
        <v>181</v>
      </c>
      <c r="D37" s="926">
        <v>284</v>
      </c>
      <c r="E37" s="926">
        <v>234</v>
      </c>
      <c r="F37" s="926">
        <v>127</v>
      </c>
      <c r="G37" s="926">
        <v>106</v>
      </c>
      <c r="H37" s="926">
        <v>231</v>
      </c>
      <c r="I37" s="926">
        <v>53</v>
      </c>
      <c r="J37" s="926">
        <v>178</v>
      </c>
      <c r="K37" s="212"/>
      <c r="L37" s="212"/>
      <c r="M37" s="927" t="s">
        <v>2189</v>
      </c>
      <c r="N37" s="927">
        <v>193</v>
      </c>
      <c r="O37" s="927">
        <v>69</v>
      </c>
      <c r="P37" s="927">
        <v>124</v>
      </c>
      <c r="Q37" s="927">
        <v>81</v>
      </c>
      <c r="R37" s="927">
        <v>50</v>
      </c>
      <c r="S37" s="927">
        <v>31</v>
      </c>
      <c r="T37" s="927">
        <v>112</v>
      </c>
      <c r="U37" s="927">
        <v>19</v>
      </c>
      <c r="V37" s="927">
        <v>93</v>
      </c>
      <c r="W37" s="213"/>
    </row>
    <row r="38" spans="1:23" s="928" customFormat="1" ht="9.9499999999999993" customHeight="1">
      <c r="A38" s="925" t="s">
        <v>3090</v>
      </c>
      <c r="B38" s="926">
        <v>9</v>
      </c>
      <c r="C38" s="926">
        <v>8</v>
      </c>
      <c r="D38" s="926">
        <v>1</v>
      </c>
      <c r="E38" s="926">
        <v>4</v>
      </c>
      <c r="F38" s="926">
        <v>4</v>
      </c>
      <c r="G38" s="926" t="s">
        <v>111</v>
      </c>
      <c r="H38" s="926">
        <v>5</v>
      </c>
      <c r="I38" s="926">
        <v>4</v>
      </c>
      <c r="J38" s="926">
        <v>1</v>
      </c>
      <c r="K38" s="212"/>
      <c r="L38" s="212"/>
      <c r="M38" s="927" t="s">
        <v>2190</v>
      </c>
      <c r="N38" s="927">
        <v>25</v>
      </c>
      <c r="O38" s="927">
        <v>14</v>
      </c>
      <c r="P38" s="927">
        <v>11</v>
      </c>
      <c r="Q38" s="927">
        <v>9</v>
      </c>
      <c r="R38" s="927">
        <v>8</v>
      </c>
      <c r="S38" s="927">
        <v>1</v>
      </c>
      <c r="T38" s="927">
        <v>16</v>
      </c>
      <c r="U38" s="927">
        <v>6</v>
      </c>
      <c r="V38" s="927">
        <v>10</v>
      </c>
      <c r="W38" s="213"/>
    </row>
    <row r="39" spans="1:23" s="928" customFormat="1" ht="9.9499999999999993" customHeight="1">
      <c r="A39" s="925" t="s">
        <v>3091</v>
      </c>
      <c r="B39" s="926">
        <v>50</v>
      </c>
      <c r="C39" s="926">
        <v>31</v>
      </c>
      <c r="D39" s="926">
        <v>19</v>
      </c>
      <c r="E39" s="926">
        <v>29</v>
      </c>
      <c r="F39" s="926">
        <v>19</v>
      </c>
      <c r="G39" s="926">
        <v>10</v>
      </c>
      <c r="H39" s="926">
        <v>21</v>
      </c>
      <c r="I39" s="926">
        <v>12</v>
      </c>
      <c r="J39" s="926">
        <v>9</v>
      </c>
      <c r="K39" s="212"/>
      <c r="L39" s="212"/>
      <c r="M39" s="927" t="s">
        <v>2191</v>
      </c>
      <c r="N39" s="927">
        <v>2</v>
      </c>
      <c r="O39" s="927">
        <v>0</v>
      </c>
      <c r="P39" s="927">
        <v>2</v>
      </c>
      <c r="Q39" s="927">
        <v>0</v>
      </c>
      <c r="R39" s="927">
        <v>0</v>
      </c>
      <c r="S39" s="927">
        <v>0</v>
      </c>
      <c r="T39" s="927">
        <v>2</v>
      </c>
      <c r="U39" s="927">
        <v>0</v>
      </c>
      <c r="V39" s="927">
        <v>2</v>
      </c>
      <c r="W39" s="213"/>
    </row>
    <row r="40" spans="1:23" s="928" customFormat="1" ht="9.9499999999999993" customHeight="1">
      <c r="A40" s="925" t="s">
        <v>3092</v>
      </c>
      <c r="B40" s="926">
        <v>205</v>
      </c>
      <c r="C40" s="926">
        <v>85</v>
      </c>
      <c r="D40" s="926">
        <v>117</v>
      </c>
      <c r="E40" s="926">
        <v>106</v>
      </c>
      <c r="F40" s="926">
        <v>58</v>
      </c>
      <c r="G40" s="926">
        <v>47</v>
      </c>
      <c r="H40" s="926">
        <v>96</v>
      </c>
      <c r="I40" s="926">
        <v>26</v>
      </c>
      <c r="J40" s="926">
        <v>70</v>
      </c>
      <c r="K40" s="212"/>
      <c r="L40" s="212"/>
      <c r="M40" s="927" t="s">
        <v>2192</v>
      </c>
      <c r="N40" s="927">
        <v>0</v>
      </c>
      <c r="O40" s="927">
        <v>0</v>
      </c>
      <c r="P40" s="927">
        <v>0</v>
      </c>
      <c r="Q40" s="927">
        <v>0</v>
      </c>
      <c r="R40" s="927">
        <v>0</v>
      </c>
      <c r="S40" s="927">
        <v>0</v>
      </c>
      <c r="T40" s="927">
        <v>0</v>
      </c>
      <c r="U40" s="927">
        <v>0</v>
      </c>
      <c r="V40" s="927">
        <v>0</v>
      </c>
      <c r="W40" s="213"/>
    </row>
    <row r="41" spans="1:23" s="928" customFormat="1" ht="9.9499999999999993" customHeight="1">
      <c r="A41" s="925" t="s">
        <v>3093</v>
      </c>
      <c r="B41" s="926">
        <v>201</v>
      </c>
      <c r="C41" s="926">
        <v>57</v>
      </c>
      <c r="D41" s="926">
        <v>134</v>
      </c>
      <c r="E41" s="926">
        <v>91</v>
      </c>
      <c r="F41" s="926">
        <v>46</v>
      </c>
      <c r="G41" s="926">
        <v>45</v>
      </c>
      <c r="H41" s="926">
        <v>100</v>
      </c>
      <c r="I41" s="926">
        <v>11</v>
      </c>
      <c r="J41" s="926">
        <v>89</v>
      </c>
      <c r="K41" s="212"/>
      <c r="L41" s="212"/>
      <c r="M41" s="927" t="s">
        <v>2196</v>
      </c>
      <c r="N41" s="927">
        <v>351</v>
      </c>
      <c r="O41" s="927">
        <v>80</v>
      </c>
      <c r="P41" s="927">
        <v>271</v>
      </c>
      <c r="Q41" s="927">
        <v>105</v>
      </c>
      <c r="R41" s="927">
        <v>53</v>
      </c>
      <c r="S41" s="927">
        <v>52</v>
      </c>
      <c r="T41" s="927">
        <v>246</v>
      </c>
      <c r="U41" s="927">
        <v>27</v>
      </c>
      <c r="V41" s="927">
        <v>219</v>
      </c>
      <c r="W41" s="213"/>
    </row>
    <row r="42" spans="1:23" s="928" customFormat="1" ht="9.9499999999999993" customHeight="1">
      <c r="A42" s="925" t="s">
        <v>3094</v>
      </c>
      <c r="B42" s="926">
        <v>15</v>
      </c>
      <c r="C42" s="926" t="s">
        <v>111</v>
      </c>
      <c r="D42" s="926">
        <v>13</v>
      </c>
      <c r="E42" s="926">
        <v>4</v>
      </c>
      <c r="F42" s="926" t="s">
        <v>111</v>
      </c>
      <c r="G42" s="926">
        <v>4</v>
      </c>
      <c r="H42" s="926">
        <v>9</v>
      </c>
      <c r="I42" s="926" t="s">
        <v>111</v>
      </c>
      <c r="J42" s="926">
        <v>9</v>
      </c>
      <c r="K42" s="212"/>
      <c r="L42" s="212"/>
      <c r="M42" s="927" t="s">
        <v>2179</v>
      </c>
      <c r="N42" s="927">
        <v>0</v>
      </c>
      <c r="O42" s="927">
        <v>0</v>
      </c>
      <c r="P42" s="927">
        <v>0</v>
      </c>
      <c r="Q42" s="927">
        <v>0</v>
      </c>
      <c r="R42" s="927">
        <v>0</v>
      </c>
      <c r="S42" s="927">
        <v>0</v>
      </c>
      <c r="T42" s="927">
        <v>0</v>
      </c>
      <c r="U42" s="927">
        <v>0</v>
      </c>
      <c r="V42" s="927">
        <v>0</v>
      </c>
      <c r="W42" s="213"/>
    </row>
    <row r="43" spans="1:23" s="928" customFormat="1" ht="9.9499999999999993" customHeight="1">
      <c r="A43" s="925" t="s">
        <v>3095</v>
      </c>
      <c r="B43" s="926" t="s">
        <v>111</v>
      </c>
      <c r="C43" s="926" t="s">
        <v>111</v>
      </c>
      <c r="D43" s="926" t="s">
        <v>111</v>
      </c>
      <c r="E43" s="926" t="s">
        <v>111</v>
      </c>
      <c r="F43" s="926" t="s">
        <v>111</v>
      </c>
      <c r="G43" s="926" t="s">
        <v>111</v>
      </c>
      <c r="H43" s="926" t="s">
        <v>111</v>
      </c>
      <c r="I43" s="926" t="s">
        <v>111</v>
      </c>
      <c r="J43" s="926" t="s">
        <v>111</v>
      </c>
      <c r="K43" s="212"/>
      <c r="L43" s="212"/>
      <c r="M43" s="927" t="s">
        <v>2183</v>
      </c>
      <c r="N43" s="927">
        <v>1</v>
      </c>
      <c r="O43" s="927">
        <v>1</v>
      </c>
      <c r="P43" s="927">
        <v>0</v>
      </c>
      <c r="Q43" s="927">
        <v>1</v>
      </c>
      <c r="R43" s="927">
        <v>1</v>
      </c>
      <c r="S43" s="927">
        <v>0</v>
      </c>
      <c r="T43" s="927">
        <v>0</v>
      </c>
      <c r="U43" s="927">
        <v>0</v>
      </c>
      <c r="V43" s="927">
        <v>0</v>
      </c>
      <c r="W43" s="213"/>
    </row>
    <row r="44" spans="1:23" s="928" customFormat="1" ht="9.9499999999999993" customHeight="1">
      <c r="A44" s="931" t="s">
        <v>3096</v>
      </c>
      <c r="B44" s="930" t="s">
        <v>111</v>
      </c>
      <c r="C44" s="930" t="s">
        <v>111</v>
      </c>
      <c r="D44" s="930" t="s">
        <v>111</v>
      </c>
      <c r="E44" s="930" t="s">
        <v>111</v>
      </c>
      <c r="F44" s="930" t="s">
        <v>111</v>
      </c>
      <c r="G44" s="930" t="s">
        <v>111</v>
      </c>
      <c r="H44" s="930" t="s">
        <v>111</v>
      </c>
      <c r="I44" s="930" t="s">
        <v>111</v>
      </c>
      <c r="J44" s="930" t="s">
        <v>111</v>
      </c>
      <c r="K44" s="212"/>
      <c r="L44" s="212"/>
      <c r="M44" s="927" t="s">
        <v>2187</v>
      </c>
      <c r="N44" s="927">
        <v>18</v>
      </c>
      <c r="O44" s="927">
        <v>1</v>
      </c>
      <c r="P44" s="927">
        <v>17</v>
      </c>
      <c r="Q44" s="927">
        <v>8</v>
      </c>
      <c r="R44" s="927">
        <v>1</v>
      </c>
      <c r="S44" s="927">
        <v>7</v>
      </c>
      <c r="T44" s="927">
        <v>10</v>
      </c>
      <c r="U44" s="927">
        <v>0</v>
      </c>
      <c r="V44" s="927">
        <v>10</v>
      </c>
      <c r="W44" s="213"/>
    </row>
    <row r="45" spans="1:23" s="928" customFormat="1" ht="9.9499999999999993" customHeight="1">
      <c r="A45" s="925" t="s">
        <v>3101</v>
      </c>
      <c r="B45" s="926">
        <v>360</v>
      </c>
      <c r="C45" s="926">
        <v>90</v>
      </c>
      <c r="D45" s="926">
        <v>252</v>
      </c>
      <c r="E45" s="926">
        <v>112</v>
      </c>
      <c r="F45" s="926">
        <v>67</v>
      </c>
      <c r="G45" s="926">
        <v>44</v>
      </c>
      <c r="H45" s="926">
        <v>231</v>
      </c>
      <c r="I45" s="926">
        <v>23</v>
      </c>
      <c r="J45" s="926">
        <v>208</v>
      </c>
      <c r="K45" s="212"/>
      <c r="L45" s="212"/>
      <c r="M45" s="927" t="s">
        <v>2189</v>
      </c>
      <c r="N45" s="927">
        <v>124</v>
      </c>
      <c r="O45" s="927">
        <v>36</v>
      </c>
      <c r="P45" s="927">
        <v>88</v>
      </c>
      <c r="Q45" s="927">
        <v>52</v>
      </c>
      <c r="R45" s="927">
        <v>26</v>
      </c>
      <c r="S45" s="927">
        <v>26</v>
      </c>
      <c r="T45" s="927">
        <v>72</v>
      </c>
      <c r="U45" s="927">
        <v>10</v>
      </c>
      <c r="V45" s="927">
        <v>62</v>
      </c>
      <c r="W45" s="213"/>
    </row>
    <row r="46" spans="1:23" s="928" customFormat="1" ht="9.9499999999999993" customHeight="1">
      <c r="A46" s="925" t="s">
        <v>3090</v>
      </c>
      <c r="B46" s="926" t="s">
        <v>111</v>
      </c>
      <c r="C46" s="926" t="s">
        <v>111</v>
      </c>
      <c r="D46" s="926" t="s">
        <v>111</v>
      </c>
      <c r="E46" s="926" t="s">
        <v>111</v>
      </c>
      <c r="F46" s="926" t="s">
        <v>111</v>
      </c>
      <c r="G46" s="926" t="s">
        <v>111</v>
      </c>
      <c r="H46" s="926" t="s">
        <v>111</v>
      </c>
      <c r="I46" s="926" t="s">
        <v>111</v>
      </c>
      <c r="J46" s="926" t="s">
        <v>111</v>
      </c>
      <c r="K46" s="212"/>
      <c r="L46" s="212"/>
      <c r="M46" s="927" t="s">
        <v>2190</v>
      </c>
      <c r="N46" s="927">
        <v>167</v>
      </c>
      <c r="O46" s="927">
        <v>38</v>
      </c>
      <c r="P46" s="927">
        <v>129</v>
      </c>
      <c r="Q46" s="927">
        <v>40</v>
      </c>
      <c r="R46" s="927">
        <v>23</v>
      </c>
      <c r="S46" s="927">
        <v>17</v>
      </c>
      <c r="T46" s="927">
        <v>127</v>
      </c>
      <c r="U46" s="927">
        <v>15</v>
      </c>
      <c r="V46" s="927">
        <v>112</v>
      </c>
      <c r="W46" s="213"/>
    </row>
    <row r="47" spans="1:23" s="928" customFormat="1" ht="9.9499999999999993" customHeight="1">
      <c r="A47" s="925" t="s">
        <v>3091</v>
      </c>
      <c r="B47" s="926">
        <v>2</v>
      </c>
      <c r="C47" s="926">
        <v>1</v>
      </c>
      <c r="D47" s="926">
        <v>1</v>
      </c>
      <c r="E47" s="926">
        <v>2</v>
      </c>
      <c r="F47" s="926">
        <v>1</v>
      </c>
      <c r="G47" s="926">
        <v>1</v>
      </c>
      <c r="H47" s="926" t="s">
        <v>111</v>
      </c>
      <c r="I47" s="926" t="s">
        <v>111</v>
      </c>
      <c r="J47" s="926" t="s">
        <v>111</v>
      </c>
      <c r="K47" s="212"/>
      <c r="L47" s="212"/>
      <c r="M47" s="927" t="s">
        <v>2191</v>
      </c>
      <c r="N47" s="927">
        <v>39</v>
      </c>
      <c r="O47" s="927">
        <v>4</v>
      </c>
      <c r="P47" s="927">
        <v>35</v>
      </c>
      <c r="Q47" s="927">
        <v>4</v>
      </c>
      <c r="R47" s="927">
        <v>2</v>
      </c>
      <c r="S47" s="927">
        <v>2</v>
      </c>
      <c r="T47" s="927">
        <v>35</v>
      </c>
      <c r="U47" s="927">
        <v>2</v>
      </c>
      <c r="V47" s="927">
        <v>33</v>
      </c>
      <c r="W47" s="213"/>
    </row>
    <row r="48" spans="1:23" s="928" customFormat="1" ht="9.9499999999999993" customHeight="1">
      <c r="A48" s="925" t="s">
        <v>3092</v>
      </c>
      <c r="B48" s="926">
        <v>33</v>
      </c>
      <c r="C48" s="926">
        <v>11</v>
      </c>
      <c r="D48" s="926">
        <v>20</v>
      </c>
      <c r="E48" s="926">
        <v>8</v>
      </c>
      <c r="F48" s="926">
        <v>5</v>
      </c>
      <c r="G48" s="926">
        <v>3</v>
      </c>
      <c r="H48" s="926">
        <v>23</v>
      </c>
      <c r="I48" s="926">
        <v>6</v>
      </c>
      <c r="J48" s="926">
        <v>17</v>
      </c>
      <c r="K48" s="212"/>
      <c r="L48" s="212"/>
      <c r="M48" s="927" t="s">
        <v>2192</v>
      </c>
      <c r="N48" s="927">
        <v>2</v>
      </c>
      <c r="O48" s="927">
        <v>0</v>
      </c>
      <c r="P48" s="927">
        <v>2</v>
      </c>
      <c r="Q48" s="927">
        <v>0</v>
      </c>
      <c r="R48" s="927">
        <v>0</v>
      </c>
      <c r="S48" s="927">
        <v>0</v>
      </c>
      <c r="T48" s="927">
        <v>2</v>
      </c>
      <c r="U48" s="927">
        <v>0</v>
      </c>
      <c r="V48" s="927">
        <v>2</v>
      </c>
      <c r="W48" s="213"/>
    </row>
    <row r="49" spans="1:22" ht="9.9499999999999993" customHeight="1">
      <c r="A49" s="925" t="s">
        <v>3093</v>
      </c>
      <c r="B49" s="926">
        <v>190</v>
      </c>
      <c r="C49" s="926">
        <v>55</v>
      </c>
      <c r="D49" s="926">
        <v>127</v>
      </c>
      <c r="E49" s="926">
        <v>66</v>
      </c>
      <c r="F49" s="926">
        <v>42</v>
      </c>
      <c r="G49" s="926">
        <v>23</v>
      </c>
      <c r="H49" s="926">
        <v>117</v>
      </c>
      <c r="I49" s="926">
        <v>13</v>
      </c>
      <c r="J49" s="926">
        <v>104</v>
      </c>
      <c r="M49" s="927" t="s">
        <v>2197</v>
      </c>
      <c r="N49" s="927">
        <v>238</v>
      </c>
      <c r="O49" s="927">
        <v>37</v>
      </c>
      <c r="P49" s="927">
        <v>200</v>
      </c>
      <c r="Q49" s="927">
        <v>48</v>
      </c>
      <c r="R49" s="927">
        <v>26</v>
      </c>
      <c r="S49" s="927">
        <v>21</v>
      </c>
      <c r="T49" s="927">
        <v>190</v>
      </c>
      <c r="U49" s="927">
        <v>11</v>
      </c>
      <c r="V49" s="927">
        <v>179</v>
      </c>
    </row>
    <row r="50" spans="1:22" ht="9.9499999999999993" customHeight="1">
      <c r="A50" s="925" t="s">
        <v>3094</v>
      </c>
      <c r="B50" s="926">
        <v>123</v>
      </c>
      <c r="C50" s="926">
        <v>22</v>
      </c>
      <c r="D50" s="926">
        <v>93</v>
      </c>
      <c r="E50" s="926">
        <v>33</v>
      </c>
      <c r="F50" s="926">
        <v>18</v>
      </c>
      <c r="G50" s="926">
        <v>15</v>
      </c>
      <c r="H50" s="926">
        <v>82</v>
      </c>
      <c r="I50" s="926">
        <v>4</v>
      </c>
      <c r="J50" s="926">
        <v>78</v>
      </c>
      <c r="M50" s="927" t="s">
        <v>2179</v>
      </c>
      <c r="N50" s="927">
        <v>0</v>
      </c>
      <c r="O50" s="927">
        <v>0</v>
      </c>
      <c r="P50" s="927">
        <v>0</v>
      </c>
      <c r="Q50" s="927">
        <v>0</v>
      </c>
      <c r="R50" s="927">
        <v>0</v>
      </c>
      <c r="S50" s="927">
        <v>0</v>
      </c>
      <c r="T50" s="927">
        <v>0</v>
      </c>
      <c r="U50" s="927">
        <v>0</v>
      </c>
      <c r="V50" s="927">
        <v>0</v>
      </c>
    </row>
    <row r="51" spans="1:22" ht="9.9499999999999993" customHeight="1">
      <c r="A51" s="925" t="s">
        <v>3095</v>
      </c>
      <c r="B51" s="926">
        <v>10</v>
      </c>
      <c r="C51" s="926">
        <v>1</v>
      </c>
      <c r="D51" s="926">
        <v>9</v>
      </c>
      <c r="E51" s="926">
        <v>2</v>
      </c>
      <c r="F51" s="926">
        <v>1</v>
      </c>
      <c r="G51" s="926">
        <v>1</v>
      </c>
      <c r="H51" s="926">
        <v>8</v>
      </c>
      <c r="I51" s="926" t="s">
        <v>111</v>
      </c>
      <c r="J51" s="926">
        <v>8</v>
      </c>
      <c r="M51" s="927" t="s">
        <v>2183</v>
      </c>
      <c r="N51" s="927">
        <v>1</v>
      </c>
      <c r="O51" s="927">
        <v>0</v>
      </c>
      <c r="P51" s="927">
        <v>1</v>
      </c>
      <c r="Q51" s="927">
        <v>1</v>
      </c>
      <c r="R51" s="927">
        <v>0</v>
      </c>
      <c r="S51" s="927">
        <v>1</v>
      </c>
      <c r="T51" s="927">
        <v>0</v>
      </c>
      <c r="U51" s="927">
        <v>0</v>
      </c>
      <c r="V51" s="927">
        <v>0</v>
      </c>
    </row>
    <row r="52" spans="1:22" ht="9.9499999999999993" customHeight="1">
      <c r="A52" s="931" t="s">
        <v>3096</v>
      </c>
      <c r="B52" s="930">
        <v>2</v>
      </c>
      <c r="C52" s="930" t="s">
        <v>111</v>
      </c>
      <c r="D52" s="930">
        <v>2</v>
      </c>
      <c r="E52" s="930">
        <v>1</v>
      </c>
      <c r="F52" s="930" t="s">
        <v>111</v>
      </c>
      <c r="G52" s="930">
        <v>1</v>
      </c>
      <c r="H52" s="930">
        <v>1</v>
      </c>
      <c r="I52" s="930" t="s">
        <v>111</v>
      </c>
      <c r="J52" s="930">
        <v>1</v>
      </c>
      <c r="M52" s="927" t="s">
        <v>2187</v>
      </c>
      <c r="N52" s="927">
        <v>1</v>
      </c>
      <c r="O52" s="927">
        <v>0</v>
      </c>
      <c r="P52" s="927">
        <v>1</v>
      </c>
      <c r="Q52" s="927">
        <v>1</v>
      </c>
      <c r="R52" s="927">
        <v>0</v>
      </c>
      <c r="S52" s="927">
        <v>1</v>
      </c>
      <c r="T52" s="927">
        <v>0</v>
      </c>
      <c r="U52" s="927">
        <v>0</v>
      </c>
      <c r="V52" s="927">
        <v>0</v>
      </c>
    </row>
    <row r="53" spans="1:22" ht="9.9499999999999993" customHeight="1">
      <c r="A53" s="925" t="s">
        <v>3102</v>
      </c>
      <c r="B53" s="926">
        <v>219</v>
      </c>
      <c r="C53" s="926">
        <v>38</v>
      </c>
      <c r="D53" s="926">
        <v>172</v>
      </c>
      <c r="E53" s="926">
        <v>34</v>
      </c>
      <c r="F53" s="926">
        <v>25</v>
      </c>
      <c r="G53" s="926">
        <v>9</v>
      </c>
      <c r="H53" s="926">
        <v>176</v>
      </c>
      <c r="I53" s="926">
        <v>13</v>
      </c>
      <c r="J53" s="926">
        <v>163</v>
      </c>
      <c r="M53" s="927" t="s">
        <v>2189</v>
      </c>
      <c r="N53" s="927">
        <v>16</v>
      </c>
      <c r="O53" s="927">
        <v>1</v>
      </c>
      <c r="P53" s="927">
        <v>14</v>
      </c>
      <c r="Q53" s="927">
        <v>6</v>
      </c>
      <c r="R53" s="927">
        <v>1</v>
      </c>
      <c r="S53" s="927">
        <v>4</v>
      </c>
      <c r="T53" s="927">
        <v>10</v>
      </c>
      <c r="U53" s="927">
        <v>0</v>
      </c>
      <c r="V53" s="927">
        <v>10</v>
      </c>
    </row>
    <row r="54" spans="1:22" ht="9.9499999999999993" customHeight="1">
      <c r="A54" s="925" t="s">
        <v>3090</v>
      </c>
      <c r="B54" s="926" t="s">
        <v>111</v>
      </c>
      <c r="C54" s="926" t="s">
        <v>111</v>
      </c>
      <c r="D54" s="926" t="s">
        <v>111</v>
      </c>
      <c r="E54" s="926" t="s">
        <v>111</v>
      </c>
      <c r="F54" s="926" t="s">
        <v>111</v>
      </c>
      <c r="G54" s="926" t="s">
        <v>111</v>
      </c>
      <c r="H54" s="926" t="s">
        <v>111</v>
      </c>
      <c r="I54" s="926" t="s">
        <v>111</v>
      </c>
      <c r="J54" s="926" t="s">
        <v>111</v>
      </c>
      <c r="M54" s="927" t="s">
        <v>2190</v>
      </c>
      <c r="N54" s="927">
        <v>94</v>
      </c>
      <c r="O54" s="927">
        <v>18</v>
      </c>
      <c r="P54" s="927">
        <v>76</v>
      </c>
      <c r="Q54" s="927">
        <v>21</v>
      </c>
      <c r="R54" s="927">
        <v>14</v>
      </c>
      <c r="S54" s="927">
        <v>7</v>
      </c>
      <c r="T54" s="927">
        <v>73</v>
      </c>
      <c r="U54" s="927">
        <v>4</v>
      </c>
      <c r="V54" s="927">
        <v>69</v>
      </c>
    </row>
    <row r="55" spans="1:22" ht="9.9499999999999993" customHeight="1">
      <c r="A55" s="925" t="s">
        <v>3091</v>
      </c>
      <c r="B55" s="926">
        <v>2</v>
      </c>
      <c r="C55" s="926">
        <v>1</v>
      </c>
      <c r="D55" s="926">
        <v>1</v>
      </c>
      <c r="E55" s="926" t="s">
        <v>111</v>
      </c>
      <c r="F55" s="926" t="s">
        <v>111</v>
      </c>
      <c r="G55" s="926" t="s">
        <v>111</v>
      </c>
      <c r="H55" s="926">
        <v>2</v>
      </c>
      <c r="I55" s="926">
        <v>1</v>
      </c>
      <c r="J55" s="926">
        <v>1</v>
      </c>
      <c r="M55" s="927" t="s">
        <v>2191</v>
      </c>
      <c r="N55" s="927">
        <v>109</v>
      </c>
      <c r="O55" s="927">
        <v>16</v>
      </c>
      <c r="P55" s="927">
        <v>93</v>
      </c>
      <c r="Q55" s="927">
        <v>18</v>
      </c>
      <c r="R55" s="927">
        <v>11</v>
      </c>
      <c r="S55" s="927">
        <v>7</v>
      </c>
      <c r="T55" s="927">
        <v>91</v>
      </c>
      <c r="U55" s="927">
        <v>5</v>
      </c>
      <c r="V55" s="927">
        <v>86</v>
      </c>
    </row>
    <row r="56" spans="1:22" ht="9.9499999999999993" customHeight="1">
      <c r="A56" s="925" t="s">
        <v>3092</v>
      </c>
      <c r="B56" s="926" t="s">
        <v>111</v>
      </c>
      <c r="C56" s="926" t="s">
        <v>111</v>
      </c>
      <c r="D56" s="926" t="s">
        <v>111</v>
      </c>
      <c r="E56" s="926" t="s">
        <v>111</v>
      </c>
      <c r="F56" s="926" t="s">
        <v>111</v>
      </c>
      <c r="G56" s="926" t="s">
        <v>111</v>
      </c>
      <c r="H56" s="926" t="s">
        <v>111</v>
      </c>
      <c r="I56" s="926" t="s">
        <v>111</v>
      </c>
      <c r="J56" s="926" t="s">
        <v>111</v>
      </c>
      <c r="M56" s="927" t="s">
        <v>2192</v>
      </c>
      <c r="N56" s="927">
        <v>17</v>
      </c>
      <c r="O56" s="927">
        <v>2</v>
      </c>
      <c r="P56" s="927">
        <v>15</v>
      </c>
      <c r="Q56" s="927">
        <v>1</v>
      </c>
      <c r="R56" s="927">
        <v>0</v>
      </c>
      <c r="S56" s="927">
        <v>1</v>
      </c>
      <c r="T56" s="927">
        <v>16</v>
      </c>
      <c r="U56" s="927">
        <v>2</v>
      </c>
      <c r="V56" s="927">
        <v>14</v>
      </c>
    </row>
    <row r="57" spans="1:22" ht="9.9499999999999993" customHeight="1">
      <c r="A57" s="925" t="s">
        <v>3093</v>
      </c>
      <c r="B57" s="926">
        <v>24</v>
      </c>
      <c r="C57" s="926">
        <v>6</v>
      </c>
      <c r="D57" s="926">
        <v>16</v>
      </c>
      <c r="E57" s="926">
        <v>7</v>
      </c>
      <c r="F57" s="926">
        <v>5</v>
      </c>
      <c r="G57" s="926">
        <v>2</v>
      </c>
      <c r="H57" s="926">
        <v>15</v>
      </c>
      <c r="I57" s="926">
        <v>1</v>
      </c>
      <c r="J57" s="926">
        <v>14</v>
      </c>
      <c r="M57" s="927" t="s">
        <v>2198</v>
      </c>
      <c r="N57" s="927">
        <v>138</v>
      </c>
      <c r="O57" s="927">
        <v>14</v>
      </c>
      <c r="P57" s="927">
        <v>124</v>
      </c>
      <c r="Q57" s="927">
        <v>19</v>
      </c>
      <c r="R57" s="927">
        <v>11</v>
      </c>
      <c r="S57" s="927">
        <v>8</v>
      </c>
      <c r="T57" s="927">
        <v>119</v>
      </c>
      <c r="U57" s="927">
        <v>3</v>
      </c>
      <c r="V57" s="927">
        <v>116</v>
      </c>
    </row>
    <row r="58" spans="1:22" ht="9.9499999999999993" customHeight="1">
      <c r="A58" s="925" t="s">
        <v>3094</v>
      </c>
      <c r="B58" s="926">
        <v>130</v>
      </c>
      <c r="C58" s="926">
        <v>22</v>
      </c>
      <c r="D58" s="926">
        <v>103</v>
      </c>
      <c r="E58" s="926">
        <v>17</v>
      </c>
      <c r="F58" s="926">
        <v>13</v>
      </c>
      <c r="G58" s="926">
        <v>4</v>
      </c>
      <c r="H58" s="926">
        <v>108</v>
      </c>
      <c r="I58" s="926">
        <v>9</v>
      </c>
      <c r="J58" s="926">
        <v>99</v>
      </c>
      <c r="M58" s="927" t="s">
        <v>2179</v>
      </c>
      <c r="N58" s="927">
        <v>0</v>
      </c>
      <c r="O58" s="927">
        <v>0</v>
      </c>
      <c r="P58" s="927">
        <v>0</v>
      </c>
      <c r="Q58" s="927">
        <v>0</v>
      </c>
      <c r="R58" s="927">
        <v>0</v>
      </c>
      <c r="S58" s="927">
        <v>0</v>
      </c>
      <c r="T58" s="927">
        <v>0</v>
      </c>
      <c r="U58" s="927">
        <v>0</v>
      </c>
      <c r="V58" s="927">
        <v>0</v>
      </c>
    </row>
    <row r="59" spans="1:22" ht="9.9499999999999993" customHeight="1">
      <c r="A59" s="925" t="s">
        <v>3095</v>
      </c>
      <c r="B59" s="926">
        <v>57</v>
      </c>
      <c r="C59" s="926">
        <v>9</v>
      </c>
      <c r="D59" s="926">
        <v>46</v>
      </c>
      <c r="E59" s="926">
        <v>10</v>
      </c>
      <c r="F59" s="926">
        <v>7</v>
      </c>
      <c r="G59" s="926">
        <v>3</v>
      </c>
      <c r="H59" s="926">
        <v>45</v>
      </c>
      <c r="I59" s="926">
        <v>2</v>
      </c>
      <c r="J59" s="926">
        <v>43</v>
      </c>
      <c r="M59" s="927" t="s">
        <v>2183</v>
      </c>
      <c r="N59" s="927">
        <v>0</v>
      </c>
      <c r="O59" s="927">
        <v>0</v>
      </c>
      <c r="P59" s="927">
        <v>0</v>
      </c>
      <c r="Q59" s="927">
        <v>0</v>
      </c>
      <c r="R59" s="927">
        <v>0</v>
      </c>
      <c r="S59" s="927">
        <v>0</v>
      </c>
      <c r="T59" s="927">
        <v>0</v>
      </c>
      <c r="U59" s="927">
        <v>0</v>
      </c>
      <c r="V59" s="927">
        <v>0</v>
      </c>
    </row>
    <row r="60" spans="1:22" ht="9.9499999999999993" customHeight="1">
      <c r="A60" s="931" t="s">
        <v>3096</v>
      </c>
      <c r="B60" s="930">
        <v>6</v>
      </c>
      <c r="C60" s="930" t="s">
        <v>111</v>
      </c>
      <c r="D60" s="930">
        <v>6</v>
      </c>
      <c r="E60" s="930" t="s">
        <v>111</v>
      </c>
      <c r="F60" s="930" t="s">
        <v>111</v>
      </c>
      <c r="G60" s="930" t="s">
        <v>111</v>
      </c>
      <c r="H60" s="930">
        <v>6</v>
      </c>
      <c r="I60" s="930" t="s">
        <v>111</v>
      </c>
      <c r="J60" s="930">
        <v>6</v>
      </c>
      <c r="M60" s="927" t="s">
        <v>2187</v>
      </c>
      <c r="N60" s="927">
        <v>1</v>
      </c>
      <c r="O60" s="927">
        <v>0</v>
      </c>
      <c r="P60" s="927">
        <v>1</v>
      </c>
      <c r="Q60" s="927">
        <v>0</v>
      </c>
      <c r="R60" s="927">
        <v>0</v>
      </c>
      <c r="S60" s="927">
        <v>0</v>
      </c>
      <c r="T60" s="927">
        <v>1</v>
      </c>
      <c r="U60" s="927">
        <v>0</v>
      </c>
      <c r="V60" s="927">
        <v>1</v>
      </c>
    </row>
    <row r="61" spans="1:22" ht="9.9499999999999993" customHeight="1">
      <c r="A61" s="925" t="s">
        <v>3103</v>
      </c>
      <c r="B61" s="926">
        <v>158</v>
      </c>
      <c r="C61" s="926">
        <v>13</v>
      </c>
      <c r="D61" s="926">
        <v>138</v>
      </c>
      <c r="E61" s="926">
        <v>16</v>
      </c>
      <c r="F61" s="926">
        <v>10</v>
      </c>
      <c r="G61" s="926">
        <v>6</v>
      </c>
      <c r="H61" s="926">
        <v>135</v>
      </c>
      <c r="I61" s="926">
        <v>3</v>
      </c>
      <c r="J61" s="926">
        <v>132</v>
      </c>
      <c r="M61" s="927" t="s">
        <v>2189</v>
      </c>
      <c r="N61" s="927">
        <v>1</v>
      </c>
      <c r="O61" s="927">
        <v>0</v>
      </c>
      <c r="P61" s="927">
        <v>1</v>
      </c>
      <c r="Q61" s="927">
        <v>0</v>
      </c>
      <c r="R61" s="927">
        <v>0</v>
      </c>
      <c r="S61" s="927">
        <v>0</v>
      </c>
      <c r="T61" s="927">
        <v>1</v>
      </c>
      <c r="U61" s="927">
        <v>0</v>
      </c>
      <c r="V61" s="927">
        <v>1</v>
      </c>
    </row>
    <row r="62" spans="1:22" ht="9.9499999999999993" customHeight="1">
      <c r="A62" s="925" t="s">
        <v>3090</v>
      </c>
      <c r="B62" s="926" t="s">
        <v>111</v>
      </c>
      <c r="C62" s="926" t="s">
        <v>111</v>
      </c>
      <c r="D62" s="926" t="s">
        <v>111</v>
      </c>
      <c r="E62" s="926" t="s">
        <v>111</v>
      </c>
      <c r="F62" s="926" t="s">
        <v>111</v>
      </c>
      <c r="G62" s="926" t="s">
        <v>111</v>
      </c>
      <c r="H62" s="926" t="s">
        <v>111</v>
      </c>
      <c r="I62" s="926" t="s">
        <v>111</v>
      </c>
      <c r="J62" s="926" t="s">
        <v>111</v>
      </c>
      <c r="M62" s="927" t="s">
        <v>2190</v>
      </c>
      <c r="N62" s="927">
        <v>6</v>
      </c>
      <c r="O62" s="927">
        <v>1</v>
      </c>
      <c r="P62" s="927">
        <v>5</v>
      </c>
      <c r="Q62" s="927">
        <v>2</v>
      </c>
      <c r="R62" s="927">
        <v>1</v>
      </c>
      <c r="S62" s="927">
        <v>1</v>
      </c>
      <c r="T62" s="927">
        <v>4</v>
      </c>
      <c r="U62" s="927">
        <v>0</v>
      </c>
      <c r="V62" s="927">
        <v>4</v>
      </c>
    </row>
    <row r="63" spans="1:22" ht="9.9499999999999993" customHeight="1">
      <c r="A63" s="925" t="s">
        <v>3091</v>
      </c>
      <c r="B63" s="926" t="s">
        <v>111</v>
      </c>
      <c r="C63" s="926" t="s">
        <v>111</v>
      </c>
      <c r="D63" s="926" t="s">
        <v>111</v>
      </c>
      <c r="E63" s="926" t="s">
        <v>111</v>
      </c>
      <c r="F63" s="926" t="s">
        <v>111</v>
      </c>
      <c r="G63" s="926" t="s">
        <v>111</v>
      </c>
      <c r="H63" s="926" t="s">
        <v>111</v>
      </c>
      <c r="I63" s="926" t="s">
        <v>111</v>
      </c>
      <c r="J63" s="926" t="s">
        <v>111</v>
      </c>
      <c r="M63" s="927" t="s">
        <v>2191</v>
      </c>
      <c r="N63" s="927">
        <v>66</v>
      </c>
      <c r="O63" s="927">
        <v>5</v>
      </c>
      <c r="P63" s="927">
        <v>61</v>
      </c>
      <c r="Q63" s="927">
        <v>7</v>
      </c>
      <c r="R63" s="927">
        <v>3</v>
      </c>
      <c r="S63" s="927">
        <v>4</v>
      </c>
      <c r="T63" s="927">
        <v>59</v>
      </c>
      <c r="U63" s="927">
        <v>2</v>
      </c>
      <c r="V63" s="927">
        <v>57</v>
      </c>
    </row>
    <row r="64" spans="1:22" ht="9.9499999999999993" customHeight="1">
      <c r="A64" s="925" t="s">
        <v>3092</v>
      </c>
      <c r="B64" s="926" t="s">
        <v>111</v>
      </c>
      <c r="C64" s="926" t="s">
        <v>111</v>
      </c>
      <c r="D64" s="926" t="s">
        <v>111</v>
      </c>
      <c r="E64" s="926" t="s">
        <v>111</v>
      </c>
      <c r="F64" s="926" t="s">
        <v>111</v>
      </c>
      <c r="G64" s="926" t="s">
        <v>111</v>
      </c>
      <c r="H64" s="926" t="s">
        <v>111</v>
      </c>
      <c r="I64" s="926" t="s">
        <v>111</v>
      </c>
      <c r="J64" s="926" t="s">
        <v>111</v>
      </c>
      <c r="M64" s="927" t="s">
        <v>2192</v>
      </c>
      <c r="N64" s="927">
        <v>64</v>
      </c>
      <c r="O64" s="927">
        <v>8</v>
      </c>
      <c r="P64" s="927">
        <v>56</v>
      </c>
      <c r="Q64" s="927">
        <v>10</v>
      </c>
      <c r="R64" s="927">
        <v>7</v>
      </c>
      <c r="S64" s="927">
        <v>3</v>
      </c>
      <c r="T64" s="927">
        <v>54</v>
      </c>
      <c r="U64" s="927">
        <v>1</v>
      </c>
      <c r="V64" s="927">
        <v>53</v>
      </c>
    </row>
    <row r="65" spans="1:22" ht="9.9499999999999993" customHeight="1">
      <c r="A65" s="925" t="s">
        <v>3093</v>
      </c>
      <c r="B65" s="926">
        <v>2</v>
      </c>
      <c r="C65" s="926" t="s">
        <v>111</v>
      </c>
      <c r="D65" s="926">
        <v>2</v>
      </c>
      <c r="E65" s="926" t="s">
        <v>111</v>
      </c>
      <c r="F65" s="926" t="s">
        <v>111</v>
      </c>
      <c r="G65" s="926" t="s">
        <v>111</v>
      </c>
      <c r="H65" s="926">
        <v>2</v>
      </c>
      <c r="I65" s="926" t="s">
        <v>111</v>
      </c>
      <c r="J65" s="926">
        <v>2</v>
      </c>
      <c r="M65" s="927" t="s">
        <v>2199</v>
      </c>
      <c r="N65" s="927">
        <v>54</v>
      </c>
      <c r="O65" s="927">
        <v>3</v>
      </c>
      <c r="P65" s="927">
        <v>51</v>
      </c>
      <c r="Q65" s="927">
        <v>7</v>
      </c>
      <c r="R65" s="927">
        <v>2</v>
      </c>
      <c r="S65" s="927">
        <v>5</v>
      </c>
      <c r="T65" s="927">
        <v>47</v>
      </c>
      <c r="U65" s="927">
        <v>1</v>
      </c>
      <c r="V65" s="927">
        <v>46</v>
      </c>
    </row>
    <row r="66" spans="1:22" ht="9.9499999999999993" customHeight="1">
      <c r="A66" s="933" t="s">
        <v>3094</v>
      </c>
      <c r="B66" s="934">
        <v>23</v>
      </c>
      <c r="C66" s="934">
        <v>1</v>
      </c>
      <c r="D66" s="934">
        <v>20</v>
      </c>
      <c r="E66" s="934">
        <v>3</v>
      </c>
      <c r="F66" s="934">
        <v>1</v>
      </c>
      <c r="G66" s="934">
        <v>2</v>
      </c>
      <c r="H66" s="934">
        <v>18</v>
      </c>
      <c r="I66" s="934" t="s">
        <v>111</v>
      </c>
      <c r="J66" s="934">
        <v>18</v>
      </c>
      <c r="M66" s="927" t="s">
        <v>2179</v>
      </c>
      <c r="N66" s="927">
        <v>0</v>
      </c>
      <c r="O66" s="927">
        <v>0</v>
      </c>
      <c r="P66" s="927">
        <v>0</v>
      </c>
      <c r="Q66" s="927">
        <v>0</v>
      </c>
      <c r="R66" s="927">
        <v>0</v>
      </c>
      <c r="S66" s="927">
        <v>0</v>
      </c>
      <c r="T66" s="927">
        <v>0</v>
      </c>
      <c r="U66" s="927">
        <v>0</v>
      </c>
      <c r="V66" s="927">
        <v>0</v>
      </c>
    </row>
    <row r="67" spans="1:22" ht="9.9499999999999993" customHeight="1">
      <c r="A67" s="933" t="s">
        <v>3095</v>
      </c>
      <c r="B67" s="934">
        <v>68</v>
      </c>
      <c r="C67" s="934">
        <v>5</v>
      </c>
      <c r="D67" s="934">
        <v>60</v>
      </c>
      <c r="E67" s="934">
        <v>5</v>
      </c>
      <c r="F67" s="934">
        <v>3</v>
      </c>
      <c r="G67" s="934">
        <v>2</v>
      </c>
      <c r="H67" s="934">
        <v>60</v>
      </c>
      <c r="I67" s="934">
        <v>2</v>
      </c>
      <c r="J67" s="934">
        <v>58</v>
      </c>
      <c r="M67" s="927" t="s">
        <v>2183</v>
      </c>
      <c r="N67" s="927">
        <v>0</v>
      </c>
      <c r="O67" s="927">
        <v>0</v>
      </c>
      <c r="P67" s="927">
        <v>0</v>
      </c>
      <c r="Q67" s="927">
        <v>0</v>
      </c>
      <c r="R67" s="927">
        <v>0</v>
      </c>
      <c r="S67" s="927">
        <v>0</v>
      </c>
      <c r="T67" s="927">
        <v>0</v>
      </c>
      <c r="U67" s="927">
        <v>0</v>
      </c>
      <c r="V67" s="927">
        <v>0</v>
      </c>
    </row>
    <row r="68" spans="1:22" ht="9.9499999999999993" customHeight="1">
      <c r="A68" s="935" t="s">
        <v>3096</v>
      </c>
      <c r="B68" s="936">
        <v>65</v>
      </c>
      <c r="C68" s="936">
        <v>7</v>
      </c>
      <c r="D68" s="936">
        <v>56</v>
      </c>
      <c r="E68" s="936">
        <v>8</v>
      </c>
      <c r="F68" s="936">
        <v>6</v>
      </c>
      <c r="G68" s="936">
        <v>2</v>
      </c>
      <c r="H68" s="936">
        <v>55</v>
      </c>
      <c r="I68" s="936">
        <v>1</v>
      </c>
      <c r="J68" s="936">
        <v>54</v>
      </c>
      <c r="M68" s="927" t="s">
        <v>2187</v>
      </c>
      <c r="N68" s="927">
        <v>0</v>
      </c>
      <c r="O68" s="927">
        <v>0</v>
      </c>
      <c r="P68" s="927">
        <v>0</v>
      </c>
      <c r="Q68" s="927">
        <v>0</v>
      </c>
      <c r="R68" s="927">
        <v>0</v>
      </c>
      <c r="S68" s="927">
        <v>0</v>
      </c>
      <c r="T68" s="927">
        <v>0</v>
      </c>
      <c r="U68" s="927">
        <v>0</v>
      </c>
      <c r="V68" s="927">
        <v>0</v>
      </c>
    </row>
    <row r="69" spans="1:22" ht="9.9499999999999993" customHeight="1">
      <c r="A69" s="937"/>
      <c r="B69" s="938"/>
      <c r="C69" s="938"/>
      <c r="D69" s="938"/>
      <c r="E69" s="938"/>
      <c r="F69" s="938"/>
      <c r="G69" s="938"/>
      <c r="H69" s="938"/>
      <c r="I69" s="938"/>
      <c r="J69" s="938"/>
      <c r="M69" s="927" t="s">
        <v>2189</v>
      </c>
      <c r="N69" s="927">
        <v>1</v>
      </c>
      <c r="O69" s="927">
        <v>1</v>
      </c>
      <c r="P69" s="927">
        <v>0</v>
      </c>
      <c r="Q69" s="927">
        <v>1</v>
      </c>
      <c r="R69" s="927">
        <v>1</v>
      </c>
      <c r="S69" s="927">
        <v>0</v>
      </c>
      <c r="T69" s="927">
        <v>0</v>
      </c>
      <c r="U69" s="927">
        <v>0</v>
      </c>
      <c r="V69" s="927">
        <v>0</v>
      </c>
    </row>
    <row r="70" spans="1:22" ht="9.9499999999999993" customHeight="1">
      <c r="A70" s="937" t="s">
        <v>2200</v>
      </c>
      <c r="B70" s="938"/>
      <c r="C70" s="938"/>
      <c r="D70" s="938"/>
      <c r="E70" s="938"/>
      <c r="F70" s="938"/>
      <c r="G70" s="938"/>
      <c r="H70" s="938"/>
      <c r="I70" s="938"/>
      <c r="J70" s="938"/>
      <c r="M70" s="927" t="s">
        <v>2190</v>
      </c>
      <c r="N70" s="927">
        <v>0</v>
      </c>
      <c r="O70" s="927">
        <v>0</v>
      </c>
      <c r="P70" s="927">
        <v>0</v>
      </c>
      <c r="Q70" s="927">
        <v>0</v>
      </c>
      <c r="R70" s="927">
        <v>0</v>
      </c>
      <c r="S70" s="927">
        <v>0</v>
      </c>
      <c r="T70" s="927">
        <v>0</v>
      </c>
      <c r="U70" s="927">
        <v>0</v>
      </c>
      <c r="V70" s="927">
        <v>0</v>
      </c>
    </row>
    <row r="71" spans="1:22" ht="9.75" customHeight="1">
      <c r="A71" s="939" t="s">
        <v>2201</v>
      </c>
      <c r="B71" s="940">
        <v>1334</v>
      </c>
      <c r="C71" s="940">
        <v>356</v>
      </c>
      <c r="D71" s="940">
        <v>927</v>
      </c>
      <c r="E71" s="940">
        <v>484</v>
      </c>
      <c r="F71" s="940">
        <v>270</v>
      </c>
      <c r="G71" s="940">
        <v>212</v>
      </c>
      <c r="H71" s="940">
        <v>800</v>
      </c>
      <c r="I71" s="940">
        <v>85</v>
      </c>
      <c r="J71" s="941">
        <v>715</v>
      </c>
      <c r="M71" s="927" t="s">
        <v>2191</v>
      </c>
      <c r="N71" s="927">
        <v>7</v>
      </c>
      <c r="O71" s="927">
        <v>1</v>
      </c>
      <c r="P71" s="927">
        <v>6</v>
      </c>
      <c r="Q71" s="927">
        <v>3</v>
      </c>
      <c r="R71" s="927">
        <v>1</v>
      </c>
      <c r="S71" s="927">
        <v>2</v>
      </c>
      <c r="T71" s="927">
        <v>4</v>
      </c>
      <c r="U71" s="927">
        <v>0</v>
      </c>
      <c r="V71" s="927">
        <v>4</v>
      </c>
    </row>
    <row r="72" spans="1:22" ht="9.9499999999999993" customHeight="1">
      <c r="A72" s="942" t="s">
        <v>2202</v>
      </c>
      <c r="B72" s="943"/>
      <c r="C72" s="943"/>
      <c r="D72" s="943"/>
      <c r="E72" s="943"/>
      <c r="F72" s="943"/>
      <c r="G72" s="943"/>
      <c r="H72" s="943"/>
      <c r="I72" s="943"/>
      <c r="J72" s="943"/>
      <c r="M72" s="927" t="s">
        <v>2192</v>
      </c>
      <c r="N72" s="927">
        <v>46</v>
      </c>
      <c r="O72" s="927">
        <v>1</v>
      </c>
      <c r="P72" s="927">
        <v>45</v>
      </c>
      <c r="Q72" s="927">
        <v>3</v>
      </c>
      <c r="R72" s="927">
        <v>0</v>
      </c>
      <c r="S72" s="927">
        <v>3</v>
      </c>
      <c r="T72" s="927">
        <v>43</v>
      </c>
      <c r="U72" s="927">
        <v>1</v>
      </c>
      <c r="V72" s="927">
        <v>42</v>
      </c>
    </row>
    <row r="73" spans="1:22" ht="18" customHeight="1">
      <c r="M73" s="945" t="s">
        <v>2203</v>
      </c>
      <c r="N73" s="927">
        <v>1477</v>
      </c>
      <c r="O73" s="927">
        <v>448</v>
      </c>
      <c r="P73" s="927">
        <v>1028</v>
      </c>
      <c r="Q73" s="927">
        <v>550</v>
      </c>
      <c r="R73" s="927">
        <v>322</v>
      </c>
      <c r="S73" s="927">
        <v>227</v>
      </c>
      <c r="T73" s="927">
        <v>927</v>
      </c>
      <c r="U73" s="927">
        <v>126</v>
      </c>
      <c r="V73" s="927">
        <v>801</v>
      </c>
    </row>
    <row r="74" spans="1:22" ht="18.75" customHeight="1"/>
  </sheetData>
  <mergeCells count="4">
    <mergeCell ref="A2:A3"/>
    <mergeCell ref="B2:D2"/>
    <mergeCell ref="E2:G2"/>
    <mergeCell ref="H2:J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
  <sheetViews>
    <sheetView view="pageBreakPreview" zoomScaleNormal="100" zoomScaleSheetLayoutView="100" workbookViewId="0">
      <selection activeCell="J11" sqref="J11"/>
    </sheetView>
  </sheetViews>
  <sheetFormatPr defaultRowHeight="20.45" customHeight="1"/>
  <cols>
    <col min="1" max="1" width="11.25" style="83" customWidth="1"/>
    <col min="2" max="2" width="11.375" style="83" customWidth="1"/>
    <col min="3" max="3" width="9.375" style="83" bestFit="1" customWidth="1"/>
    <col min="4" max="4" width="9" style="83"/>
    <col min="5" max="5" width="10" style="83" customWidth="1"/>
    <col min="6" max="256" width="9" style="83"/>
    <col min="257" max="257" width="11.25" style="83" customWidth="1"/>
    <col min="258" max="258" width="11.375" style="83" customWidth="1"/>
    <col min="259" max="259" width="9.375" style="83" bestFit="1" customWidth="1"/>
    <col min="260" max="260" width="9" style="83"/>
    <col min="261" max="261" width="10" style="83" customWidth="1"/>
    <col min="262" max="512" width="9" style="83"/>
    <col min="513" max="513" width="11.25" style="83" customWidth="1"/>
    <col min="514" max="514" width="11.375" style="83" customWidth="1"/>
    <col min="515" max="515" width="9.375" style="83" bestFit="1" customWidth="1"/>
    <col min="516" max="516" width="9" style="83"/>
    <col min="517" max="517" width="10" style="83" customWidth="1"/>
    <col min="518" max="768" width="9" style="83"/>
    <col min="769" max="769" width="11.25" style="83" customWidth="1"/>
    <col min="770" max="770" width="11.375" style="83" customWidth="1"/>
    <col min="771" max="771" width="9.375" style="83" bestFit="1" customWidth="1"/>
    <col min="772" max="772" width="9" style="83"/>
    <col min="773" max="773" width="10" style="83" customWidth="1"/>
    <col min="774" max="1024" width="9" style="83"/>
    <col min="1025" max="1025" width="11.25" style="83" customWidth="1"/>
    <col min="1026" max="1026" width="11.375" style="83" customWidth="1"/>
    <col min="1027" max="1027" width="9.375" style="83" bestFit="1" customWidth="1"/>
    <col min="1028" max="1028" width="9" style="83"/>
    <col min="1029" max="1029" width="10" style="83" customWidth="1"/>
    <col min="1030" max="1280" width="9" style="83"/>
    <col min="1281" max="1281" width="11.25" style="83" customWidth="1"/>
    <col min="1282" max="1282" width="11.375" style="83" customWidth="1"/>
    <col min="1283" max="1283" width="9.375" style="83" bestFit="1" customWidth="1"/>
    <col min="1284" max="1284" width="9" style="83"/>
    <col min="1285" max="1285" width="10" style="83" customWidth="1"/>
    <col min="1286" max="1536" width="9" style="83"/>
    <col min="1537" max="1537" width="11.25" style="83" customWidth="1"/>
    <col min="1538" max="1538" width="11.375" style="83" customWidth="1"/>
    <col min="1539" max="1539" width="9.375" style="83" bestFit="1" customWidth="1"/>
    <col min="1540" max="1540" width="9" style="83"/>
    <col min="1541" max="1541" width="10" style="83" customWidth="1"/>
    <col min="1542" max="1792" width="9" style="83"/>
    <col min="1793" max="1793" width="11.25" style="83" customWidth="1"/>
    <col min="1794" max="1794" width="11.375" style="83" customWidth="1"/>
    <col min="1795" max="1795" width="9.375" style="83" bestFit="1" customWidth="1"/>
    <col min="1796" max="1796" width="9" style="83"/>
    <col min="1797" max="1797" width="10" style="83" customWidth="1"/>
    <col min="1798" max="2048" width="9" style="83"/>
    <col min="2049" max="2049" width="11.25" style="83" customWidth="1"/>
    <col min="2050" max="2050" width="11.375" style="83" customWidth="1"/>
    <col min="2051" max="2051" width="9.375" style="83" bestFit="1" customWidth="1"/>
    <col min="2052" max="2052" width="9" style="83"/>
    <col min="2053" max="2053" width="10" style="83" customWidth="1"/>
    <col min="2054" max="2304" width="9" style="83"/>
    <col min="2305" max="2305" width="11.25" style="83" customWidth="1"/>
    <col min="2306" max="2306" width="11.375" style="83" customWidth="1"/>
    <col min="2307" max="2307" width="9.375" style="83" bestFit="1" customWidth="1"/>
    <col min="2308" max="2308" width="9" style="83"/>
    <col min="2309" max="2309" width="10" style="83" customWidth="1"/>
    <col min="2310" max="2560" width="9" style="83"/>
    <col min="2561" max="2561" width="11.25" style="83" customWidth="1"/>
    <col min="2562" max="2562" width="11.375" style="83" customWidth="1"/>
    <col min="2563" max="2563" width="9.375" style="83" bestFit="1" customWidth="1"/>
    <col min="2564" max="2564" width="9" style="83"/>
    <col min="2565" max="2565" width="10" style="83" customWidth="1"/>
    <col min="2566" max="2816" width="9" style="83"/>
    <col min="2817" max="2817" width="11.25" style="83" customWidth="1"/>
    <col min="2818" max="2818" width="11.375" style="83" customWidth="1"/>
    <col min="2819" max="2819" width="9.375" style="83" bestFit="1" customWidth="1"/>
    <col min="2820" max="2820" width="9" style="83"/>
    <col min="2821" max="2821" width="10" style="83" customWidth="1"/>
    <col min="2822" max="3072" width="9" style="83"/>
    <col min="3073" max="3073" width="11.25" style="83" customWidth="1"/>
    <col min="3074" max="3074" width="11.375" style="83" customWidth="1"/>
    <col min="3075" max="3075" width="9.375" style="83" bestFit="1" customWidth="1"/>
    <col min="3076" max="3076" width="9" style="83"/>
    <col min="3077" max="3077" width="10" style="83" customWidth="1"/>
    <col min="3078" max="3328" width="9" style="83"/>
    <col min="3329" max="3329" width="11.25" style="83" customWidth="1"/>
    <col min="3330" max="3330" width="11.375" style="83" customWidth="1"/>
    <col min="3331" max="3331" width="9.375" style="83" bestFit="1" customWidth="1"/>
    <col min="3332" max="3332" width="9" style="83"/>
    <col min="3333" max="3333" width="10" style="83" customWidth="1"/>
    <col min="3334" max="3584" width="9" style="83"/>
    <col min="3585" max="3585" width="11.25" style="83" customWidth="1"/>
    <col min="3586" max="3586" width="11.375" style="83" customWidth="1"/>
    <col min="3587" max="3587" width="9.375" style="83" bestFit="1" customWidth="1"/>
    <col min="3588" max="3588" width="9" style="83"/>
    <col min="3589" max="3589" width="10" style="83" customWidth="1"/>
    <col min="3590" max="3840" width="9" style="83"/>
    <col min="3841" max="3841" width="11.25" style="83" customWidth="1"/>
    <col min="3842" max="3842" width="11.375" style="83" customWidth="1"/>
    <col min="3843" max="3843" width="9.375" style="83" bestFit="1" customWidth="1"/>
    <col min="3844" max="3844" width="9" style="83"/>
    <col min="3845" max="3845" width="10" style="83" customWidth="1"/>
    <col min="3846" max="4096" width="9" style="83"/>
    <col min="4097" max="4097" width="11.25" style="83" customWidth="1"/>
    <col min="4098" max="4098" width="11.375" style="83" customWidth="1"/>
    <col min="4099" max="4099" width="9.375" style="83" bestFit="1" customWidth="1"/>
    <col min="4100" max="4100" width="9" style="83"/>
    <col min="4101" max="4101" width="10" style="83" customWidth="1"/>
    <col min="4102" max="4352" width="9" style="83"/>
    <col min="4353" max="4353" width="11.25" style="83" customWidth="1"/>
    <col min="4354" max="4354" width="11.375" style="83" customWidth="1"/>
    <col min="4355" max="4355" width="9.375" style="83" bestFit="1" customWidth="1"/>
    <col min="4356" max="4356" width="9" style="83"/>
    <col min="4357" max="4357" width="10" style="83" customWidth="1"/>
    <col min="4358" max="4608" width="9" style="83"/>
    <col min="4609" max="4609" width="11.25" style="83" customWidth="1"/>
    <col min="4610" max="4610" width="11.375" style="83" customWidth="1"/>
    <col min="4611" max="4611" width="9.375" style="83" bestFit="1" customWidth="1"/>
    <col min="4612" max="4612" width="9" style="83"/>
    <col min="4613" max="4613" width="10" style="83" customWidth="1"/>
    <col min="4614" max="4864" width="9" style="83"/>
    <col min="4865" max="4865" width="11.25" style="83" customWidth="1"/>
    <col min="4866" max="4866" width="11.375" style="83" customWidth="1"/>
    <col min="4867" max="4867" width="9.375" style="83" bestFit="1" customWidth="1"/>
    <col min="4868" max="4868" width="9" style="83"/>
    <col min="4869" max="4869" width="10" style="83" customWidth="1"/>
    <col min="4870" max="5120" width="9" style="83"/>
    <col min="5121" max="5121" width="11.25" style="83" customWidth="1"/>
    <col min="5122" max="5122" width="11.375" style="83" customWidth="1"/>
    <col min="5123" max="5123" width="9.375" style="83" bestFit="1" customWidth="1"/>
    <col min="5124" max="5124" width="9" style="83"/>
    <col min="5125" max="5125" width="10" style="83" customWidth="1"/>
    <col min="5126" max="5376" width="9" style="83"/>
    <col min="5377" max="5377" width="11.25" style="83" customWidth="1"/>
    <col min="5378" max="5378" width="11.375" style="83" customWidth="1"/>
    <col min="5379" max="5379" width="9.375" style="83" bestFit="1" customWidth="1"/>
    <col min="5380" max="5380" width="9" style="83"/>
    <col min="5381" max="5381" width="10" style="83" customWidth="1"/>
    <col min="5382" max="5632" width="9" style="83"/>
    <col min="5633" max="5633" width="11.25" style="83" customWidth="1"/>
    <col min="5634" max="5634" width="11.375" style="83" customWidth="1"/>
    <col min="5635" max="5635" width="9.375" style="83" bestFit="1" customWidth="1"/>
    <col min="5636" max="5636" width="9" style="83"/>
    <col min="5637" max="5637" width="10" style="83" customWidth="1"/>
    <col min="5638" max="5888" width="9" style="83"/>
    <col min="5889" max="5889" width="11.25" style="83" customWidth="1"/>
    <col min="5890" max="5890" width="11.375" style="83" customWidth="1"/>
    <col min="5891" max="5891" width="9.375" style="83" bestFit="1" customWidth="1"/>
    <col min="5892" max="5892" width="9" style="83"/>
    <col min="5893" max="5893" width="10" style="83" customWidth="1"/>
    <col min="5894" max="6144" width="9" style="83"/>
    <col min="6145" max="6145" width="11.25" style="83" customWidth="1"/>
    <col min="6146" max="6146" width="11.375" style="83" customWidth="1"/>
    <col min="6147" max="6147" width="9.375" style="83" bestFit="1" customWidth="1"/>
    <col min="6148" max="6148" width="9" style="83"/>
    <col min="6149" max="6149" width="10" style="83" customWidth="1"/>
    <col min="6150" max="6400" width="9" style="83"/>
    <col min="6401" max="6401" width="11.25" style="83" customWidth="1"/>
    <col min="6402" max="6402" width="11.375" style="83" customWidth="1"/>
    <col min="6403" max="6403" width="9.375" style="83" bestFit="1" customWidth="1"/>
    <col min="6404" max="6404" width="9" style="83"/>
    <col min="6405" max="6405" width="10" style="83" customWidth="1"/>
    <col min="6406" max="6656" width="9" style="83"/>
    <col min="6657" max="6657" width="11.25" style="83" customWidth="1"/>
    <col min="6658" max="6658" width="11.375" style="83" customWidth="1"/>
    <col min="6659" max="6659" width="9.375" style="83" bestFit="1" customWidth="1"/>
    <col min="6660" max="6660" width="9" style="83"/>
    <col min="6661" max="6661" width="10" style="83" customWidth="1"/>
    <col min="6662" max="6912" width="9" style="83"/>
    <col min="6913" max="6913" width="11.25" style="83" customWidth="1"/>
    <col min="6914" max="6914" width="11.375" style="83" customWidth="1"/>
    <col min="6915" max="6915" width="9.375" style="83" bestFit="1" customWidth="1"/>
    <col min="6916" max="6916" width="9" style="83"/>
    <col min="6917" max="6917" width="10" style="83" customWidth="1"/>
    <col min="6918" max="7168" width="9" style="83"/>
    <col min="7169" max="7169" width="11.25" style="83" customWidth="1"/>
    <col min="7170" max="7170" width="11.375" style="83" customWidth="1"/>
    <col min="7171" max="7171" width="9.375" style="83" bestFit="1" customWidth="1"/>
    <col min="7172" max="7172" width="9" style="83"/>
    <col min="7173" max="7173" width="10" style="83" customWidth="1"/>
    <col min="7174" max="7424" width="9" style="83"/>
    <col min="7425" max="7425" width="11.25" style="83" customWidth="1"/>
    <col min="7426" max="7426" width="11.375" style="83" customWidth="1"/>
    <col min="7427" max="7427" width="9.375" style="83" bestFit="1" customWidth="1"/>
    <col min="7428" max="7428" width="9" style="83"/>
    <col min="7429" max="7429" width="10" style="83" customWidth="1"/>
    <col min="7430" max="7680" width="9" style="83"/>
    <col min="7681" max="7681" width="11.25" style="83" customWidth="1"/>
    <col min="7682" max="7682" width="11.375" style="83" customWidth="1"/>
    <col min="7683" max="7683" width="9.375" style="83" bestFit="1" customWidth="1"/>
    <col min="7684" max="7684" width="9" style="83"/>
    <col min="7685" max="7685" width="10" style="83" customWidth="1"/>
    <col min="7686" max="7936" width="9" style="83"/>
    <col min="7937" max="7937" width="11.25" style="83" customWidth="1"/>
    <col min="7938" max="7938" width="11.375" style="83" customWidth="1"/>
    <col min="7939" max="7939" width="9.375" style="83" bestFit="1" customWidth="1"/>
    <col min="7940" max="7940" width="9" style="83"/>
    <col min="7941" max="7941" width="10" style="83" customWidth="1"/>
    <col min="7942" max="8192" width="9" style="83"/>
    <col min="8193" max="8193" width="11.25" style="83" customWidth="1"/>
    <col min="8194" max="8194" width="11.375" style="83" customWidth="1"/>
    <col min="8195" max="8195" width="9.375" style="83" bestFit="1" customWidth="1"/>
    <col min="8196" max="8196" width="9" style="83"/>
    <col min="8197" max="8197" width="10" style="83" customWidth="1"/>
    <col min="8198" max="8448" width="9" style="83"/>
    <col min="8449" max="8449" width="11.25" style="83" customWidth="1"/>
    <col min="8450" max="8450" width="11.375" style="83" customWidth="1"/>
    <col min="8451" max="8451" width="9.375" style="83" bestFit="1" customWidth="1"/>
    <col min="8452" max="8452" width="9" style="83"/>
    <col min="8453" max="8453" width="10" style="83" customWidth="1"/>
    <col min="8454" max="8704" width="9" style="83"/>
    <col min="8705" max="8705" width="11.25" style="83" customWidth="1"/>
    <col min="8706" max="8706" width="11.375" style="83" customWidth="1"/>
    <col min="8707" max="8707" width="9.375" style="83" bestFit="1" customWidth="1"/>
    <col min="8708" max="8708" width="9" style="83"/>
    <col min="8709" max="8709" width="10" style="83" customWidth="1"/>
    <col min="8710" max="8960" width="9" style="83"/>
    <col min="8961" max="8961" width="11.25" style="83" customWidth="1"/>
    <col min="8962" max="8962" width="11.375" style="83" customWidth="1"/>
    <col min="8963" max="8963" width="9.375" style="83" bestFit="1" customWidth="1"/>
    <col min="8964" max="8964" width="9" style="83"/>
    <col min="8965" max="8965" width="10" style="83" customWidth="1"/>
    <col min="8966" max="9216" width="9" style="83"/>
    <col min="9217" max="9217" width="11.25" style="83" customWidth="1"/>
    <col min="9218" max="9218" width="11.375" style="83" customWidth="1"/>
    <col min="9219" max="9219" width="9.375" style="83" bestFit="1" customWidth="1"/>
    <col min="9220" max="9220" width="9" style="83"/>
    <col min="9221" max="9221" width="10" style="83" customWidth="1"/>
    <col min="9222" max="9472" width="9" style="83"/>
    <col min="9473" max="9473" width="11.25" style="83" customWidth="1"/>
    <col min="9474" max="9474" width="11.375" style="83" customWidth="1"/>
    <col min="9475" max="9475" width="9.375" style="83" bestFit="1" customWidth="1"/>
    <col min="9476" max="9476" width="9" style="83"/>
    <col min="9477" max="9477" width="10" style="83" customWidth="1"/>
    <col min="9478" max="9728" width="9" style="83"/>
    <col min="9729" max="9729" width="11.25" style="83" customWidth="1"/>
    <col min="9730" max="9730" width="11.375" style="83" customWidth="1"/>
    <col min="9731" max="9731" width="9.375" style="83" bestFit="1" customWidth="1"/>
    <col min="9732" max="9732" width="9" style="83"/>
    <col min="9733" max="9733" width="10" style="83" customWidth="1"/>
    <col min="9734" max="9984" width="9" style="83"/>
    <col min="9985" max="9985" width="11.25" style="83" customWidth="1"/>
    <col min="9986" max="9986" width="11.375" style="83" customWidth="1"/>
    <col min="9987" max="9987" width="9.375" style="83" bestFit="1" customWidth="1"/>
    <col min="9988" max="9988" width="9" style="83"/>
    <col min="9989" max="9989" width="10" style="83" customWidth="1"/>
    <col min="9990" max="10240" width="9" style="83"/>
    <col min="10241" max="10241" width="11.25" style="83" customWidth="1"/>
    <col min="10242" max="10242" width="11.375" style="83" customWidth="1"/>
    <col min="10243" max="10243" width="9.375" style="83" bestFit="1" customWidth="1"/>
    <col min="10244" max="10244" width="9" style="83"/>
    <col min="10245" max="10245" width="10" style="83" customWidth="1"/>
    <col min="10246" max="10496" width="9" style="83"/>
    <col min="10497" max="10497" width="11.25" style="83" customWidth="1"/>
    <col min="10498" max="10498" width="11.375" style="83" customWidth="1"/>
    <col min="10499" max="10499" width="9.375" style="83" bestFit="1" customWidth="1"/>
    <col min="10500" max="10500" width="9" style="83"/>
    <col min="10501" max="10501" width="10" style="83" customWidth="1"/>
    <col min="10502" max="10752" width="9" style="83"/>
    <col min="10753" max="10753" width="11.25" style="83" customWidth="1"/>
    <col min="10754" max="10754" width="11.375" style="83" customWidth="1"/>
    <col min="10755" max="10755" width="9.375" style="83" bestFit="1" customWidth="1"/>
    <col min="10756" max="10756" width="9" style="83"/>
    <col min="10757" max="10757" width="10" style="83" customWidth="1"/>
    <col min="10758" max="11008" width="9" style="83"/>
    <col min="11009" max="11009" width="11.25" style="83" customWidth="1"/>
    <col min="11010" max="11010" width="11.375" style="83" customWidth="1"/>
    <col min="11011" max="11011" width="9.375" style="83" bestFit="1" customWidth="1"/>
    <col min="11012" max="11012" width="9" style="83"/>
    <col min="11013" max="11013" width="10" style="83" customWidth="1"/>
    <col min="11014" max="11264" width="9" style="83"/>
    <col min="11265" max="11265" width="11.25" style="83" customWidth="1"/>
    <col min="11266" max="11266" width="11.375" style="83" customWidth="1"/>
    <col min="11267" max="11267" width="9.375" style="83" bestFit="1" customWidth="1"/>
    <col min="11268" max="11268" width="9" style="83"/>
    <col min="11269" max="11269" width="10" style="83" customWidth="1"/>
    <col min="11270" max="11520" width="9" style="83"/>
    <col min="11521" max="11521" width="11.25" style="83" customWidth="1"/>
    <col min="11522" max="11522" width="11.375" style="83" customWidth="1"/>
    <col min="11523" max="11523" width="9.375" style="83" bestFit="1" customWidth="1"/>
    <col min="11524" max="11524" width="9" style="83"/>
    <col min="11525" max="11525" width="10" style="83" customWidth="1"/>
    <col min="11526" max="11776" width="9" style="83"/>
    <col min="11777" max="11777" width="11.25" style="83" customWidth="1"/>
    <col min="11778" max="11778" width="11.375" style="83" customWidth="1"/>
    <col min="11779" max="11779" width="9.375" style="83" bestFit="1" customWidth="1"/>
    <col min="11780" max="11780" width="9" style="83"/>
    <col min="11781" max="11781" width="10" style="83" customWidth="1"/>
    <col min="11782" max="12032" width="9" style="83"/>
    <col min="12033" max="12033" width="11.25" style="83" customWidth="1"/>
    <col min="12034" max="12034" width="11.375" style="83" customWidth="1"/>
    <col min="12035" max="12035" width="9.375" style="83" bestFit="1" customWidth="1"/>
    <col min="12036" max="12036" width="9" style="83"/>
    <col min="12037" max="12037" width="10" style="83" customWidth="1"/>
    <col min="12038" max="12288" width="9" style="83"/>
    <col min="12289" max="12289" width="11.25" style="83" customWidth="1"/>
    <col min="12290" max="12290" width="11.375" style="83" customWidth="1"/>
    <col min="12291" max="12291" width="9.375" style="83" bestFit="1" customWidth="1"/>
    <col min="12292" max="12292" width="9" style="83"/>
    <col min="12293" max="12293" width="10" style="83" customWidth="1"/>
    <col min="12294" max="12544" width="9" style="83"/>
    <col min="12545" max="12545" width="11.25" style="83" customWidth="1"/>
    <col min="12546" max="12546" width="11.375" style="83" customWidth="1"/>
    <col min="12547" max="12547" width="9.375" style="83" bestFit="1" customWidth="1"/>
    <col min="12548" max="12548" width="9" style="83"/>
    <col min="12549" max="12549" width="10" style="83" customWidth="1"/>
    <col min="12550" max="12800" width="9" style="83"/>
    <col min="12801" max="12801" width="11.25" style="83" customWidth="1"/>
    <col min="12802" max="12802" width="11.375" style="83" customWidth="1"/>
    <col min="12803" max="12803" width="9.375" style="83" bestFit="1" customWidth="1"/>
    <col min="12804" max="12804" width="9" style="83"/>
    <col min="12805" max="12805" width="10" style="83" customWidth="1"/>
    <col min="12806" max="13056" width="9" style="83"/>
    <col min="13057" max="13057" width="11.25" style="83" customWidth="1"/>
    <col min="13058" max="13058" width="11.375" style="83" customWidth="1"/>
    <col min="13059" max="13059" width="9.375" style="83" bestFit="1" customWidth="1"/>
    <col min="13060" max="13060" width="9" style="83"/>
    <col min="13061" max="13061" width="10" style="83" customWidth="1"/>
    <col min="13062" max="13312" width="9" style="83"/>
    <col min="13313" max="13313" width="11.25" style="83" customWidth="1"/>
    <col min="13314" max="13314" width="11.375" style="83" customWidth="1"/>
    <col min="13315" max="13315" width="9.375" style="83" bestFit="1" customWidth="1"/>
    <col min="13316" max="13316" width="9" style="83"/>
    <col min="13317" max="13317" width="10" style="83" customWidth="1"/>
    <col min="13318" max="13568" width="9" style="83"/>
    <col min="13569" max="13569" width="11.25" style="83" customWidth="1"/>
    <col min="13570" max="13570" width="11.375" style="83" customWidth="1"/>
    <col min="13571" max="13571" width="9.375" style="83" bestFit="1" customWidth="1"/>
    <col min="13572" max="13572" width="9" style="83"/>
    <col min="13573" max="13573" width="10" style="83" customWidth="1"/>
    <col min="13574" max="13824" width="9" style="83"/>
    <col min="13825" max="13825" width="11.25" style="83" customWidth="1"/>
    <col min="13826" max="13826" width="11.375" style="83" customWidth="1"/>
    <col min="13827" max="13827" width="9.375" style="83" bestFit="1" customWidth="1"/>
    <col min="13828" max="13828" width="9" style="83"/>
    <col min="13829" max="13829" width="10" style="83" customWidth="1"/>
    <col min="13830" max="14080" width="9" style="83"/>
    <col min="14081" max="14081" width="11.25" style="83" customWidth="1"/>
    <col min="14082" max="14082" width="11.375" style="83" customWidth="1"/>
    <col min="14083" max="14083" width="9.375" style="83" bestFit="1" customWidth="1"/>
    <col min="14084" max="14084" width="9" style="83"/>
    <col min="14085" max="14085" width="10" style="83" customWidth="1"/>
    <col min="14086" max="14336" width="9" style="83"/>
    <col min="14337" max="14337" width="11.25" style="83" customWidth="1"/>
    <col min="14338" max="14338" width="11.375" style="83" customWidth="1"/>
    <col min="14339" max="14339" width="9.375" style="83" bestFit="1" customWidth="1"/>
    <col min="14340" max="14340" width="9" style="83"/>
    <col min="14341" max="14341" width="10" style="83" customWidth="1"/>
    <col min="14342" max="14592" width="9" style="83"/>
    <col min="14593" max="14593" width="11.25" style="83" customWidth="1"/>
    <col min="14594" max="14594" width="11.375" style="83" customWidth="1"/>
    <col min="14595" max="14595" width="9.375" style="83" bestFit="1" customWidth="1"/>
    <col min="14596" max="14596" width="9" style="83"/>
    <col min="14597" max="14597" width="10" style="83" customWidth="1"/>
    <col min="14598" max="14848" width="9" style="83"/>
    <col min="14849" max="14849" width="11.25" style="83" customWidth="1"/>
    <col min="14850" max="14850" width="11.375" style="83" customWidth="1"/>
    <col min="14851" max="14851" width="9.375" style="83" bestFit="1" customWidth="1"/>
    <col min="14852" max="14852" width="9" style="83"/>
    <col min="14853" max="14853" width="10" style="83" customWidth="1"/>
    <col min="14854" max="15104" width="9" style="83"/>
    <col min="15105" max="15105" width="11.25" style="83" customWidth="1"/>
    <col min="15106" max="15106" width="11.375" style="83" customWidth="1"/>
    <col min="15107" max="15107" width="9.375" style="83" bestFit="1" customWidth="1"/>
    <col min="15108" max="15108" width="9" style="83"/>
    <col min="15109" max="15109" width="10" style="83" customWidth="1"/>
    <col min="15110" max="15360" width="9" style="83"/>
    <col min="15361" max="15361" width="11.25" style="83" customWidth="1"/>
    <col min="15362" max="15362" width="11.375" style="83" customWidth="1"/>
    <col min="15363" max="15363" width="9.375" style="83" bestFit="1" customWidth="1"/>
    <col min="15364" max="15364" width="9" style="83"/>
    <col min="15365" max="15365" width="10" style="83" customWidth="1"/>
    <col min="15366" max="15616" width="9" style="83"/>
    <col min="15617" max="15617" width="11.25" style="83" customWidth="1"/>
    <col min="15618" max="15618" width="11.375" style="83" customWidth="1"/>
    <col min="15619" max="15619" width="9.375" style="83" bestFit="1" customWidth="1"/>
    <col min="15620" max="15620" width="9" style="83"/>
    <col min="15621" max="15621" width="10" style="83" customWidth="1"/>
    <col min="15622" max="15872" width="9" style="83"/>
    <col min="15873" max="15873" width="11.25" style="83" customWidth="1"/>
    <col min="15874" max="15874" width="11.375" style="83" customWidth="1"/>
    <col min="15875" max="15875" width="9.375" style="83" bestFit="1" customWidth="1"/>
    <col min="15876" max="15876" width="9" style="83"/>
    <col min="15877" max="15877" width="10" style="83" customWidth="1"/>
    <col min="15878" max="16128" width="9" style="83"/>
    <col min="16129" max="16129" width="11.25" style="83" customWidth="1"/>
    <col min="16130" max="16130" width="11.375" style="83" customWidth="1"/>
    <col min="16131" max="16131" width="9.375" style="83" bestFit="1" customWidth="1"/>
    <col min="16132" max="16132" width="9" style="83"/>
    <col min="16133" max="16133" width="10" style="83" customWidth="1"/>
    <col min="16134" max="16384" width="9" style="83"/>
  </cols>
  <sheetData>
    <row r="1" spans="1:9" ht="25.5" customHeight="1">
      <c r="A1" s="2689" t="s">
        <v>2664</v>
      </c>
      <c r="B1" s="2690"/>
      <c r="C1" s="2690"/>
      <c r="D1" s="2690"/>
      <c r="E1" s="2690"/>
      <c r="F1" s="2691"/>
      <c r="G1" s="216"/>
    </row>
    <row r="2" spans="1:9" ht="18" customHeight="1">
      <c r="A2" s="217"/>
      <c r="B2" s="218"/>
      <c r="C2" s="218"/>
      <c r="D2" s="218"/>
      <c r="E2" s="218"/>
      <c r="F2" s="218"/>
      <c r="G2" s="218"/>
      <c r="H2" s="219" t="s">
        <v>2204</v>
      </c>
    </row>
    <row r="3" spans="1:9" ht="18" customHeight="1">
      <c r="A3" s="2597" t="s">
        <v>2205</v>
      </c>
      <c r="B3" s="2623"/>
      <c r="C3" s="2593" t="s">
        <v>2206</v>
      </c>
      <c r="D3" s="2593"/>
      <c r="E3" s="2593"/>
      <c r="F3" s="2593" t="s">
        <v>2207</v>
      </c>
      <c r="G3" s="2593"/>
      <c r="H3" s="2627"/>
      <c r="I3" s="220"/>
    </row>
    <row r="4" spans="1:9" ht="18" customHeight="1">
      <c r="A4" s="2598"/>
      <c r="B4" s="2624"/>
      <c r="C4" s="561" t="s">
        <v>2208</v>
      </c>
      <c r="D4" s="561" t="s">
        <v>2209</v>
      </c>
      <c r="E4" s="561" t="s">
        <v>2210</v>
      </c>
      <c r="F4" s="561" t="s">
        <v>2208</v>
      </c>
      <c r="G4" s="561" t="s">
        <v>2209</v>
      </c>
      <c r="H4" s="554" t="s">
        <v>2210</v>
      </c>
      <c r="I4" s="220"/>
    </row>
    <row r="5" spans="1:9" ht="15" customHeight="1">
      <c r="A5" s="492"/>
      <c r="B5" s="493" t="s">
        <v>2089</v>
      </c>
      <c r="C5" s="221" t="s">
        <v>348</v>
      </c>
      <c r="D5" s="221" t="s">
        <v>348</v>
      </c>
      <c r="E5" s="221" t="s">
        <v>2820</v>
      </c>
      <c r="F5" s="221" t="s">
        <v>348</v>
      </c>
      <c r="G5" s="221" t="s">
        <v>348</v>
      </c>
      <c r="H5" s="140" t="s">
        <v>2821</v>
      </c>
      <c r="I5" s="220"/>
    </row>
    <row r="6" spans="1:9" ht="15" customHeight="1">
      <c r="A6" s="2598" t="s">
        <v>3639</v>
      </c>
      <c r="B6" s="2624"/>
      <c r="C6" s="1889">
        <v>306114</v>
      </c>
      <c r="D6" s="1889">
        <v>325817</v>
      </c>
      <c r="E6" s="1890">
        <f>C6/D6*100</f>
        <v>93.952740341971108</v>
      </c>
      <c r="F6" s="1889">
        <v>252345</v>
      </c>
      <c r="G6" s="1889">
        <v>267461</v>
      </c>
      <c r="H6" s="946">
        <f>F6/G6*100</f>
        <v>94.348334897424309</v>
      </c>
      <c r="I6" s="222"/>
    </row>
    <row r="7" spans="1:9" ht="15" customHeight="1">
      <c r="A7" s="2655" t="s">
        <v>3640</v>
      </c>
      <c r="B7" s="2692"/>
      <c r="C7" s="947"/>
      <c r="D7" s="948"/>
      <c r="E7" s="949"/>
      <c r="F7" s="947"/>
      <c r="G7" s="947"/>
      <c r="H7" s="950"/>
      <c r="I7" s="220"/>
    </row>
    <row r="8" spans="1:9" ht="15" customHeight="1">
      <c r="A8" s="2678" t="s">
        <v>2212</v>
      </c>
      <c r="B8" s="2684"/>
      <c r="C8" s="1891">
        <v>301829</v>
      </c>
      <c r="D8" s="947">
        <v>329777</v>
      </c>
      <c r="E8" s="949">
        <f>C8/D8*100</f>
        <v>91.525182168556327</v>
      </c>
      <c r="F8" s="1891">
        <v>248490</v>
      </c>
      <c r="G8" s="947">
        <v>270229</v>
      </c>
      <c r="H8" s="950">
        <f t="shared" ref="H8:H23" si="0">F8/G8*100</f>
        <v>91.955341580659365</v>
      </c>
      <c r="I8" s="223"/>
    </row>
    <row r="9" spans="1:9" ht="15" customHeight="1">
      <c r="A9" s="2677" t="s">
        <v>2099</v>
      </c>
      <c r="B9" s="2686"/>
      <c r="C9" s="1892">
        <v>368781</v>
      </c>
      <c r="D9" s="1893">
        <v>430708</v>
      </c>
      <c r="E9" s="1894">
        <f t="shared" ref="E9:E23" si="1">C9/D9*100</f>
        <v>85.622045562190635</v>
      </c>
      <c r="F9" s="1892">
        <v>321796</v>
      </c>
      <c r="G9" s="1893">
        <v>351903</v>
      </c>
      <c r="H9" s="952">
        <f t="shared" si="0"/>
        <v>91.444517381210161</v>
      </c>
      <c r="I9" s="223"/>
    </row>
    <row r="10" spans="1:9" ht="15" customHeight="1">
      <c r="A10" s="2678" t="s">
        <v>2100</v>
      </c>
      <c r="B10" s="2684"/>
      <c r="C10" s="1891">
        <v>355832</v>
      </c>
      <c r="D10" s="1895">
        <v>398249</v>
      </c>
      <c r="E10" s="949">
        <f t="shared" si="1"/>
        <v>89.349125798181532</v>
      </c>
      <c r="F10" s="1891">
        <v>286420</v>
      </c>
      <c r="G10" s="1895">
        <v>314430</v>
      </c>
      <c r="H10" s="950">
        <f t="shared" si="0"/>
        <v>91.091816938587286</v>
      </c>
      <c r="I10" s="223"/>
    </row>
    <row r="11" spans="1:9" ht="15" customHeight="1">
      <c r="A11" s="2680" t="s">
        <v>2213</v>
      </c>
      <c r="B11" s="2687"/>
      <c r="C11" s="1891">
        <v>600567</v>
      </c>
      <c r="D11" s="1895">
        <v>563099</v>
      </c>
      <c r="E11" s="949">
        <f t="shared" si="1"/>
        <v>106.65389212198922</v>
      </c>
      <c r="F11" s="1891">
        <v>459165</v>
      </c>
      <c r="G11" s="1895">
        <v>442275</v>
      </c>
      <c r="H11" s="950">
        <f t="shared" si="0"/>
        <v>103.81889096150584</v>
      </c>
      <c r="I11" s="223"/>
    </row>
    <row r="12" spans="1:9" ht="15" customHeight="1">
      <c r="A12" s="2678" t="s">
        <v>2102</v>
      </c>
      <c r="B12" s="2684"/>
      <c r="C12" s="1891">
        <v>436791</v>
      </c>
      <c r="D12" s="1895">
        <v>507096</v>
      </c>
      <c r="E12" s="949">
        <f t="shared" si="1"/>
        <v>86.135761275971419</v>
      </c>
      <c r="F12" s="1891">
        <v>336705</v>
      </c>
      <c r="G12" s="1895">
        <v>390802</v>
      </c>
      <c r="H12" s="950">
        <f t="shared" si="0"/>
        <v>86.157440340632846</v>
      </c>
      <c r="I12" s="223"/>
    </row>
    <row r="13" spans="1:9" ht="15" customHeight="1">
      <c r="A13" s="2675" t="s">
        <v>2214</v>
      </c>
      <c r="B13" s="2685"/>
      <c r="C13" s="1891">
        <v>343454</v>
      </c>
      <c r="D13" s="1896">
        <v>379458</v>
      </c>
      <c r="E13" s="1897">
        <f t="shared" si="1"/>
        <v>90.511729888419808</v>
      </c>
      <c r="F13" s="1891">
        <v>283370</v>
      </c>
      <c r="G13" s="1896">
        <v>317703</v>
      </c>
      <c r="H13" s="954">
        <f t="shared" si="0"/>
        <v>89.193366131260959</v>
      </c>
      <c r="I13" s="223"/>
    </row>
    <row r="14" spans="1:9" ht="15" customHeight="1">
      <c r="A14" s="2677" t="s">
        <v>2215</v>
      </c>
      <c r="B14" s="2686"/>
      <c r="C14" s="1892">
        <v>209925</v>
      </c>
      <c r="D14" s="1893">
        <v>294142</v>
      </c>
      <c r="E14" s="1894">
        <f t="shared" si="1"/>
        <v>71.368590680691639</v>
      </c>
      <c r="F14" s="1892">
        <v>183004</v>
      </c>
      <c r="G14" s="1893">
        <v>242193</v>
      </c>
      <c r="H14" s="952">
        <f t="shared" si="0"/>
        <v>75.561225964416806</v>
      </c>
      <c r="I14" s="492"/>
    </row>
    <row r="15" spans="1:9" ht="15" customHeight="1">
      <c r="A15" s="2678" t="s">
        <v>2105</v>
      </c>
      <c r="B15" s="2684"/>
      <c r="C15" s="1891">
        <v>408084</v>
      </c>
      <c r="D15" s="1895">
        <v>498881</v>
      </c>
      <c r="E15" s="949">
        <f t="shared" si="1"/>
        <v>81.799868104818586</v>
      </c>
      <c r="F15" s="1891">
        <v>316012</v>
      </c>
      <c r="G15" s="1895">
        <v>379533</v>
      </c>
      <c r="H15" s="950">
        <f t="shared" si="0"/>
        <v>83.263378942015592</v>
      </c>
      <c r="I15" s="492"/>
    </row>
    <row r="16" spans="1:9" ht="15" customHeight="1">
      <c r="A16" s="2678" t="s">
        <v>2137</v>
      </c>
      <c r="B16" s="2684"/>
      <c r="C16" s="1891">
        <v>386647</v>
      </c>
      <c r="D16" s="1895">
        <v>422629</v>
      </c>
      <c r="E16" s="949">
        <f t="shared" si="1"/>
        <v>91.486149790951401</v>
      </c>
      <c r="F16" s="1891">
        <v>324990</v>
      </c>
      <c r="G16" s="1895">
        <v>327903</v>
      </c>
      <c r="H16" s="950">
        <f t="shared" si="0"/>
        <v>99.111627523993377</v>
      </c>
      <c r="I16" s="492"/>
    </row>
    <row r="17" spans="1:9" ht="15" customHeight="1">
      <c r="A17" s="2680" t="s">
        <v>2109</v>
      </c>
      <c r="B17" s="2687"/>
      <c r="C17" s="1891">
        <v>395088</v>
      </c>
      <c r="D17" s="1895">
        <v>492444</v>
      </c>
      <c r="E17" s="949">
        <f t="shared" si="1"/>
        <v>80.230036308697024</v>
      </c>
      <c r="F17" s="1891">
        <v>311060</v>
      </c>
      <c r="G17" s="1895">
        <v>382231</v>
      </c>
      <c r="H17" s="950">
        <f t="shared" si="0"/>
        <v>81.380107840546685</v>
      </c>
      <c r="I17" s="492"/>
    </row>
    <row r="18" spans="1:9" ht="15" customHeight="1">
      <c r="A18" s="2682" t="s">
        <v>2111</v>
      </c>
      <c r="B18" s="2688"/>
      <c r="C18" s="1891">
        <v>94860</v>
      </c>
      <c r="D18" s="1896">
        <v>131845</v>
      </c>
      <c r="E18" s="1897">
        <f t="shared" si="1"/>
        <v>71.948120899541124</v>
      </c>
      <c r="F18" s="1891">
        <v>91260</v>
      </c>
      <c r="G18" s="1896">
        <v>123468</v>
      </c>
      <c r="H18" s="954">
        <f t="shared" si="0"/>
        <v>73.913888618913404</v>
      </c>
      <c r="I18" s="492"/>
    </row>
    <row r="19" spans="1:9" ht="15" customHeight="1">
      <c r="A19" s="2680" t="s">
        <v>2216</v>
      </c>
      <c r="B19" s="2687"/>
      <c r="C19" s="1892">
        <v>172715</v>
      </c>
      <c r="D19" s="1893">
        <v>221306</v>
      </c>
      <c r="E19" s="949">
        <f t="shared" si="1"/>
        <v>78.043523447172689</v>
      </c>
      <c r="F19" s="1892">
        <v>156704</v>
      </c>
      <c r="G19" s="1893">
        <v>199002</v>
      </c>
      <c r="H19" s="950">
        <f t="shared" si="0"/>
        <v>78.74493723681168</v>
      </c>
      <c r="I19" s="492"/>
    </row>
    <row r="20" spans="1:9" ht="15" customHeight="1">
      <c r="A20" s="2678" t="s">
        <v>2138</v>
      </c>
      <c r="B20" s="2684"/>
      <c r="C20" s="1891">
        <v>387368</v>
      </c>
      <c r="D20" s="1895">
        <v>377488</v>
      </c>
      <c r="E20" s="949">
        <f t="shared" si="1"/>
        <v>102.61730174204213</v>
      </c>
      <c r="F20" s="1891">
        <v>298825</v>
      </c>
      <c r="G20" s="1895">
        <v>293359</v>
      </c>
      <c r="H20" s="950">
        <f t="shared" si="0"/>
        <v>101.86324605687911</v>
      </c>
      <c r="I20" s="492"/>
    </row>
    <row r="21" spans="1:9" ht="15" customHeight="1">
      <c r="A21" s="2678" t="s">
        <v>2139</v>
      </c>
      <c r="B21" s="2684"/>
      <c r="C21" s="1891">
        <v>327719</v>
      </c>
      <c r="D21" s="1895">
        <v>303707</v>
      </c>
      <c r="E21" s="949">
        <f t="shared" si="1"/>
        <v>107.90630443157386</v>
      </c>
      <c r="F21" s="1891">
        <v>263693</v>
      </c>
      <c r="G21" s="1895">
        <v>259026</v>
      </c>
      <c r="H21" s="950">
        <f t="shared" si="0"/>
        <v>101.80174963131114</v>
      </c>
      <c r="I21" s="492"/>
    </row>
    <row r="22" spans="1:9" ht="15" customHeight="1">
      <c r="A22" s="2678" t="s">
        <v>2217</v>
      </c>
      <c r="B22" s="2684"/>
      <c r="C22" s="1891">
        <v>331637</v>
      </c>
      <c r="D22" s="1895">
        <v>382063</v>
      </c>
      <c r="E22" s="949">
        <f t="shared" si="1"/>
        <v>86.801653130504647</v>
      </c>
      <c r="F22" s="1891">
        <v>271633</v>
      </c>
      <c r="G22" s="1896">
        <v>298624</v>
      </c>
      <c r="H22" s="950">
        <f t="shared" si="0"/>
        <v>90.961543613373337</v>
      </c>
      <c r="I22" s="492"/>
    </row>
    <row r="23" spans="1:9" ht="15" customHeight="1">
      <c r="A23" s="2672" t="s">
        <v>2141</v>
      </c>
      <c r="B23" s="2683"/>
      <c r="C23" s="1898">
        <v>237994</v>
      </c>
      <c r="D23" s="1899">
        <v>278551</v>
      </c>
      <c r="E23" s="1890">
        <f t="shared" si="1"/>
        <v>85.440009190417555</v>
      </c>
      <c r="F23" s="1898">
        <v>209861</v>
      </c>
      <c r="G23" s="1899">
        <v>241990</v>
      </c>
      <c r="H23" s="946">
        <f t="shared" si="0"/>
        <v>86.723005082854669</v>
      </c>
      <c r="I23" s="223"/>
    </row>
    <row r="24" spans="1:9" ht="18" customHeight="1">
      <c r="A24" s="401"/>
      <c r="B24" s="401"/>
      <c r="C24" s="78"/>
      <c r="D24" s="224"/>
      <c r="E24" s="225"/>
      <c r="F24" s="78"/>
      <c r="G24" s="226"/>
      <c r="H24" s="225"/>
      <c r="I24" s="223"/>
    </row>
    <row r="25" spans="1:9" ht="18" customHeight="1">
      <c r="A25" s="562"/>
      <c r="H25" s="185" t="s">
        <v>2218</v>
      </c>
    </row>
    <row r="26" spans="1:9" ht="18" customHeight="1">
      <c r="A26" s="2659" t="s">
        <v>2219</v>
      </c>
      <c r="B26" s="2597"/>
      <c r="C26" s="2627" t="s">
        <v>2206</v>
      </c>
      <c r="D26" s="2628"/>
      <c r="E26" s="2628"/>
      <c r="F26" s="2627" t="s">
        <v>2207</v>
      </c>
      <c r="G26" s="2628"/>
      <c r="H26" s="2628"/>
      <c r="I26" s="220"/>
    </row>
    <row r="27" spans="1:9" ht="18" customHeight="1">
      <c r="A27" s="2649"/>
      <c r="B27" s="2598"/>
      <c r="C27" s="554" t="s">
        <v>2208</v>
      </c>
      <c r="D27" s="561" t="s">
        <v>2209</v>
      </c>
      <c r="E27" s="555" t="s">
        <v>2210</v>
      </c>
      <c r="F27" s="554" t="s">
        <v>2208</v>
      </c>
      <c r="G27" s="561" t="s">
        <v>2209</v>
      </c>
      <c r="H27" s="554" t="s">
        <v>2210</v>
      </c>
      <c r="I27" s="220"/>
    </row>
    <row r="28" spans="1:9" ht="18" customHeight="1">
      <c r="A28" s="492"/>
      <c r="B28" s="492" t="s">
        <v>2089</v>
      </c>
      <c r="C28" s="227" t="s">
        <v>348</v>
      </c>
      <c r="D28" s="221" t="s">
        <v>348</v>
      </c>
      <c r="E28" s="228" t="s">
        <v>2464</v>
      </c>
      <c r="F28" s="227" t="s">
        <v>348</v>
      </c>
      <c r="G28" s="221" t="s">
        <v>348</v>
      </c>
      <c r="H28" s="140" t="s">
        <v>2464</v>
      </c>
      <c r="I28" s="220"/>
    </row>
    <row r="29" spans="1:9" ht="15" customHeight="1">
      <c r="A29" s="2649" t="s">
        <v>3639</v>
      </c>
      <c r="B29" s="2598"/>
      <c r="C29" s="955">
        <v>350095</v>
      </c>
      <c r="D29" s="955">
        <v>379732</v>
      </c>
      <c r="E29" s="946">
        <f>C29/D29*100</f>
        <v>92.195285095804408</v>
      </c>
      <c r="F29" s="955">
        <v>283214</v>
      </c>
      <c r="G29" s="1889">
        <v>303496</v>
      </c>
      <c r="H29" s="946">
        <f>F29/G29*100</f>
        <v>93.317210111500643</v>
      </c>
      <c r="I29" s="220"/>
    </row>
    <row r="30" spans="1:9" ht="15" customHeight="1">
      <c r="A30" s="2637" t="s">
        <v>3640</v>
      </c>
      <c r="B30" s="2655"/>
      <c r="C30" s="956"/>
      <c r="D30" s="956"/>
      <c r="E30" s="950"/>
      <c r="F30" s="956"/>
      <c r="G30" s="947"/>
      <c r="H30" s="950"/>
      <c r="I30" s="220"/>
    </row>
    <row r="31" spans="1:9" ht="15" customHeight="1">
      <c r="A31" s="2673" t="s">
        <v>2220</v>
      </c>
      <c r="B31" s="2678"/>
      <c r="C31" s="1891">
        <v>346120</v>
      </c>
      <c r="D31" s="947">
        <v>386985</v>
      </c>
      <c r="E31" s="950">
        <f t="shared" ref="E31:E44" si="2">C31/D31*100</f>
        <v>89.440159179296359</v>
      </c>
      <c r="F31" s="1891">
        <v>280041</v>
      </c>
      <c r="G31" s="947">
        <v>308437</v>
      </c>
      <c r="H31" s="950">
        <f t="shared" ref="H31:H44" si="3">F31/G31*100</f>
        <v>90.793581833567302</v>
      </c>
      <c r="I31" s="220"/>
    </row>
    <row r="32" spans="1:9" ht="15" customHeight="1">
      <c r="A32" s="2676" t="s">
        <v>2099</v>
      </c>
      <c r="B32" s="2676"/>
      <c r="C32" s="1892">
        <v>482240</v>
      </c>
      <c r="D32" s="951" t="s">
        <v>3051</v>
      </c>
      <c r="E32" s="952" t="s">
        <v>3051</v>
      </c>
      <c r="F32" s="1892">
        <v>409104</v>
      </c>
      <c r="G32" s="951" t="s">
        <v>3058</v>
      </c>
      <c r="H32" s="952" t="s">
        <v>3051</v>
      </c>
      <c r="I32" s="220"/>
    </row>
    <row r="33" spans="1:13" ht="15" customHeight="1">
      <c r="A33" s="2673" t="s">
        <v>2100</v>
      </c>
      <c r="B33" s="2673"/>
      <c r="C33" s="1891">
        <v>379614</v>
      </c>
      <c r="D33" s="947">
        <v>433426</v>
      </c>
      <c r="E33" s="950">
        <f t="shared" si="2"/>
        <v>87.584501160521057</v>
      </c>
      <c r="F33" s="1891">
        <v>302693</v>
      </c>
      <c r="G33" s="947">
        <v>334414</v>
      </c>
      <c r="H33" s="950">
        <f t="shared" si="3"/>
        <v>90.514452146142204</v>
      </c>
      <c r="I33" s="220"/>
    </row>
    <row r="34" spans="1:13" ht="15" customHeight="1">
      <c r="A34" s="2679" t="s">
        <v>2213</v>
      </c>
      <c r="B34" s="2679"/>
      <c r="C34" s="1891">
        <v>639599</v>
      </c>
      <c r="D34" s="947" t="s">
        <v>3051</v>
      </c>
      <c r="E34" s="950" t="s">
        <v>3052</v>
      </c>
      <c r="F34" s="1891">
        <v>486809</v>
      </c>
      <c r="G34" s="947" t="s">
        <v>3055</v>
      </c>
      <c r="H34" s="950" t="s">
        <v>3059</v>
      </c>
      <c r="I34" s="220"/>
    </row>
    <row r="35" spans="1:13" ht="15" customHeight="1">
      <c r="A35" s="2673" t="s">
        <v>2102</v>
      </c>
      <c r="B35" s="2673"/>
      <c r="C35" s="1891">
        <v>442543</v>
      </c>
      <c r="D35" s="947" t="s">
        <v>3051</v>
      </c>
      <c r="E35" s="950" t="s">
        <v>3051</v>
      </c>
      <c r="F35" s="1891">
        <v>336588</v>
      </c>
      <c r="G35" s="947" t="s">
        <v>3060</v>
      </c>
      <c r="H35" s="950" t="s">
        <v>3056</v>
      </c>
      <c r="I35" s="220"/>
    </row>
    <row r="36" spans="1:13" ht="15" customHeight="1">
      <c r="A36" s="2674" t="s">
        <v>2214</v>
      </c>
      <c r="B36" s="2675"/>
      <c r="C36" s="1900">
        <v>345168</v>
      </c>
      <c r="D36" s="953" t="s">
        <v>3051</v>
      </c>
      <c r="E36" s="954" t="s">
        <v>3053</v>
      </c>
      <c r="F36" s="1900">
        <v>291185</v>
      </c>
      <c r="G36" s="953" t="s">
        <v>3051</v>
      </c>
      <c r="H36" s="954" t="s">
        <v>3058</v>
      </c>
      <c r="I36" s="220"/>
    </row>
    <row r="37" spans="1:13" ht="15" customHeight="1">
      <c r="A37" s="2676" t="s">
        <v>2215</v>
      </c>
      <c r="B37" s="2677"/>
      <c r="C37" s="1892">
        <v>230427</v>
      </c>
      <c r="D37" s="951">
        <v>353611</v>
      </c>
      <c r="E37" s="952">
        <f t="shared" si="2"/>
        <v>65.16397962733059</v>
      </c>
      <c r="F37" s="1892">
        <v>198432</v>
      </c>
      <c r="G37" s="951">
        <v>280872</v>
      </c>
      <c r="H37" s="952">
        <f t="shared" si="3"/>
        <v>70.648551653422203</v>
      </c>
      <c r="I37" s="220"/>
    </row>
    <row r="38" spans="1:13" ht="15" customHeight="1">
      <c r="A38" s="2673" t="s">
        <v>2105</v>
      </c>
      <c r="B38" s="2678"/>
      <c r="C38" s="1891">
        <v>410310</v>
      </c>
      <c r="D38" s="947" t="s">
        <v>3051</v>
      </c>
      <c r="E38" s="950" t="s">
        <v>3054</v>
      </c>
      <c r="F38" s="1891">
        <v>320659</v>
      </c>
      <c r="G38" s="947" t="s">
        <v>3055</v>
      </c>
      <c r="H38" s="950" t="s">
        <v>3061</v>
      </c>
      <c r="I38" s="220"/>
    </row>
    <row r="39" spans="1:13" ht="15" customHeight="1">
      <c r="A39" s="2673" t="s">
        <v>2137</v>
      </c>
      <c r="B39" s="2678"/>
      <c r="C39" s="1891">
        <v>302952</v>
      </c>
      <c r="D39" s="947" t="s">
        <v>3055</v>
      </c>
      <c r="E39" s="950" t="s">
        <v>3052</v>
      </c>
      <c r="F39" s="1891">
        <v>266843</v>
      </c>
      <c r="G39" s="947" t="s">
        <v>3061</v>
      </c>
      <c r="H39" s="950" t="s">
        <v>3061</v>
      </c>
      <c r="I39" s="220"/>
    </row>
    <row r="40" spans="1:13" ht="15" customHeight="1">
      <c r="A40" s="2679" t="s">
        <v>2109</v>
      </c>
      <c r="B40" s="2680"/>
      <c r="C40" s="1891">
        <v>466122</v>
      </c>
      <c r="D40" s="947" t="s">
        <v>3051</v>
      </c>
      <c r="E40" s="950" t="s">
        <v>3052</v>
      </c>
      <c r="F40" s="1891">
        <v>351699</v>
      </c>
      <c r="G40" s="947" t="s">
        <v>3062</v>
      </c>
      <c r="H40" s="950" t="s">
        <v>3057</v>
      </c>
      <c r="I40" s="220"/>
    </row>
    <row r="41" spans="1:13" ht="15" customHeight="1">
      <c r="A41" s="2681" t="s">
        <v>2111</v>
      </c>
      <c r="B41" s="2682"/>
      <c r="C41" s="1900">
        <v>109746</v>
      </c>
      <c r="D41" s="953" t="s">
        <v>3055</v>
      </c>
      <c r="E41" s="954" t="s">
        <v>3055</v>
      </c>
      <c r="F41" s="1900">
        <v>104430</v>
      </c>
      <c r="G41" s="953" t="s">
        <v>3052</v>
      </c>
      <c r="H41" s="954" t="s">
        <v>3051</v>
      </c>
      <c r="I41" s="220"/>
    </row>
    <row r="42" spans="1:13" ht="15" customHeight="1">
      <c r="A42" s="2679" t="s">
        <v>2216</v>
      </c>
      <c r="B42" s="2680"/>
      <c r="C42" s="1901">
        <v>93848</v>
      </c>
      <c r="D42" s="947" t="s">
        <v>3051</v>
      </c>
      <c r="E42" s="950" t="s">
        <v>3056</v>
      </c>
      <c r="F42" s="1901">
        <v>91048</v>
      </c>
      <c r="G42" s="947" t="s">
        <v>3059</v>
      </c>
      <c r="H42" s="950" t="s">
        <v>3051</v>
      </c>
      <c r="I42" s="220"/>
    </row>
    <row r="43" spans="1:13" ht="15" customHeight="1">
      <c r="A43" s="2673" t="s">
        <v>2138</v>
      </c>
      <c r="B43" s="2678"/>
      <c r="C43" s="1891">
        <v>426292</v>
      </c>
      <c r="D43" s="947" t="s">
        <v>3057</v>
      </c>
      <c r="E43" s="950" t="s">
        <v>3051</v>
      </c>
      <c r="F43" s="1891">
        <v>323705</v>
      </c>
      <c r="G43" s="947" t="s">
        <v>3051</v>
      </c>
      <c r="H43" s="950" t="s">
        <v>3056</v>
      </c>
      <c r="I43" s="220"/>
    </row>
    <row r="44" spans="1:13" ht="15" customHeight="1">
      <c r="A44" s="2673" t="s">
        <v>2139</v>
      </c>
      <c r="B44" s="2678"/>
      <c r="C44" s="1891">
        <v>366857</v>
      </c>
      <c r="D44" s="956">
        <v>352551</v>
      </c>
      <c r="E44" s="950">
        <f t="shared" si="2"/>
        <v>104.05785262274109</v>
      </c>
      <c r="F44" s="1891">
        <v>294681</v>
      </c>
      <c r="G44" s="956">
        <v>295713</v>
      </c>
      <c r="H44" s="950">
        <f t="shared" si="3"/>
        <v>99.651012975418723</v>
      </c>
      <c r="I44" s="220"/>
    </row>
    <row r="45" spans="1:13" ht="15" customHeight="1">
      <c r="A45" s="2673" t="s">
        <v>2221</v>
      </c>
      <c r="B45" s="2678"/>
      <c r="C45" s="1891">
        <v>328342</v>
      </c>
      <c r="D45" s="947" t="s">
        <v>3051</v>
      </c>
      <c r="E45" s="950" t="s">
        <v>3051</v>
      </c>
      <c r="F45" s="1891">
        <v>271089</v>
      </c>
      <c r="G45" s="947" t="s">
        <v>3051</v>
      </c>
      <c r="H45" s="950" t="s">
        <v>3063</v>
      </c>
      <c r="I45" s="220"/>
    </row>
    <row r="46" spans="1:13" ht="15" customHeight="1">
      <c r="A46" s="2671" t="s">
        <v>2141</v>
      </c>
      <c r="B46" s="2672"/>
      <c r="C46" s="1898">
        <v>223688</v>
      </c>
      <c r="D46" s="955" t="s">
        <v>3051</v>
      </c>
      <c r="E46" s="946" t="s">
        <v>3052</v>
      </c>
      <c r="F46" s="1898">
        <v>201000</v>
      </c>
      <c r="G46" s="955" t="s">
        <v>3051</v>
      </c>
      <c r="H46" s="946" t="s">
        <v>3056</v>
      </c>
      <c r="I46" s="220"/>
    </row>
    <row r="47" spans="1:13" ht="18" customHeight="1">
      <c r="A47" s="562" t="s">
        <v>2222</v>
      </c>
      <c r="B47" s="562"/>
      <c r="C47" s="562"/>
      <c r="D47" s="562"/>
      <c r="E47" s="562"/>
      <c r="F47" s="562"/>
      <c r="G47" s="562"/>
      <c r="H47" s="562"/>
      <c r="I47" s="229"/>
      <c r="J47" s="229"/>
      <c r="K47" s="229"/>
      <c r="L47" s="558"/>
      <c r="M47" s="558"/>
    </row>
    <row r="48" spans="1:13" ht="18" customHeight="1">
      <c r="A48" s="562" t="s">
        <v>2223</v>
      </c>
      <c r="B48" s="229"/>
      <c r="C48" s="229"/>
      <c r="D48" s="229"/>
      <c r="E48" s="229"/>
      <c r="F48" s="229"/>
      <c r="G48" s="229"/>
      <c r="H48" s="229"/>
      <c r="I48" s="229"/>
      <c r="J48" s="229"/>
      <c r="K48" s="229"/>
      <c r="L48" s="229"/>
      <c r="M48" s="229"/>
    </row>
  </sheetData>
  <mergeCells count="43">
    <mergeCell ref="A11:B11"/>
    <mergeCell ref="A1:F1"/>
    <mergeCell ref="A3:B4"/>
    <mergeCell ref="C3:E3"/>
    <mergeCell ref="F3:H3"/>
    <mergeCell ref="A6:B6"/>
    <mergeCell ref="A7:B7"/>
    <mergeCell ref="A8:B8"/>
    <mergeCell ref="A9:B9"/>
    <mergeCell ref="A10:B10"/>
    <mergeCell ref="A23:B23"/>
    <mergeCell ref="A12:B12"/>
    <mergeCell ref="A13:B13"/>
    <mergeCell ref="A14:B14"/>
    <mergeCell ref="A15:B15"/>
    <mergeCell ref="A16:B16"/>
    <mergeCell ref="A17:B17"/>
    <mergeCell ref="A18:B18"/>
    <mergeCell ref="A19:B19"/>
    <mergeCell ref="A20:B20"/>
    <mergeCell ref="A21:B21"/>
    <mergeCell ref="A22:B22"/>
    <mergeCell ref="A34:B34"/>
    <mergeCell ref="A26:B27"/>
    <mergeCell ref="C26:E26"/>
    <mergeCell ref="F26:H26"/>
    <mergeCell ref="A29:B29"/>
    <mergeCell ref="A30:B30"/>
    <mergeCell ref="A31:B31"/>
    <mergeCell ref="A32:B32"/>
    <mergeCell ref="A33:B33"/>
    <mergeCell ref="A46:B46"/>
    <mergeCell ref="A35:B35"/>
    <mergeCell ref="A36:B36"/>
    <mergeCell ref="A37:B37"/>
    <mergeCell ref="A38:B38"/>
    <mergeCell ref="A39:B39"/>
    <mergeCell ref="A40:B40"/>
    <mergeCell ref="A41:B41"/>
    <mergeCell ref="A42:B42"/>
    <mergeCell ref="A43:B43"/>
    <mergeCell ref="A44:B44"/>
    <mergeCell ref="A45:B4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5"/>
  <sheetViews>
    <sheetView view="pageBreakPreview" zoomScaleNormal="100" zoomScaleSheetLayoutView="100" workbookViewId="0">
      <selection activeCell="J11" sqref="J11"/>
    </sheetView>
  </sheetViews>
  <sheetFormatPr defaultRowHeight="13.5"/>
  <cols>
    <col min="1" max="1" width="10.875" style="83" customWidth="1"/>
    <col min="2" max="2" width="7" style="83" customWidth="1"/>
    <col min="3" max="14" width="5.25" style="83" customWidth="1"/>
    <col min="15" max="15" width="9" style="129"/>
    <col min="16" max="256" width="9" style="83"/>
    <col min="257" max="257" width="10.875" style="83" customWidth="1"/>
    <col min="258" max="258" width="7" style="83" customWidth="1"/>
    <col min="259" max="270" width="6" style="83" customWidth="1"/>
    <col min="271" max="512" width="9" style="83"/>
    <col min="513" max="513" width="10.875" style="83" customWidth="1"/>
    <col min="514" max="514" width="7" style="83" customWidth="1"/>
    <col min="515" max="526" width="6" style="83" customWidth="1"/>
    <col min="527" max="768" width="9" style="83"/>
    <col min="769" max="769" width="10.875" style="83" customWidth="1"/>
    <col min="770" max="770" width="7" style="83" customWidth="1"/>
    <col min="771" max="782" width="6" style="83" customWidth="1"/>
    <col min="783" max="1024" width="9" style="83"/>
    <col min="1025" max="1025" width="10.875" style="83" customWidth="1"/>
    <col min="1026" max="1026" width="7" style="83" customWidth="1"/>
    <col min="1027" max="1038" width="6" style="83" customWidth="1"/>
    <col min="1039" max="1280" width="9" style="83"/>
    <col min="1281" max="1281" width="10.875" style="83" customWidth="1"/>
    <col min="1282" max="1282" width="7" style="83" customWidth="1"/>
    <col min="1283" max="1294" width="6" style="83" customWidth="1"/>
    <col min="1295" max="1536" width="9" style="83"/>
    <col min="1537" max="1537" width="10.875" style="83" customWidth="1"/>
    <col min="1538" max="1538" width="7" style="83" customWidth="1"/>
    <col min="1539" max="1550" width="6" style="83" customWidth="1"/>
    <col min="1551" max="1792" width="9" style="83"/>
    <col min="1793" max="1793" width="10.875" style="83" customWidth="1"/>
    <col min="1794" max="1794" width="7" style="83" customWidth="1"/>
    <col min="1795" max="1806" width="6" style="83" customWidth="1"/>
    <col min="1807" max="2048" width="9" style="83"/>
    <col min="2049" max="2049" width="10.875" style="83" customWidth="1"/>
    <col min="2050" max="2050" width="7" style="83" customWidth="1"/>
    <col min="2051" max="2062" width="6" style="83" customWidth="1"/>
    <col min="2063" max="2304" width="9" style="83"/>
    <col min="2305" max="2305" width="10.875" style="83" customWidth="1"/>
    <col min="2306" max="2306" width="7" style="83" customWidth="1"/>
    <col min="2307" max="2318" width="6" style="83" customWidth="1"/>
    <col min="2319" max="2560" width="9" style="83"/>
    <col min="2561" max="2561" width="10.875" style="83" customWidth="1"/>
    <col min="2562" max="2562" width="7" style="83" customWidth="1"/>
    <col min="2563" max="2574" width="6" style="83" customWidth="1"/>
    <col min="2575" max="2816" width="9" style="83"/>
    <col min="2817" max="2817" width="10.875" style="83" customWidth="1"/>
    <col min="2818" max="2818" width="7" style="83" customWidth="1"/>
    <col min="2819" max="2830" width="6" style="83" customWidth="1"/>
    <col min="2831" max="3072" width="9" style="83"/>
    <col min="3073" max="3073" width="10.875" style="83" customWidth="1"/>
    <col min="3074" max="3074" width="7" style="83" customWidth="1"/>
    <col min="3075" max="3086" width="6" style="83" customWidth="1"/>
    <col min="3087" max="3328" width="9" style="83"/>
    <col min="3329" max="3329" width="10.875" style="83" customWidth="1"/>
    <col min="3330" max="3330" width="7" style="83" customWidth="1"/>
    <col min="3331" max="3342" width="6" style="83" customWidth="1"/>
    <col min="3343" max="3584" width="9" style="83"/>
    <col min="3585" max="3585" width="10.875" style="83" customWidth="1"/>
    <col min="3586" max="3586" width="7" style="83" customWidth="1"/>
    <col min="3587" max="3598" width="6" style="83" customWidth="1"/>
    <col min="3599" max="3840" width="9" style="83"/>
    <col min="3841" max="3841" width="10.875" style="83" customWidth="1"/>
    <col min="3842" max="3842" width="7" style="83" customWidth="1"/>
    <col min="3843" max="3854" width="6" style="83" customWidth="1"/>
    <col min="3855" max="4096" width="9" style="83"/>
    <col min="4097" max="4097" width="10.875" style="83" customWidth="1"/>
    <col min="4098" max="4098" width="7" style="83" customWidth="1"/>
    <col min="4099" max="4110" width="6" style="83" customWidth="1"/>
    <col min="4111" max="4352" width="9" style="83"/>
    <col min="4353" max="4353" width="10.875" style="83" customWidth="1"/>
    <col min="4354" max="4354" width="7" style="83" customWidth="1"/>
    <col min="4355" max="4366" width="6" style="83" customWidth="1"/>
    <col min="4367" max="4608" width="9" style="83"/>
    <col min="4609" max="4609" width="10.875" style="83" customWidth="1"/>
    <col min="4610" max="4610" width="7" style="83" customWidth="1"/>
    <col min="4611" max="4622" width="6" style="83" customWidth="1"/>
    <col min="4623" max="4864" width="9" style="83"/>
    <col min="4865" max="4865" width="10.875" style="83" customWidth="1"/>
    <col min="4866" max="4866" width="7" style="83" customWidth="1"/>
    <col min="4867" max="4878" width="6" style="83" customWidth="1"/>
    <col min="4879" max="5120" width="9" style="83"/>
    <col min="5121" max="5121" width="10.875" style="83" customWidth="1"/>
    <col min="5122" max="5122" width="7" style="83" customWidth="1"/>
    <col min="5123" max="5134" width="6" style="83" customWidth="1"/>
    <col min="5135" max="5376" width="9" style="83"/>
    <col min="5377" max="5377" width="10.875" style="83" customWidth="1"/>
    <col min="5378" max="5378" width="7" style="83" customWidth="1"/>
    <col min="5379" max="5390" width="6" style="83" customWidth="1"/>
    <col min="5391" max="5632" width="9" style="83"/>
    <col min="5633" max="5633" width="10.875" style="83" customWidth="1"/>
    <col min="5634" max="5634" width="7" style="83" customWidth="1"/>
    <col min="5635" max="5646" width="6" style="83" customWidth="1"/>
    <col min="5647" max="5888" width="9" style="83"/>
    <col min="5889" max="5889" width="10.875" style="83" customWidth="1"/>
    <col min="5890" max="5890" width="7" style="83" customWidth="1"/>
    <col min="5891" max="5902" width="6" style="83" customWidth="1"/>
    <col min="5903" max="6144" width="9" style="83"/>
    <col min="6145" max="6145" width="10.875" style="83" customWidth="1"/>
    <col min="6146" max="6146" width="7" style="83" customWidth="1"/>
    <col min="6147" max="6158" width="6" style="83" customWidth="1"/>
    <col min="6159" max="6400" width="9" style="83"/>
    <col min="6401" max="6401" width="10.875" style="83" customWidth="1"/>
    <col min="6402" max="6402" width="7" style="83" customWidth="1"/>
    <col min="6403" max="6414" width="6" style="83" customWidth="1"/>
    <col min="6415" max="6656" width="9" style="83"/>
    <col min="6657" max="6657" width="10.875" style="83" customWidth="1"/>
    <col min="6658" max="6658" width="7" style="83" customWidth="1"/>
    <col min="6659" max="6670" width="6" style="83" customWidth="1"/>
    <col min="6671" max="6912" width="9" style="83"/>
    <col min="6913" max="6913" width="10.875" style="83" customWidth="1"/>
    <col min="6914" max="6914" width="7" style="83" customWidth="1"/>
    <col min="6915" max="6926" width="6" style="83" customWidth="1"/>
    <col min="6927" max="7168" width="9" style="83"/>
    <col min="7169" max="7169" width="10.875" style="83" customWidth="1"/>
    <col min="7170" max="7170" width="7" style="83" customWidth="1"/>
    <col min="7171" max="7182" width="6" style="83" customWidth="1"/>
    <col min="7183" max="7424" width="9" style="83"/>
    <col min="7425" max="7425" width="10.875" style="83" customWidth="1"/>
    <col min="7426" max="7426" width="7" style="83" customWidth="1"/>
    <col min="7427" max="7438" width="6" style="83" customWidth="1"/>
    <col min="7439" max="7680" width="9" style="83"/>
    <col min="7681" max="7681" width="10.875" style="83" customWidth="1"/>
    <col min="7682" max="7682" width="7" style="83" customWidth="1"/>
    <col min="7683" max="7694" width="6" style="83" customWidth="1"/>
    <col min="7695" max="7936" width="9" style="83"/>
    <col min="7937" max="7937" width="10.875" style="83" customWidth="1"/>
    <col min="7938" max="7938" width="7" style="83" customWidth="1"/>
    <col min="7939" max="7950" width="6" style="83" customWidth="1"/>
    <col min="7951" max="8192" width="9" style="83"/>
    <col min="8193" max="8193" width="10.875" style="83" customWidth="1"/>
    <col min="8194" max="8194" width="7" style="83" customWidth="1"/>
    <col min="8195" max="8206" width="6" style="83" customWidth="1"/>
    <col min="8207" max="8448" width="9" style="83"/>
    <col min="8449" max="8449" width="10.875" style="83" customWidth="1"/>
    <col min="8450" max="8450" width="7" style="83" customWidth="1"/>
    <col min="8451" max="8462" width="6" style="83" customWidth="1"/>
    <col min="8463" max="8704" width="9" style="83"/>
    <col min="8705" max="8705" width="10.875" style="83" customWidth="1"/>
    <col min="8706" max="8706" width="7" style="83" customWidth="1"/>
    <col min="8707" max="8718" width="6" style="83" customWidth="1"/>
    <col min="8719" max="8960" width="9" style="83"/>
    <col min="8961" max="8961" width="10.875" style="83" customWidth="1"/>
    <col min="8962" max="8962" width="7" style="83" customWidth="1"/>
    <col min="8963" max="8974" width="6" style="83" customWidth="1"/>
    <col min="8975" max="9216" width="9" style="83"/>
    <col min="9217" max="9217" width="10.875" style="83" customWidth="1"/>
    <col min="9218" max="9218" width="7" style="83" customWidth="1"/>
    <col min="9219" max="9230" width="6" style="83" customWidth="1"/>
    <col min="9231" max="9472" width="9" style="83"/>
    <col min="9473" max="9473" width="10.875" style="83" customWidth="1"/>
    <col min="9474" max="9474" width="7" style="83" customWidth="1"/>
    <col min="9475" max="9486" width="6" style="83" customWidth="1"/>
    <col min="9487" max="9728" width="9" style="83"/>
    <col min="9729" max="9729" width="10.875" style="83" customWidth="1"/>
    <col min="9730" max="9730" width="7" style="83" customWidth="1"/>
    <col min="9731" max="9742" width="6" style="83" customWidth="1"/>
    <col min="9743" max="9984" width="9" style="83"/>
    <col min="9985" max="9985" width="10.875" style="83" customWidth="1"/>
    <col min="9986" max="9986" width="7" style="83" customWidth="1"/>
    <col min="9987" max="9998" width="6" style="83" customWidth="1"/>
    <col min="9999" max="10240" width="9" style="83"/>
    <col min="10241" max="10241" width="10.875" style="83" customWidth="1"/>
    <col min="10242" max="10242" width="7" style="83" customWidth="1"/>
    <col min="10243" max="10254" width="6" style="83" customWidth="1"/>
    <col min="10255" max="10496" width="9" style="83"/>
    <col min="10497" max="10497" width="10.875" style="83" customWidth="1"/>
    <col min="10498" max="10498" width="7" style="83" customWidth="1"/>
    <col min="10499" max="10510" width="6" style="83" customWidth="1"/>
    <col min="10511" max="10752" width="9" style="83"/>
    <col min="10753" max="10753" width="10.875" style="83" customWidth="1"/>
    <col min="10754" max="10754" width="7" style="83" customWidth="1"/>
    <col min="10755" max="10766" width="6" style="83" customWidth="1"/>
    <col min="10767" max="11008" width="9" style="83"/>
    <col min="11009" max="11009" width="10.875" style="83" customWidth="1"/>
    <col min="11010" max="11010" width="7" style="83" customWidth="1"/>
    <col min="11011" max="11022" width="6" style="83" customWidth="1"/>
    <col min="11023" max="11264" width="9" style="83"/>
    <col min="11265" max="11265" width="10.875" style="83" customWidth="1"/>
    <col min="11266" max="11266" width="7" style="83" customWidth="1"/>
    <col min="11267" max="11278" width="6" style="83" customWidth="1"/>
    <col min="11279" max="11520" width="9" style="83"/>
    <col min="11521" max="11521" width="10.875" style="83" customWidth="1"/>
    <col min="11522" max="11522" width="7" style="83" customWidth="1"/>
    <col min="11523" max="11534" width="6" style="83" customWidth="1"/>
    <col min="11535" max="11776" width="9" style="83"/>
    <col min="11777" max="11777" width="10.875" style="83" customWidth="1"/>
    <col min="11778" max="11778" width="7" style="83" customWidth="1"/>
    <col min="11779" max="11790" width="6" style="83" customWidth="1"/>
    <col min="11791" max="12032" width="9" style="83"/>
    <col min="12033" max="12033" width="10.875" style="83" customWidth="1"/>
    <col min="12034" max="12034" width="7" style="83" customWidth="1"/>
    <col min="12035" max="12046" width="6" style="83" customWidth="1"/>
    <col min="12047" max="12288" width="9" style="83"/>
    <col min="12289" max="12289" width="10.875" style="83" customWidth="1"/>
    <col min="12290" max="12290" width="7" style="83" customWidth="1"/>
    <col min="12291" max="12302" width="6" style="83" customWidth="1"/>
    <col min="12303" max="12544" width="9" style="83"/>
    <col min="12545" max="12545" width="10.875" style="83" customWidth="1"/>
    <col min="12546" max="12546" width="7" style="83" customWidth="1"/>
    <col min="12547" max="12558" width="6" style="83" customWidth="1"/>
    <col min="12559" max="12800" width="9" style="83"/>
    <col min="12801" max="12801" width="10.875" style="83" customWidth="1"/>
    <col min="12802" max="12802" width="7" style="83" customWidth="1"/>
    <col min="12803" max="12814" width="6" style="83" customWidth="1"/>
    <col min="12815" max="13056" width="9" style="83"/>
    <col min="13057" max="13057" width="10.875" style="83" customWidth="1"/>
    <col min="13058" max="13058" width="7" style="83" customWidth="1"/>
    <col min="13059" max="13070" width="6" style="83" customWidth="1"/>
    <col min="13071" max="13312" width="9" style="83"/>
    <col min="13313" max="13313" width="10.875" style="83" customWidth="1"/>
    <col min="13314" max="13314" width="7" style="83" customWidth="1"/>
    <col min="13315" max="13326" width="6" style="83" customWidth="1"/>
    <col min="13327" max="13568" width="9" style="83"/>
    <col min="13569" max="13569" width="10.875" style="83" customWidth="1"/>
    <col min="13570" max="13570" width="7" style="83" customWidth="1"/>
    <col min="13571" max="13582" width="6" style="83" customWidth="1"/>
    <col min="13583" max="13824" width="9" style="83"/>
    <col min="13825" max="13825" width="10.875" style="83" customWidth="1"/>
    <col min="13826" max="13826" width="7" style="83" customWidth="1"/>
    <col min="13827" max="13838" width="6" style="83" customWidth="1"/>
    <col min="13839" max="14080" width="9" style="83"/>
    <col min="14081" max="14081" width="10.875" style="83" customWidth="1"/>
    <col min="14082" max="14082" width="7" style="83" customWidth="1"/>
    <col min="14083" max="14094" width="6" style="83" customWidth="1"/>
    <col min="14095" max="14336" width="9" style="83"/>
    <col min="14337" max="14337" width="10.875" style="83" customWidth="1"/>
    <col min="14338" max="14338" width="7" style="83" customWidth="1"/>
    <col min="14339" max="14350" width="6" style="83" customWidth="1"/>
    <col min="14351" max="14592" width="9" style="83"/>
    <col min="14593" max="14593" width="10.875" style="83" customWidth="1"/>
    <col min="14594" max="14594" width="7" style="83" customWidth="1"/>
    <col min="14595" max="14606" width="6" style="83" customWidth="1"/>
    <col min="14607" max="14848" width="9" style="83"/>
    <col min="14849" max="14849" width="10.875" style="83" customWidth="1"/>
    <col min="14850" max="14850" width="7" style="83" customWidth="1"/>
    <col min="14851" max="14862" width="6" style="83" customWidth="1"/>
    <col min="14863" max="15104" width="9" style="83"/>
    <col min="15105" max="15105" width="10.875" style="83" customWidth="1"/>
    <col min="15106" max="15106" width="7" style="83" customWidth="1"/>
    <col min="15107" max="15118" width="6" style="83" customWidth="1"/>
    <col min="15119" max="15360" width="9" style="83"/>
    <col min="15361" max="15361" width="10.875" style="83" customWidth="1"/>
    <col min="15362" max="15362" width="7" style="83" customWidth="1"/>
    <col min="15363" max="15374" width="6" style="83" customWidth="1"/>
    <col min="15375" max="15616" width="9" style="83"/>
    <col min="15617" max="15617" width="10.875" style="83" customWidth="1"/>
    <col min="15618" max="15618" width="7" style="83" customWidth="1"/>
    <col min="15619" max="15630" width="6" style="83" customWidth="1"/>
    <col min="15631" max="15872" width="9" style="83"/>
    <col min="15873" max="15873" width="10.875" style="83" customWidth="1"/>
    <col min="15874" max="15874" width="7" style="83" customWidth="1"/>
    <col min="15875" max="15886" width="6" style="83" customWidth="1"/>
    <col min="15887" max="16128" width="9" style="83"/>
    <col min="16129" max="16129" width="10.875" style="83" customWidth="1"/>
    <col min="16130" max="16130" width="7" style="83" customWidth="1"/>
    <col min="16131" max="16142" width="6" style="83" customWidth="1"/>
    <col min="16143" max="16384" width="9" style="83"/>
  </cols>
  <sheetData>
    <row r="1" spans="1:15" ht="25.5" customHeight="1">
      <c r="A1" s="2689" t="s">
        <v>2665</v>
      </c>
      <c r="B1" s="2689"/>
      <c r="C1" s="2689"/>
      <c r="D1" s="2689"/>
      <c r="E1" s="2689"/>
      <c r="F1" s="2689"/>
      <c r="G1" s="562"/>
    </row>
    <row r="2" spans="1:15" ht="18" customHeight="1">
      <c r="A2" s="217"/>
      <c r="B2" s="217"/>
      <c r="C2" s="217"/>
      <c r="D2" s="217"/>
      <c r="E2" s="217"/>
      <c r="F2" s="217"/>
      <c r="G2" s="217"/>
      <c r="H2" s="217"/>
      <c r="I2" s="217"/>
      <c r="J2" s="217"/>
      <c r="N2" s="185" t="s">
        <v>2947</v>
      </c>
    </row>
    <row r="3" spans="1:15" ht="18" customHeight="1">
      <c r="A3" s="2597" t="s">
        <v>2224</v>
      </c>
      <c r="B3" s="2623"/>
      <c r="C3" s="2623" t="s">
        <v>2225</v>
      </c>
      <c r="D3" s="2623"/>
      <c r="E3" s="2623"/>
      <c r="F3" s="2623"/>
      <c r="G3" s="2593" t="s">
        <v>2226</v>
      </c>
      <c r="H3" s="2593"/>
      <c r="I3" s="2593"/>
      <c r="J3" s="2593"/>
      <c r="K3" s="2593" t="s">
        <v>2227</v>
      </c>
      <c r="L3" s="2593"/>
      <c r="M3" s="2593"/>
      <c r="N3" s="2627"/>
      <c r="O3" s="546"/>
    </row>
    <row r="4" spans="1:15" ht="18" customHeight="1">
      <c r="A4" s="2655"/>
      <c r="B4" s="2692"/>
      <c r="C4" s="2593" t="s">
        <v>2208</v>
      </c>
      <c r="D4" s="2593"/>
      <c r="E4" s="2593" t="s">
        <v>2228</v>
      </c>
      <c r="F4" s="2593"/>
      <c r="G4" s="2593" t="s">
        <v>2208</v>
      </c>
      <c r="H4" s="2593"/>
      <c r="I4" s="2593" t="s">
        <v>2228</v>
      </c>
      <c r="J4" s="2593"/>
      <c r="K4" s="2593" t="s">
        <v>2208</v>
      </c>
      <c r="L4" s="2593"/>
      <c r="M4" s="2593" t="s">
        <v>2228</v>
      </c>
      <c r="N4" s="2627"/>
      <c r="O4" s="546"/>
    </row>
    <row r="5" spans="1:15" ht="18" customHeight="1">
      <c r="A5" s="2598"/>
      <c r="B5" s="2624"/>
      <c r="C5" s="1902" t="s">
        <v>3634</v>
      </c>
      <c r="D5" s="1903" t="s">
        <v>3640</v>
      </c>
      <c r="E5" s="1902" t="s">
        <v>3634</v>
      </c>
      <c r="F5" s="1903" t="s">
        <v>3640</v>
      </c>
      <c r="G5" s="1902" t="s">
        <v>3634</v>
      </c>
      <c r="H5" s="1903" t="s">
        <v>3640</v>
      </c>
      <c r="I5" s="1902" t="s">
        <v>3634</v>
      </c>
      <c r="J5" s="1903" t="s">
        <v>3640</v>
      </c>
      <c r="K5" s="1902" t="s">
        <v>3634</v>
      </c>
      <c r="L5" s="1903" t="s">
        <v>3640</v>
      </c>
      <c r="M5" s="1902" t="s">
        <v>3634</v>
      </c>
      <c r="N5" s="1904" t="s">
        <v>3640</v>
      </c>
      <c r="O5" s="546"/>
    </row>
    <row r="6" spans="1:15" ht="15" customHeight="1">
      <c r="A6" s="592"/>
      <c r="B6" s="693"/>
      <c r="C6" s="139" t="s">
        <v>2229</v>
      </c>
      <c r="D6" s="139" t="s">
        <v>2229</v>
      </c>
      <c r="E6" s="139" t="s">
        <v>2229</v>
      </c>
      <c r="F6" s="139" t="s">
        <v>2229</v>
      </c>
      <c r="G6" s="139" t="s">
        <v>2229</v>
      </c>
      <c r="H6" s="139" t="s">
        <v>2229</v>
      </c>
      <c r="I6" s="139" t="s">
        <v>2229</v>
      </c>
      <c r="J6" s="139" t="s">
        <v>2229</v>
      </c>
      <c r="K6" s="139" t="s">
        <v>2229</v>
      </c>
      <c r="L6" s="139" t="s">
        <v>2229</v>
      </c>
      <c r="M6" s="139" t="s">
        <v>2229</v>
      </c>
      <c r="N6" s="140" t="s">
        <v>2229</v>
      </c>
      <c r="O6" s="546"/>
    </row>
    <row r="7" spans="1:15" ht="15" customHeight="1">
      <c r="A7" s="2680" t="s">
        <v>2220</v>
      </c>
      <c r="B7" s="2687"/>
      <c r="C7" s="957">
        <v>141.19999999999999</v>
      </c>
      <c r="D7" s="1905">
        <v>139</v>
      </c>
      <c r="E7" s="957">
        <v>136.1</v>
      </c>
      <c r="F7" s="957">
        <v>136.30000000000001</v>
      </c>
      <c r="G7" s="957">
        <v>131.30000000000001</v>
      </c>
      <c r="H7" s="1905">
        <v>130.1</v>
      </c>
      <c r="I7" s="957">
        <v>126</v>
      </c>
      <c r="J7" s="957">
        <v>126.3</v>
      </c>
      <c r="K7" s="957">
        <v>9.9</v>
      </c>
      <c r="L7" s="1905">
        <v>8.9</v>
      </c>
      <c r="M7" s="957">
        <v>10.1</v>
      </c>
      <c r="N7" s="958">
        <v>10</v>
      </c>
      <c r="O7" s="959"/>
    </row>
    <row r="8" spans="1:15" ht="15" customHeight="1">
      <c r="A8" s="2694" t="s">
        <v>2099</v>
      </c>
      <c r="B8" s="2695"/>
      <c r="C8" s="960">
        <v>160.69999999999999</v>
      </c>
      <c r="D8" s="1906">
        <v>160</v>
      </c>
      <c r="E8" s="960">
        <v>163.5</v>
      </c>
      <c r="F8" s="1907">
        <v>164.3</v>
      </c>
      <c r="G8" s="960">
        <v>152.1</v>
      </c>
      <c r="H8" s="1906">
        <v>150.30000000000001</v>
      </c>
      <c r="I8" s="1907">
        <v>149.69999999999999</v>
      </c>
      <c r="J8" s="1907">
        <v>150.6</v>
      </c>
      <c r="K8" s="960">
        <v>8.6</v>
      </c>
      <c r="L8" s="1906">
        <v>9.6999999999999993</v>
      </c>
      <c r="M8" s="1908">
        <v>13.8</v>
      </c>
      <c r="N8" s="1909">
        <v>13.7</v>
      </c>
      <c r="O8" s="959"/>
    </row>
    <row r="9" spans="1:15" ht="15" customHeight="1">
      <c r="A9" s="2680" t="s">
        <v>2100</v>
      </c>
      <c r="B9" s="2687"/>
      <c r="C9" s="957">
        <v>156.4</v>
      </c>
      <c r="D9" s="1905">
        <v>156.1</v>
      </c>
      <c r="E9" s="957">
        <v>156.6</v>
      </c>
      <c r="F9" s="1910">
        <v>157</v>
      </c>
      <c r="G9" s="957">
        <v>142.6</v>
      </c>
      <c r="H9" s="1905">
        <v>144.19999999999999</v>
      </c>
      <c r="I9" s="1910">
        <v>142.19999999999999</v>
      </c>
      <c r="J9" s="1910">
        <v>143.4</v>
      </c>
      <c r="K9" s="957">
        <v>13.8</v>
      </c>
      <c r="L9" s="1905">
        <v>11.9</v>
      </c>
      <c r="M9" s="1911">
        <v>14.4</v>
      </c>
      <c r="N9" s="1912">
        <v>13.6</v>
      </c>
      <c r="O9" s="959"/>
    </row>
    <row r="10" spans="1:15" ht="15" customHeight="1">
      <c r="A10" s="2680" t="s">
        <v>2213</v>
      </c>
      <c r="B10" s="2687"/>
      <c r="C10" s="957">
        <v>154.80000000000001</v>
      </c>
      <c r="D10" s="1905">
        <v>154</v>
      </c>
      <c r="E10" s="957">
        <v>154</v>
      </c>
      <c r="F10" s="1910">
        <v>154.9</v>
      </c>
      <c r="G10" s="957">
        <v>135.5</v>
      </c>
      <c r="H10" s="1905">
        <v>137.6</v>
      </c>
      <c r="I10" s="1910">
        <v>139.5</v>
      </c>
      <c r="J10" s="1910">
        <v>140.1</v>
      </c>
      <c r="K10" s="957">
        <v>19.3</v>
      </c>
      <c r="L10" s="1905">
        <v>16.399999999999999</v>
      </c>
      <c r="M10" s="1911">
        <v>14.5</v>
      </c>
      <c r="N10" s="1912">
        <v>14.8</v>
      </c>
      <c r="O10" s="959"/>
    </row>
    <row r="11" spans="1:15" ht="15" customHeight="1">
      <c r="A11" s="2680" t="s">
        <v>2102</v>
      </c>
      <c r="B11" s="2687"/>
      <c r="C11" s="957">
        <v>155.6</v>
      </c>
      <c r="D11" s="1905">
        <v>163.19999999999999</v>
      </c>
      <c r="E11" s="957">
        <v>156.1</v>
      </c>
      <c r="F11" s="1910">
        <v>157.30000000000001</v>
      </c>
      <c r="G11" s="957">
        <v>141.4</v>
      </c>
      <c r="H11" s="1905">
        <v>152.9</v>
      </c>
      <c r="I11" s="1910">
        <v>140.4</v>
      </c>
      <c r="J11" s="1910">
        <v>141.80000000000001</v>
      </c>
      <c r="K11" s="957">
        <v>14.2</v>
      </c>
      <c r="L11" s="1905">
        <v>10.3</v>
      </c>
      <c r="M11" s="1911">
        <v>15.7</v>
      </c>
      <c r="N11" s="1912">
        <v>15.5</v>
      </c>
      <c r="O11" s="959"/>
    </row>
    <row r="12" spans="1:15" ht="15" customHeight="1">
      <c r="A12" s="2682" t="s">
        <v>2214</v>
      </c>
      <c r="B12" s="2688"/>
      <c r="C12" s="962">
        <v>178.1</v>
      </c>
      <c r="D12" s="1905">
        <v>172.2</v>
      </c>
      <c r="E12" s="962">
        <v>165</v>
      </c>
      <c r="F12" s="1910">
        <v>167.7</v>
      </c>
      <c r="G12" s="962">
        <v>151.5</v>
      </c>
      <c r="H12" s="1905">
        <v>147.4</v>
      </c>
      <c r="I12" s="1912">
        <v>142.4</v>
      </c>
      <c r="J12" s="1910">
        <v>145</v>
      </c>
      <c r="K12" s="962">
        <v>26.6</v>
      </c>
      <c r="L12" s="1905">
        <v>24.8</v>
      </c>
      <c r="M12" s="1913">
        <v>22.6</v>
      </c>
      <c r="N12" s="1912">
        <v>22.7</v>
      </c>
      <c r="O12" s="959"/>
    </row>
    <row r="13" spans="1:15" ht="15" customHeight="1">
      <c r="A13" s="2694" t="s">
        <v>2215</v>
      </c>
      <c r="B13" s="2695"/>
      <c r="C13" s="960">
        <v>127.2</v>
      </c>
      <c r="D13" s="1906">
        <v>123.6</v>
      </c>
      <c r="E13" s="960">
        <v>130.6</v>
      </c>
      <c r="F13" s="1907">
        <v>129.5</v>
      </c>
      <c r="G13" s="960">
        <v>122.2</v>
      </c>
      <c r="H13" s="1906">
        <v>119.8</v>
      </c>
      <c r="I13" s="1907">
        <v>123.2</v>
      </c>
      <c r="J13" s="1907">
        <v>122.4</v>
      </c>
      <c r="K13" s="960">
        <v>5</v>
      </c>
      <c r="L13" s="1906">
        <v>3.8</v>
      </c>
      <c r="M13" s="1908">
        <v>7.4</v>
      </c>
      <c r="N13" s="1909">
        <v>7.1</v>
      </c>
      <c r="O13" s="959"/>
    </row>
    <row r="14" spans="1:15" ht="15" customHeight="1">
      <c r="A14" s="2680" t="s">
        <v>2105</v>
      </c>
      <c r="B14" s="2687"/>
      <c r="C14" s="957">
        <v>141.69999999999999</v>
      </c>
      <c r="D14" s="1905">
        <v>141.5</v>
      </c>
      <c r="E14" s="957">
        <v>144.5</v>
      </c>
      <c r="F14" s="1910">
        <v>147.1</v>
      </c>
      <c r="G14" s="957">
        <v>134.19999999999999</v>
      </c>
      <c r="H14" s="1905">
        <v>133.5</v>
      </c>
      <c r="I14" s="1910">
        <v>132.5</v>
      </c>
      <c r="J14" s="1910">
        <v>135</v>
      </c>
      <c r="K14" s="957">
        <v>7.5</v>
      </c>
      <c r="L14" s="1905">
        <v>8</v>
      </c>
      <c r="M14" s="1911">
        <v>12</v>
      </c>
      <c r="N14" s="1912">
        <v>12.1</v>
      </c>
      <c r="O14" s="959"/>
    </row>
    <row r="15" spans="1:15" ht="15" customHeight="1">
      <c r="A15" s="2680" t="s">
        <v>2137</v>
      </c>
      <c r="B15" s="2687"/>
      <c r="C15" s="957">
        <v>162.69999999999999</v>
      </c>
      <c r="D15" s="1905">
        <v>180.4</v>
      </c>
      <c r="E15" s="957">
        <v>146</v>
      </c>
      <c r="F15" s="1910">
        <v>150.80000000000001</v>
      </c>
      <c r="G15" s="957">
        <v>147.6</v>
      </c>
      <c r="H15" s="1905">
        <v>155.1</v>
      </c>
      <c r="I15" s="1910">
        <v>134.80000000000001</v>
      </c>
      <c r="J15" s="1910">
        <v>138.6</v>
      </c>
      <c r="K15" s="957">
        <v>15.1</v>
      </c>
      <c r="L15" s="1905">
        <v>25.3</v>
      </c>
      <c r="M15" s="1911">
        <v>11.2</v>
      </c>
      <c r="N15" s="1912">
        <v>12.2</v>
      </c>
      <c r="O15" s="959"/>
    </row>
    <row r="16" spans="1:15" ht="15" customHeight="1">
      <c r="A16" s="2680" t="s">
        <v>2109</v>
      </c>
      <c r="B16" s="2687"/>
      <c r="C16" s="957">
        <v>151.80000000000001</v>
      </c>
      <c r="D16" s="1905">
        <v>149.19999999999999</v>
      </c>
      <c r="E16" s="957">
        <v>153.19999999999999</v>
      </c>
      <c r="F16" s="1910">
        <v>154.1</v>
      </c>
      <c r="G16" s="957">
        <v>143.5</v>
      </c>
      <c r="H16" s="1905">
        <v>140.30000000000001</v>
      </c>
      <c r="I16" s="1910">
        <v>139.6</v>
      </c>
      <c r="J16" s="1910">
        <v>140.30000000000001</v>
      </c>
      <c r="K16" s="957">
        <v>8.3000000000000007</v>
      </c>
      <c r="L16" s="1905">
        <v>8.9</v>
      </c>
      <c r="M16" s="1911">
        <v>13.6</v>
      </c>
      <c r="N16" s="1912">
        <v>13.8</v>
      </c>
      <c r="O16" s="959"/>
    </row>
    <row r="17" spans="1:15" ht="15" customHeight="1">
      <c r="A17" s="2682" t="s">
        <v>2111</v>
      </c>
      <c r="B17" s="2688"/>
      <c r="C17" s="962">
        <v>87</v>
      </c>
      <c r="D17" s="1905">
        <v>78.3</v>
      </c>
      <c r="E17" s="962">
        <v>89.5</v>
      </c>
      <c r="F17" s="1910">
        <v>88.5</v>
      </c>
      <c r="G17" s="962">
        <v>82.8</v>
      </c>
      <c r="H17" s="1905">
        <v>75</v>
      </c>
      <c r="I17" s="1912">
        <v>84.8</v>
      </c>
      <c r="J17" s="1910">
        <v>83.4</v>
      </c>
      <c r="K17" s="962">
        <v>4.2</v>
      </c>
      <c r="L17" s="1905">
        <v>3.3</v>
      </c>
      <c r="M17" s="1913">
        <v>4.7</v>
      </c>
      <c r="N17" s="1912">
        <v>5.0999999999999996</v>
      </c>
      <c r="O17" s="959"/>
    </row>
    <row r="18" spans="1:15" ht="15" customHeight="1">
      <c r="A18" s="2680" t="s">
        <v>2112</v>
      </c>
      <c r="B18" s="2687"/>
      <c r="C18" s="957">
        <v>87.8</v>
      </c>
      <c r="D18" s="1906">
        <v>104.4</v>
      </c>
      <c r="E18" s="957">
        <v>123.7</v>
      </c>
      <c r="F18" s="1907">
        <v>122.2</v>
      </c>
      <c r="G18" s="957">
        <v>78.2</v>
      </c>
      <c r="H18" s="1906">
        <v>99.6</v>
      </c>
      <c r="I18" s="1907">
        <v>117.5</v>
      </c>
      <c r="J18" s="1907">
        <v>116.1</v>
      </c>
      <c r="K18" s="957">
        <v>9.6</v>
      </c>
      <c r="L18" s="1906">
        <v>4.8</v>
      </c>
      <c r="M18" s="1908">
        <v>6.2</v>
      </c>
      <c r="N18" s="1909">
        <v>6.1</v>
      </c>
      <c r="O18" s="959"/>
    </row>
    <row r="19" spans="1:15" ht="15" customHeight="1">
      <c r="A19" s="2680" t="s">
        <v>2138</v>
      </c>
      <c r="B19" s="2687"/>
      <c r="C19" s="957">
        <v>146</v>
      </c>
      <c r="D19" s="1905">
        <v>143.30000000000001</v>
      </c>
      <c r="E19" s="957">
        <v>121.1</v>
      </c>
      <c r="F19" s="1910">
        <v>124.3</v>
      </c>
      <c r="G19" s="957">
        <v>127.4</v>
      </c>
      <c r="H19" s="1905">
        <v>125.5</v>
      </c>
      <c r="I19" s="1910">
        <v>111.4</v>
      </c>
      <c r="J19" s="1910">
        <v>114</v>
      </c>
      <c r="K19" s="957">
        <v>18.600000000000001</v>
      </c>
      <c r="L19" s="1905">
        <v>17.8</v>
      </c>
      <c r="M19" s="1911">
        <v>9.6999999999999993</v>
      </c>
      <c r="N19" s="1912">
        <v>10.3</v>
      </c>
      <c r="O19" s="959"/>
    </row>
    <row r="20" spans="1:15" ht="15" customHeight="1">
      <c r="A20" s="2680" t="s">
        <v>2139</v>
      </c>
      <c r="B20" s="2687"/>
      <c r="C20" s="957">
        <v>143.1</v>
      </c>
      <c r="D20" s="1905">
        <v>140.69999999999999</v>
      </c>
      <c r="E20" s="957">
        <v>129.4</v>
      </c>
      <c r="F20" s="1910">
        <v>130.1</v>
      </c>
      <c r="G20" s="957">
        <v>138.19999999999999</v>
      </c>
      <c r="H20" s="1905">
        <v>136.69999999999999</v>
      </c>
      <c r="I20" s="1910">
        <v>124.4</v>
      </c>
      <c r="J20" s="1910">
        <v>125</v>
      </c>
      <c r="K20" s="957">
        <v>4.9000000000000004</v>
      </c>
      <c r="L20" s="1905">
        <v>4</v>
      </c>
      <c r="M20" s="1911">
        <v>5</v>
      </c>
      <c r="N20" s="1912">
        <v>5.0999999999999996</v>
      </c>
      <c r="O20" s="959"/>
    </row>
    <row r="21" spans="1:15" ht="15" customHeight="1">
      <c r="A21" s="2680" t="s">
        <v>2217</v>
      </c>
      <c r="B21" s="2687"/>
      <c r="C21" s="957">
        <v>143.4</v>
      </c>
      <c r="D21" s="1905">
        <v>149.80000000000001</v>
      </c>
      <c r="E21" s="957">
        <v>146.1</v>
      </c>
      <c r="F21" s="1910">
        <v>148.19999999999999</v>
      </c>
      <c r="G21" s="957">
        <v>133.9</v>
      </c>
      <c r="H21" s="1905">
        <v>140.80000000000001</v>
      </c>
      <c r="I21" s="1910">
        <v>137.19999999999999</v>
      </c>
      <c r="J21" s="1910">
        <v>139</v>
      </c>
      <c r="K21" s="957">
        <v>9.5</v>
      </c>
      <c r="L21" s="1905">
        <v>9</v>
      </c>
      <c r="M21" s="1911">
        <v>8.9</v>
      </c>
      <c r="N21" s="1912">
        <v>9.1999999999999993</v>
      </c>
      <c r="O21" s="959"/>
    </row>
    <row r="22" spans="1:15" ht="15" customHeight="1">
      <c r="A22" s="2672" t="s">
        <v>2141</v>
      </c>
      <c r="B22" s="2683"/>
      <c r="C22" s="963">
        <v>138.6</v>
      </c>
      <c r="D22" s="1914">
        <v>136.4</v>
      </c>
      <c r="E22" s="963">
        <v>138.1</v>
      </c>
      <c r="F22" s="1915">
        <v>139.30000000000001</v>
      </c>
      <c r="G22" s="963">
        <v>130.69999999999999</v>
      </c>
      <c r="H22" s="1914">
        <v>128.1</v>
      </c>
      <c r="I22" s="1915">
        <v>127.4</v>
      </c>
      <c r="J22" s="1915">
        <v>128.4</v>
      </c>
      <c r="K22" s="963">
        <v>7.9</v>
      </c>
      <c r="L22" s="1914">
        <v>8.3000000000000007</v>
      </c>
      <c r="M22" s="1916">
        <v>10.7</v>
      </c>
      <c r="N22" s="1915">
        <v>10.9</v>
      </c>
      <c r="O22" s="959"/>
    </row>
    <row r="23" spans="1:15" ht="18" customHeight="1">
      <c r="A23" s="965"/>
      <c r="B23" s="965"/>
      <c r="C23" s="965"/>
      <c r="D23" s="965"/>
      <c r="E23" s="965"/>
      <c r="F23" s="965"/>
      <c r="G23" s="965"/>
      <c r="H23" s="965"/>
      <c r="I23" s="965"/>
      <c r="J23" s="492"/>
      <c r="K23" s="492"/>
      <c r="L23" s="492"/>
      <c r="M23" s="492"/>
      <c r="N23" s="492"/>
      <c r="O23" s="959"/>
    </row>
    <row r="24" spans="1:15" ht="18" customHeight="1">
      <c r="A24" s="562"/>
      <c r="B24" s="599"/>
      <c r="C24" s="599"/>
      <c r="D24" s="599"/>
      <c r="E24" s="599"/>
      <c r="F24" s="558"/>
      <c r="G24" s="558"/>
      <c r="H24" s="558"/>
      <c r="I24" s="558"/>
      <c r="J24" s="558"/>
      <c r="K24" s="558"/>
      <c r="L24" s="558"/>
      <c r="M24" s="558"/>
      <c r="N24" s="185" t="s">
        <v>2218</v>
      </c>
    </row>
    <row r="25" spans="1:15" ht="18" customHeight="1">
      <c r="A25" s="2659" t="s">
        <v>2224</v>
      </c>
      <c r="B25" s="2597"/>
      <c r="C25" s="2625" t="s">
        <v>2225</v>
      </c>
      <c r="D25" s="2659"/>
      <c r="E25" s="2659"/>
      <c r="F25" s="2659"/>
      <c r="G25" s="2627" t="s">
        <v>2226</v>
      </c>
      <c r="H25" s="2628"/>
      <c r="I25" s="2628"/>
      <c r="J25" s="2629"/>
      <c r="K25" s="2628" t="s">
        <v>2227</v>
      </c>
      <c r="L25" s="2628"/>
      <c r="M25" s="2628"/>
      <c r="N25" s="2628"/>
      <c r="O25" s="546"/>
    </row>
    <row r="26" spans="1:15" ht="18" customHeight="1">
      <c r="A26" s="2637"/>
      <c r="B26" s="2655"/>
      <c r="C26" s="2627" t="s">
        <v>2208</v>
      </c>
      <c r="D26" s="2629"/>
      <c r="E26" s="2627" t="s">
        <v>2228</v>
      </c>
      <c r="F26" s="2628"/>
      <c r="G26" s="2593" t="s">
        <v>2208</v>
      </c>
      <c r="H26" s="2593"/>
      <c r="I26" s="2628" t="s">
        <v>2228</v>
      </c>
      <c r="J26" s="2629"/>
      <c r="K26" s="2629" t="s">
        <v>2208</v>
      </c>
      <c r="L26" s="2593"/>
      <c r="M26" s="2593" t="s">
        <v>2228</v>
      </c>
      <c r="N26" s="2627"/>
      <c r="O26" s="546"/>
    </row>
    <row r="27" spans="1:15" ht="18" customHeight="1">
      <c r="A27" s="2649"/>
      <c r="B27" s="2598"/>
      <c r="C27" s="1902" t="s">
        <v>3634</v>
      </c>
      <c r="D27" s="1903" t="s">
        <v>3640</v>
      </c>
      <c r="E27" s="1902" t="s">
        <v>3634</v>
      </c>
      <c r="F27" s="1903" t="s">
        <v>3640</v>
      </c>
      <c r="G27" s="1902" t="s">
        <v>3634</v>
      </c>
      <c r="H27" s="1903" t="s">
        <v>3640</v>
      </c>
      <c r="I27" s="1902" t="s">
        <v>3634</v>
      </c>
      <c r="J27" s="1903" t="s">
        <v>3640</v>
      </c>
      <c r="K27" s="1902" t="s">
        <v>3634</v>
      </c>
      <c r="L27" s="1903" t="s">
        <v>3640</v>
      </c>
      <c r="M27" s="1902" t="s">
        <v>3634</v>
      </c>
      <c r="N27" s="1904" t="s">
        <v>3640</v>
      </c>
      <c r="O27" s="546"/>
    </row>
    <row r="28" spans="1:15" ht="15" customHeight="1">
      <c r="A28" s="592"/>
      <c r="B28" s="966"/>
      <c r="C28" s="140" t="s">
        <v>2229</v>
      </c>
      <c r="D28" s="967" t="s">
        <v>2229</v>
      </c>
      <c r="E28" s="967" t="s">
        <v>2229</v>
      </c>
      <c r="F28" s="138" t="s">
        <v>2229</v>
      </c>
      <c r="G28" s="140" t="s">
        <v>2229</v>
      </c>
      <c r="H28" s="140" t="s">
        <v>2229</v>
      </c>
      <c r="I28" s="967" t="s">
        <v>2229</v>
      </c>
      <c r="J28" s="139" t="s">
        <v>2229</v>
      </c>
      <c r="K28" s="141" t="s">
        <v>2229</v>
      </c>
      <c r="L28" s="139" t="s">
        <v>2229</v>
      </c>
      <c r="M28" s="140" t="s">
        <v>2229</v>
      </c>
      <c r="N28" s="140" t="s">
        <v>2229</v>
      </c>
      <c r="O28" s="546"/>
    </row>
    <row r="29" spans="1:15" ht="15" customHeight="1">
      <c r="A29" s="2680" t="s">
        <v>2220</v>
      </c>
      <c r="B29" s="2687"/>
      <c r="C29" s="958">
        <v>148.5</v>
      </c>
      <c r="D29" s="1917">
        <v>146.6</v>
      </c>
      <c r="E29" s="957">
        <v>143.19999999999999</v>
      </c>
      <c r="F29" s="1918">
        <v>143.80000000000001</v>
      </c>
      <c r="G29" s="957">
        <v>135.80000000000001</v>
      </c>
      <c r="H29" s="1917">
        <v>134.9</v>
      </c>
      <c r="I29" s="957">
        <v>131</v>
      </c>
      <c r="J29" s="957">
        <v>131.69999999999999</v>
      </c>
      <c r="K29" s="1905">
        <v>12.7</v>
      </c>
      <c r="L29" s="1917">
        <v>11.7</v>
      </c>
      <c r="M29" s="958">
        <v>12.2</v>
      </c>
      <c r="N29" s="958">
        <v>12.1</v>
      </c>
      <c r="O29" s="959"/>
    </row>
    <row r="30" spans="1:15" ht="15" customHeight="1">
      <c r="A30" s="2694" t="s">
        <v>2099</v>
      </c>
      <c r="B30" s="2695"/>
      <c r="C30" s="961">
        <v>172.3</v>
      </c>
      <c r="D30" s="1919">
        <v>172.6</v>
      </c>
      <c r="E30" s="960" t="s">
        <v>2977</v>
      </c>
      <c r="F30" s="960" t="s">
        <v>680</v>
      </c>
      <c r="G30" s="960">
        <v>156</v>
      </c>
      <c r="H30" s="1919">
        <v>155.30000000000001</v>
      </c>
      <c r="I30" s="960" t="s">
        <v>2977</v>
      </c>
      <c r="J30" s="960" t="s">
        <v>680</v>
      </c>
      <c r="K30" s="1906">
        <v>16.3</v>
      </c>
      <c r="L30" s="1919">
        <v>17.3</v>
      </c>
      <c r="M30" s="960" t="s">
        <v>2986</v>
      </c>
      <c r="N30" s="961" t="s">
        <v>680</v>
      </c>
      <c r="O30" s="959"/>
    </row>
    <row r="31" spans="1:15" ht="15" customHeight="1">
      <c r="A31" s="2680" t="s">
        <v>2100</v>
      </c>
      <c r="B31" s="2687"/>
      <c r="C31" s="958">
        <v>159.1</v>
      </c>
      <c r="D31" s="1919">
        <v>157</v>
      </c>
      <c r="E31" s="957">
        <v>159.30000000000001</v>
      </c>
      <c r="F31" s="1918">
        <v>159.4</v>
      </c>
      <c r="G31" s="957">
        <v>143.9</v>
      </c>
      <c r="H31" s="1919">
        <v>143.69999999999999</v>
      </c>
      <c r="I31" s="957">
        <v>143.30000000000001</v>
      </c>
      <c r="J31" s="957">
        <v>144.19999999999999</v>
      </c>
      <c r="K31" s="1905">
        <v>15.2</v>
      </c>
      <c r="L31" s="1919">
        <v>13.3</v>
      </c>
      <c r="M31" s="958">
        <v>16</v>
      </c>
      <c r="N31" s="958">
        <v>15.2</v>
      </c>
      <c r="O31" s="959"/>
    </row>
    <row r="32" spans="1:15" ht="15" customHeight="1">
      <c r="A32" s="2680" t="s">
        <v>2213</v>
      </c>
      <c r="B32" s="2687"/>
      <c r="C32" s="958">
        <v>156.80000000000001</v>
      </c>
      <c r="D32" s="1919">
        <v>159.1</v>
      </c>
      <c r="E32" s="957" t="s">
        <v>2977</v>
      </c>
      <c r="F32" s="957" t="s">
        <v>680</v>
      </c>
      <c r="G32" s="957">
        <v>136.19999999999999</v>
      </c>
      <c r="H32" s="1919">
        <v>140.9</v>
      </c>
      <c r="I32" s="957" t="s">
        <v>2977</v>
      </c>
      <c r="J32" s="957" t="s">
        <v>680</v>
      </c>
      <c r="K32" s="1905">
        <v>20.6</v>
      </c>
      <c r="L32" s="1919">
        <v>18.2</v>
      </c>
      <c r="M32" s="957" t="s">
        <v>2977</v>
      </c>
      <c r="N32" s="958" t="s">
        <v>680</v>
      </c>
      <c r="O32" s="959"/>
    </row>
    <row r="33" spans="1:15" ht="15" customHeight="1">
      <c r="A33" s="2680" t="s">
        <v>2102</v>
      </c>
      <c r="B33" s="2687"/>
      <c r="C33" s="958">
        <v>155.69999999999999</v>
      </c>
      <c r="D33" s="1919">
        <v>163.69999999999999</v>
      </c>
      <c r="E33" s="957" t="s">
        <v>2977</v>
      </c>
      <c r="F33" s="957" t="s">
        <v>680</v>
      </c>
      <c r="G33" s="957">
        <v>142.19999999999999</v>
      </c>
      <c r="H33" s="1919">
        <v>152.5</v>
      </c>
      <c r="I33" s="957" t="s">
        <v>2977</v>
      </c>
      <c r="J33" s="957" t="s">
        <v>680</v>
      </c>
      <c r="K33" s="1905">
        <v>13.5</v>
      </c>
      <c r="L33" s="1919">
        <v>11.2</v>
      </c>
      <c r="M33" s="957" t="s">
        <v>2987</v>
      </c>
      <c r="N33" s="958" t="s">
        <v>680</v>
      </c>
      <c r="O33" s="959"/>
    </row>
    <row r="34" spans="1:15" ht="15" customHeight="1">
      <c r="A34" s="2682" t="s">
        <v>2214</v>
      </c>
      <c r="B34" s="2688"/>
      <c r="C34" s="968">
        <v>179</v>
      </c>
      <c r="D34" s="1919">
        <v>177.4</v>
      </c>
      <c r="E34" s="962" t="s">
        <v>2977</v>
      </c>
      <c r="F34" s="962" t="s">
        <v>680</v>
      </c>
      <c r="G34" s="962">
        <v>148.6</v>
      </c>
      <c r="H34" s="1919">
        <v>145</v>
      </c>
      <c r="I34" s="962" t="s">
        <v>2977</v>
      </c>
      <c r="J34" s="962" t="s">
        <v>680</v>
      </c>
      <c r="K34" s="1905">
        <v>30.4</v>
      </c>
      <c r="L34" s="1919">
        <v>32.4</v>
      </c>
      <c r="M34" s="962" t="s">
        <v>2977</v>
      </c>
      <c r="N34" s="968" t="s">
        <v>680</v>
      </c>
      <c r="O34" s="959"/>
    </row>
    <row r="35" spans="1:15" ht="15" customHeight="1">
      <c r="A35" s="2694" t="s">
        <v>2215</v>
      </c>
      <c r="B35" s="2695"/>
      <c r="C35" s="961">
        <v>128.69999999999999</v>
      </c>
      <c r="D35" s="1919">
        <v>135.6</v>
      </c>
      <c r="E35" s="960">
        <v>135.19999999999999</v>
      </c>
      <c r="F35" s="1920">
        <v>134.5</v>
      </c>
      <c r="G35" s="960">
        <v>122.8</v>
      </c>
      <c r="H35" s="1919">
        <v>128.9</v>
      </c>
      <c r="I35" s="960">
        <v>126.9</v>
      </c>
      <c r="J35" s="960">
        <v>126.4</v>
      </c>
      <c r="K35" s="1906">
        <v>5.9</v>
      </c>
      <c r="L35" s="1919">
        <v>6.7</v>
      </c>
      <c r="M35" s="961">
        <v>8.3000000000000007</v>
      </c>
      <c r="N35" s="961">
        <v>8.1</v>
      </c>
      <c r="O35" s="959"/>
    </row>
    <row r="36" spans="1:15" ht="15" customHeight="1">
      <c r="A36" s="2680" t="s">
        <v>2105</v>
      </c>
      <c r="B36" s="2687"/>
      <c r="C36" s="958">
        <v>137</v>
      </c>
      <c r="D36" s="1919">
        <v>139.19999999999999</v>
      </c>
      <c r="E36" s="957" t="s">
        <v>2977</v>
      </c>
      <c r="F36" s="957" t="s">
        <v>680</v>
      </c>
      <c r="G36" s="957">
        <v>130.80000000000001</v>
      </c>
      <c r="H36" s="1919">
        <v>132.1</v>
      </c>
      <c r="I36" s="957" t="s">
        <v>2981</v>
      </c>
      <c r="J36" s="957" t="s">
        <v>680</v>
      </c>
      <c r="K36" s="1905">
        <v>6.2</v>
      </c>
      <c r="L36" s="1919">
        <v>7.1</v>
      </c>
      <c r="M36" s="957" t="s">
        <v>2977</v>
      </c>
      <c r="N36" s="958" t="s">
        <v>680</v>
      </c>
      <c r="O36" s="959"/>
    </row>
    <row r="37" spans="1:15" ht="15" customHeight="1">
      <c r="A37" s="2680" t="s">
        <v>2137</v>
      </c>
      <c r="B37" s="2687"/>
      <c r="C37" s="1918">
        <v>152.1</v>
      </c>
      <c r="D37" s="1919">
        <v>153</v>
      </c>
      <c r="E37" s="957" t="s">
        <v>2978</v>
      </c>
      <c r="F37" s="957" t="s">
        <v>680</v>
      </c>
      <c r="G37" s="958">
        <v>147.19999999999999</v>
      </c>
      <c r="H37" s="1919">
        <v>144</v>
      </c>
      <c r="I37" s="957" t="s">
        <v>2977</v>
      </c>
      <c r="J37" s="957" t="s">
        <v>680</v>
      </c>
      <c r="K37" s="1905">
        <v>4.9000000000000004</v>
      </c>
      <c r="L37" s="1919">
        <v>9</v>
      </c>
      <c r="M37" s="957" t="s">
        <v>2977</v>
      </c>
      <c r="N37" s="958" t="s">
        <v>680</v>
      </c>
      <c r="O37" s="959"/>
    </row>
    <row r="38" spans="1:15" ht="15" customHeight="1">
      <c r="A38" s="2680" t="s">
        <v>2109</v>
      </c>
      <c r="B38" s="2687"/>
      <c r="C38" s="1918">
        <v>148.19999999999999</v>
      </c>
      <c r="D38" s="1919">
        <v>144.9</v>
      </c>
      <c r="E38" s="957" t="s">
        <v>2977</v>
      </c>
      <c r="F38" s="957" t="s">
        <v>680</v>
      </c>
      <c r="G38" s="958">
        <v>137.5</v>
      </c>
      <c r="H38" s="1919">
        <v>133.5</v>
      </c>
      <c r="I38" s="957" t="s">
        <v>2977</v>
      </c>
      <c r="J38" s="957" t="s">
        <v>680</v>
      </c>
      <c r="K38" s="1905">
        <v>10.7</v>
      </c>
      <c r="L38" s="1919">
        <v>11.4</v>
      </c>
      <c r="M38" s="957" t="s">
        <v>2977</v>
      </c>
      <c r="N38" s="958" t="s">
        <v>680</v>
      </c>
      <c r="O38" s="959"/>
    </row>
    <row r="39" spans="1:15" ht="15" customHeight="1">
      <c r="A39" s="2682" t="s">
        <v>2111</v>
      </c>
      <c r="B39" s="2688"/>
      <c r="C39" s="968">
        <v>91.7</v>
      </c>
      <c r="D39" s="1919">
        <v>85</v>
      </c>
      <c r="E39" s="962" t="s">
        <v>2977</v>
      </c>
      <c r="F39" s="962" t="s">
        <v>680</v>
      </c>
      <c r="G39" s="962">
        <v>87.5</v>
      </c>
      <c r="H39" s="1919">
        <v>81.7</v>
      </c>
      <c r="I39" s="962" t="s">
        <v>2982</v>
      </c>
      <c r="J39" s="962" t="s">
        <v>680</v>
      </c>
      <c r="K39" s="1905">
        <v>4.2</v>
      </c>
      <c r="L39" s="1919">
        <v>3.3</v>
      </c>
      <c r="M39" s="962" t="s">
        <v>2988</v>
      </c>
      <c r="N39" s="968" t="s">
        <v>680</v>
      </c>
      <c r="O39" s="959"/>
    </row>
    <row r="40" spans="1:15" ht="15" customHeight="1">
      <c r="A40" s="2680" t="s">
        <v>2112</v>
      </c>
      <c r="B40" s="2687"/>
      <c r="C40" s="1918">
        <v>86</v>
      </c>
      <c r="D40" s="1921">
        <v>75.099999999999994</v>
      </c>
      <c r="E40" s="957" t="s">
        <v>2979</v>
      </c>
      <c r="F40" s="957" t="s">
        <v>680</v>
      </c>
      <c r="G40" s="958">
        <v>83.3</v>
      </c>
      <c r="H40" s="1921">
        <v>72.8</v>
      </c>
      <c r="I40" s="957" t="s">
        <v>2983</v>
      </c>
      <c r="J40" s="957" t="s">
        <v>680</v>
      </c>
      <c r="K40" s="1922">
        <v>2.7</v>
      </c>
      <c r="L40" s="1921">
        <v>2.2999999999999998</v>
      </c>
      <c r="M40" s="957" t="s">
        <v>2977</v>
      </c>
      <c r="N40" s="958" t="s">
        <v>680</v>
      </c>
      <c r="O40" s="959"/>
    </row>
    <row r="41" spans="1:15" ht="15" customHeight="1">
      <c r="A41" s="2680" t="s">
        <v>2138</v>
      </c>
      <c r="B41" s="2687"/>
      <c r="C41" s="958">
        <v>157.69999999999999</v>
      </c>
      <c r="D41" s="1919">
        <v>145.5</v>
      </c>
      <c r="E41" s="957" t="s">
        <v>2977</v>
      </c>
      <c r="F41" s="957" t="s">
        <v>680</v>
      </c>
      <c r="G41" s="957">
        <v>131.1</v>
      </c>
      <c r="H41" s="1919">
        <v>125.3</v>
      </c>
      <c r="I41" s="957" t="s">
        <v>2984</v>
      </c>
      <c r="J41" s="957" t="s">
        <v>680</v>
      </c>
      <c r="K41" s="1905">
        <v>26.6</v>
      </c>
      <c r="L41" s="1919">
        <v>20.2</v>
      </c>
      <c r="M41" s="957" t="s">
        <v>2989</v>
      </c>
      <c r="N41" s="958" t="s">
        <v>680</v>
      </c>
      <c r="O41" s="959"/>
    </row>
    <row r="42" spans="1:15" ht="15" customHeight="1">
      <c r="A42" s="2680" t="s">
        <v>2139</v>
      </c>
      <c r="B42" s="2687"/>
      <c r="C42" s="958">
        <v>145.69999999999999</v>
      </c>
      <c r="D42" s="1919">
        <v>144.80000000000001</v>
      </c>
      <c r="E42" s="957">
        <v>137.5</v>
      </c>
      <c r="F42" s="1918">
        <v>137.9</v>
      </c>
      <c r="G42" s="957">
        <v>140.5</v>
      </c>
      <c r="H42" s="1919">
        <v>139.80000000000001</v>
      </c>
      <c r="I42" s="957">
        <v>131.4</v>
      </c>
      <c r="J42" s="957">
        <v>131.69999999999999</v>
      </c>
      <c r="K42" s="1905">
        <v>5.2</v>
      </c>
      <c r="L42" s="1919">
        <v>5</v>
      </c>
      <c r="M42" s="957">
        <v>6.1</v>
      </c>
      <c r="N42" s="958">
        <v>6.2</v>
      </c>
      <c r="O42" s="959"/>
    </row>
    <row r="43" spans="1:15" ht="15" customHeight="1">
      <c r="A43" s="2680" t="s">
        <v>2217</v>
      </c>
      <c r="B43" s="2687"/>
      <c r="C43" s="958">
        <v>146.19999999999999</v>
      </c>
      <c r="D43" s="1919">
        <v>146.5</v>
      </c>
      <c r="E43" s="957" t="s">
        <v>2980</v>
      </c>
      <c r="F43" s="957" t="s">
        <v>680</v>
      </c>
      <c r="G43" s="957">
        <v>132.9</v>
      </c>
      <c r="H43" s="1919">
        <v>135.1</v>
      </c>
      <c r="I43" s="957" t="s">
        <v>2977</v>
      </c>
      <c r="J43" s="957" t="s">
        <v>680</v>
      </c>
      <c r="K43" s="1905">
        <v>13.3</v>
      </c>
      <c r="L43" s="1919">
        <v>11.4</v>
      </c>
      <c r="M43" s="957" t="s">
        <v>2977</v>
      </c>
      <c r="N43" s="958" t="s">
        <v>680</v>
      </c>
      <c r="O43" s="959"/>
    </row>
    <row r="44" spans="1:15" ht="15" customHeight="1">
      <c r="A44" s="2672" t="s">
        <v>2141</v>
      </c>
      <c r="B44" s="2683"/>
      <c r="C44" s="964">
        <v>139.9</v>
      </c>
      <c r="D44" s="1923">
        <v>136.30000000000001</v>
      </c>
      <c r="E44" s="963" t="s">
        <v>2977</v>
      </c>
      <c r="F44" s="963" t="s">
        <v>680</v>
      </c>
      <c r="G44" s="963">
        <v>129.9</v>
      </c>
      <c r="H44" s="1923">
        <v>125.8</v>
      </c>
      <c r="I44" s="963" t="s">
        <v>2985</v>
      </c>
      <c r="J44" s="963" t="s">
        <v>680</v>
      </c>
      <c r="K44" s="1914">
        <v>10</v>
      </c>
      <c r="L44" s="1923">
        <v>10.5</v>
      </c>
      <c r="M44" s="964" t="s">
        <v>2979</v>
      </c>
      <c r="N44" s="964" t="s">
        <v>680</v>
      </c>
      <c r="O44" s="959"/>
    </row>
    <row r="45" spans="1:15" ht="18" customHeight="1">
      <c r="A45" s="2693" t="s">
        <v>4020</v>
      </c>
      <c r="B45" s="2693"/>
      <c r="C45" s="2693"/>
      <c r="D45" s="2693"/>
      <c r="E45" s="2693"/>
      <c r="F45" s="2693"/>
      <c r="G45" s="2693"/>
      <c r="H45" s="2693"/>
      <c r="I45" s="2693"/>
      <c r="J45" s="2693"/>
      <c r="K45" s="2693"/>
      <c r="L45" s="2693"/>
      <c r="M45" s="2693"/>
    </row>
  </sheetData>
  <mergeCells count="54">
    <mergeCell ref="K3:N3"/>
    <mergeCell ref="C4:D4"/>
    <mergeCell ref="E4:F4"/>
    <mergeCell ref="G4:H4"/>
    <mergeCell ref="I4:J4"/>
    <mergeCell ref="K4:L4"/>
    <mergeCell ref="M4:N4"/>
    <mergeCell ref="A11:B11"/>
    <mergeCell ref="A1:F1"/>
    <mergeCell ref="A3:B5"/>
    <mergeCell ref="C3:F3"/>
    <mergeCell ref="G3:J3"/>
    <mergeCell ref="A7:B7"/>
    <mergeCell ref="A8:B8"/>
    <mergeCell ref="A9:B9"/>
    <mergeCell ref="A10:B10"/>
    <mergeCell ref="A12:B12"/>
    <mergeCell ref="A13:B13"/>
    <mergeCell ref="A14:B14"/>
    <mergeCell ref="A15:B15"/>
    <mergeCell ref="A16:B16"/>
    <mergeCell ref="A17:B17"/>
    <mergeCell ref="A18:B18"/>
    <mergeCell ref="A19:B19"/>
    <mergeCell ref="A20:B20"/>
    <mergeCell ref="A21:B21"/>
    <mergeCell ref="A22:B22"/>
    <mergeCell ref="A25:B27"/>
    <mergeCell ref="C25:F25"/>
    <mergeCell ref="G25:J25"/>
    <mergeCell ref="K25:N25"/>
    <mergeCell ref="C26:D26"/>
    <mergeCell ref="E26:F26"/>
    <mergeCell ref="G26:H26"/>
    <mergeCell ref="I26:J26"/>
    <mergeCell ref="K26:L26"/>
    <mergeCell ref="M26:N26"/>
    <mergeCell ref="A40:B40"/>
    <mergeCell ref="A29:B29"/>
    <mergeCell ref="A30:B30"/>
    <mergeCell ref="A31:B31"/>
    <mergeCell ref="A32:B32"/>
    <mergeCell ref="A33:B33"/>
    <mergeCell ref="A34:B34"/>
    <mergeCell ref="A35:B35"/>
    <mergeCell ref="A36:B36"/>
    <mergeCell ref="A37:B37"/>
    <mergeCell ref="A38:B38"/>
    <mergeCell ref="A39:B39"/>
    <mergeCell ref="A41:B41"/>
    <mergeCell ref="A42:B42"/>
    <mergeCell ref="A43:B43"/>
    <mergeCell ref="A44:B44"/>
    <mergeCell ref="A45:M4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5"/>
  <sheetViews>
    <sheetView view="pageBreakPreview" topLeftCell="A10" zoomScaleNormal="100" zoomScaleSheetLayoutView="100" workbookViewId="0">
      <selection activeCell="J11" sqref="J11"/>
    </sheetView>
  </sheetViews>
  <sheetFormatPr defaultRowHeight="20.45" customHeight="1"/>
  <cols>
    <col min="1" max="1" width="31.5" style="83" customWidth="1"/>
    <col min="2" max="3" width="12.5" style="57" customWidth="1"/>
    <col min="4" max="5" width="12.5" style="83" customWidth="1"/>
    <col min="6" max="6" width="4.375" style="83" customWidth="1"/>
    <col min="7" max="256" width="9" style="83"/>
    <col min="257" max="257" width="30" style="83" customWidth="1"/>
    <col min="258" max="260" width="10.625" style="83" customWidth="1"/>
    <col min="261" max="261" width="10.5" style="83" customWidth="1"/>
    <col min="262" max="262" width="4.375" style="83" customWidth="1"/>
    <col min="263" max="512" width="9" style="83"/>
    <col min="513" max="513" width="30" style="83" customWidth="1"/>
    <col min="514" max="516" width="10.625" style="83" customWidth="1"/>
    <col min="517" max="517" width="10.5" style="83" customWidth="1"/>
    <col min="518" max="518" width="4.375" style="83" customWidth="1"/>
    <col min="519" max="768" width="9" style="83"/>
    <col min="769" max="769" width="30" style="83" customWidth="1"/>
    <col min="770" max="772" width="10.625" style="83" customWidth="1"/>
    <col min="773" max="773" width="10.5" style="83" customWidth="1"/>
    <col min="774" max="774" width="4.375" style="83" customWidth="1"/>
    <col min="775" max="1024" width="9" style="83"/>
    <col min="1025" max="1025" width="30" style="83" customWidth="1"/>
    <col min="1026" max="1028" width="10.625" style="83" customWidth="1"/>
    <col min="1029" max="1029" width="10.5" style="83" customWidth="1"/>
    <col min="1030" max="1030" width="4.375" style="83" customWidth="1"/>
    <col min="1031" max="1280" width="9" style="83"/>
    <col min="1281" max="1281" width="30" style="83" customWidth="1"/>
    <col min="1282" max="1284" width="10.625" style="83" customWidth="1"/>
    <col min="1285" max="1285" width="10.5" style="83" customWidth="1"/>
    <col min="1286" max="1286" width="4.375" style="83" customWidth="1"/>
    <col min="1287" max="1536" width="9" style="83"/>
    <col min="1537" max="1537" width="30" style="83" customWidth="1"/>
    <col min="1538" max="1540" width="10.625" style="83" customWidth="1"/>
    <col min="1541" max="1541" width="10.5" style="83" customWidth="1"/>
    <col min="1542" max="1542" width="4.375" style="83" customWidth="1"/>
    <col min="1543" max="1792" width="9" style="83"/>
    <col min="1793" max="1793" width="30" style="83" customWidth="1"/>
    <col min="1794" max="1796" width="10.625" style="83" customWidth="1"/>
    <col min="1797" max="1797" width="10.5" style="83" customWidth="1"/>
    <col min="1798" max="1798" width="4.375" style="83" customWidth="1"/>
    <col min="1799" max="2048" width="9" style="83"/>
    <col min="2049" max="2049" width="30" style="83" customWidth="1"/>
    <col min="2050" max="2052" width="10.625" style="83" customWidth="1"/>
    <col min="2053" max="2053" width="10.5" style="83" customWidth="1"/>
    <col min="2054" max="2054" width="4.375" style="83" customWidth="1"/>
    <col min="2055" max="2304" width="9" style="83"/>
    <col min="2305" max="2305" width="30" style="83" customWidth="1"/>
    <col min="2306" max="2308" width="10.625" style="83" customWidth="1"/>
    <col min="2309" max="2309" width="10.5" style="83" customWidth="1"/>
    <col min="2310" max="2310" width="4.375" style="83" customWidth="1"/>
    <col min="2311" max="2560" width="9" style="83"/>
    <col min="2561" max="2561" width="30" style="83" customWidth="1"/>
    <col min="2562" max="2564" width="10.625" style="83" customWidth="1"/>
    <col min="2565" max="2565" width="10.5" style="83" customWidth="1"/>
    <col min="2566" max="2566" width="4.375" style="83" customWidth="1"/>
    <col min="2567" max="2816" width="9" style="83"/>
    <col min="2817" max="2817" width="30" style="83" customWidth="1"/>
    <col min="2818" max="2820" width="10.625" style="83" customWidth="1"/>
    <col min="2821" max="2821" width="10.5" style="83" customWidth="1"/>
    <col min="2822" max="2822" width="4.375" style="83" customWidth="1"/>
    <col min="2823" max="3072" width="9" style="83"/>
    <col min="3073" max="3073" width="30" style="83" customWidth="1"/>
    <col min="3074" max="3076" width="10.625" style="83" customWidth="1"/>
    <col min="3077" max="3077" width="10.5" style="83" customWidth="1"/>
    <col min="3078" max="3078" width="4.375" style="83" customWidth="1"/>
    <col min="3079" max="3328" width="9" style="83"/>
    <col min="3329" max="3329" width="30" style="83" customWidth="1"/>
    <col min="3330" max="3332" width="10.625" style="83" customWidth="1"/>
    <col min="3333" max="3333" width="10.5" style="83" customWidth="1"/>
    <col min="3334" max="3334" width="4.375" style="83" customWidth="1"/>
    <col min="3335" max="3584" width="9" style="83"/>
    <col min="3585" max="3585" width="30" style="83" customWidth="1"/>
    <col min="3586" max="3588" width="10.625" style="83" customWidth="1"/>
    <col min="3589" max="3589" width="10.5" style="83" customWidth="1"/>
    <col min="3590" max="3590" width="4.375" style="83" customWidth="1"/>
    <col min="3591" max="3840" width="9" style="83"/>
    <col min="3841" max="3841" width="30" style="83" customWidth="1"/>
    <col min="3842" max="3844" width="10.625" style="83" customWidth="1"/>
    <col min="3845" max="3845" width="10.5" style="83" customWidth="1"/>
    <col min="3846" max="3846" width="4.375" style="83" customWidth="1"/>
    <col min="3847" max="4096" width="9" style="83"/>
    <col min="4097" max="4097" width="30" style="83" customWidth="1"/>
    <col min="4098" max="4100" width="10.625" style="83" customWidth="1"/>
    <col min="4101" max="4101" width="10.5" style="83" customWidth="1"/>
    <col min="4102" max="4102" width="4.375" style="83" customWidth="1"/>
    <col min="4103" max="4352" width="9" style="83"/>
    <col min="4353" max="4353" width="30" style="83" customWidth="1"/>
    <col min="4354" max="4356" width="10.625" style="83" customWidth="1"/>
    <col min="4357" max="4357" width="10.5" style="83" customWidth="1"/>
    <col min="4358" max="4358" width="4.375" style="83" customWidth="1"/>
    <col min="4359" max="4608" width="9" style="83"/>
    <col min="4609" max="4609" width="30" style="83" customWidth="1"/>
    <col min="4610" max="4612" width="10.625" style="83" customWidth="1"/>
    <col min="4613" max="4613" width="10.5" style="83" customWidth="1"/>
    <col min="4614" max="4614" width="4.375" style="83" customWidth="1"/>
    <col min="4615" max="4864" width="9" style="83"/>
    <col min="4865" max="4865" width="30" style="83" customWidth="1"/>
    <col min="4866" max="4868" width="10.625" style="83" customWidth="1"/>
    <col min="4869" max="4869" width="10.5" style="83" customWidth="1"/>
    <col min="4870" max="4870" width="4.375" style="83" customWidth="1"/>
    <col min="4871" max="5120" width="9" style="83"/>
    <col min="5121" max="5121" width="30" style="83" customWidth="1"/>
    <col min="5122" max="5124" width="10.625" style="83" customWidth="1"/>
    <col min="5125" max="5125" width="10.5" style="83" customWidth="1"/>
    <col min="5126" max="5126" width="4.375" style="83" customWidth="1"/>
    <col min="5127" max="5376" width="9" style="83"/>
    <col min="5377" max="5377" width="30" style="83" customWidth="1"/>
    <col min="5378" max="5380" width="10.625" style="83" customWidth="1"/>
    <col min="5381" max="5381" width="10.5" style="83" customWidth="1"/>
    <col min="5382" max="5382" width="4.375" style="83" customWidth="1"/>
    <col min="5383" max="5632" width="9" style="83"/>
    <col min="5633" max="5633" width="30" style="83" customWidth="1"/>
    <col min="5634" max="5636" width="10.625" style="83" customWidth="1"/>
    <col min="5637" max="5637" width="10.5" style="83" customWidth="1"/>
    <col min="5638" max="5638" width="4.375" style="83" customWidth="1"/>
    <col min="5639" max="5888" width="9" style="83"/>
    <col min="5889" max="5889" width="30" style="83" customWidth="1"/>
    <col min="5890" max="5892" width="10.625" style="83" customWidth="1"/>
    <col min="5893" max="5893" width="10.5" style="83" customWidth="1"/>
    <col min="5894" max="5894" width="4.375" style="83" customWidth="1"/>
    <col min="5895" max="6144" width="9" style="83"/>
    <col min="6145" max="6145" width="30" style="83" customWidth="1"/>
    <col min="6146" max="6148" width="10.625" style="83" customWidth="1"/>
    <col min="6149" max="6149" width="10.5" style="83" customWidth="1"/>
    <col min="6150" max="6150" width="4.375" style="83" customWidth="1"/>
    <col min="6151" max="6400" width="9" style="83"/>
    <col min="6401" max="6401" width="30" style="83" customWidth="1"/>
    <col min="6402" max="6404" width="10.625" style="83" customWidth="1"/>
    <col min="6405" max="6405" width="10.5" style="83" customWidth="1"/>
    <col min="6406" max="6406" width="4.375" style="83" customWidth="1"/>
    <col min="6407" max="6656" width="9" style="83"/>
    <col min="6657" max="6657" width="30" style="83" customWidth="1"/>
    <col min="6658" max="6660" width="10.625" style="83" customWidth="1"/>
    <col min="6661" max="6661" width="10.5" style="83" customWidth="1"/>
    <col min="6662" max="6662" width="4.375" style="83" customWidth="1"/>
    <col min="6663" max="6912" width="9" style="83"/>
    <col min="6913" max="6913" width="30" style="83" customWidth="1"/>
    <col min="6914" max="6916" width="10.625" style="83" customWidth="1"/>
    <col min="6917" max="6917" width="10.5" style="83" customWidth="1"/>
    <col min="6918" max="6918" width="4.375" style="83" customWidth="1"/>
    <col min="6919" max="7168" width="9" style="83"/>
    <col min="7169" max="7169" width="30" style="83" customWidth="1"/>
    <col min="7170" max="7172" width="10.625" style="83" customWidth="1"/>
    <col min="7173" max="7173" width="10.5" style="83" customWidth="1"/>
    <col min="7174" max="7174" width="4.375" style="83" customWidth="1"/>
    <col min="7175" max="7424" width="9" style="83"/>
    <col min="7425" max="7425" width="30" style="83" customWidth="1"/>
    <col min="7426" max="7428" width="10.625" style="83" customWidth="1"/>
    <col min="7429" max="7429" width="10.5" style="83" customWidth="1"/>
    <col min="7430" max="7430" width="4.375" style="83" customWidth="1"/>
    <col min="7431" max="7680" width="9" style="83"/>
    <col min="7681" max="7681" width="30" style="83" customWidth="1"/>
    <col min="7682" max="7684" width="10.625" style="83" customWidth="1"/>
    <col min="7685" max="7685" width="10.5" style="83" customWidth="1"/>
    <col min="7686" max="7686" width="4.375" style="83" customWidth="1"/>
    <col min="7687" max="7936" width="9" style="83"/>
    <col min="7937" max="7937" width="30" style="83" customWidth="1"/>
    <col min="7938" max="7940" width="10.625" style="83" customWidth="1"/>
    <col min="7941" max="7941" width="10.5" style="83" customWidth="1"/>
    <col min="7942" max="7942" width="4.375" style="83" customWidth="1"/>
    <col min="7943" max="8192" width="9" style="83"/>
    <col min="8193" max="8193" width="30" style="83" customWidth="1"/>
    <col min="8194" max="8196" width="10.625" style="83" customWidth="1"/>
    <col min="8197" max="8197" width="10.5" style="83" customWidth="1"/>
    <col min="8198" max="8198" width="4.375" style="83" customWidth="1"/>
    <col min="8199" max="8448" width="9" style="83"/>
    <col min="8449" max="8449" width="30" style="83" customWidth="1"/>
    <col min="8450" max="8452" width="10.625" style="83" customWidth="1"/>
    <col min="8453" max="8453" width="10.5" style="83" customWidth="1"/>
    <col min="8454" max="8454" width="4.375" style="83" customWidth="1"/>
    <col min="8455" max="8704" width="9" style="83"/>
    <col min="8705" max="8705" width="30" style="83" customWidth="1"/>
    <col min="8706" max="8708" width="10.625" style="83" customWidth="1"/>
    <col min="8709" max="8709" width="10.5" style="83" customWidth="1"/>
    <col min="8710" max="8710" width="4.375" style="83" customWidth="1"/>
    <col min="8711" max="8960" width="9" style="83"/>
    <col min="8961" max="8961" width="30" style="83" customWidth="1"/>
    <col min="8962" max="8964" width="10.625" style="83" customWidth="1"/>
    <col min="8965" max="8965" width="10.5" style="83" customWidth="1"/>
    <col min="8966" max="8966" width="4.375" style="83" customWidth="1"/>
    <col min="8967" max="9216" width="9" style="83"/>
    <col min="9217" max="9217" width="30" style="83" customWidth="1"/>
    <col min="9218" max="9220" width="10.625" style="83" customWidth="1"/>
    <col min="9221" max="9221" width="10.5" style="83" customWidth="1"/>
    <col min="9222" max="9222" width="4.375" style="83" customWidth="1"/>
    <col min="9223" max="9472" width="9" style="83"/>
    <col min="9473" max="9473" width="30" style="83" customWidth="1"/>
    <col min="9474" max="9476" width="10.625" style="83" customWidth="1"/>
    <col min="9477" max="9477" width="10.5" style="83" customWidth="1"/>
    <col min="9478" max="9478" width="4.375" style="83" customWidth="1"/>
    <col min="9479" max="9728" width="9" style="83"/>
    <col min="9729" max="9729" width="30" style="83" customWidth="1"/>
    <col min="9730" max="9732" width="10.625" style="83" customWidth="1"/>
    <col min="9733" max="9733" width="10.5" style="83" customWidth="1"/>
    <col min="9734" max="9734" width="4.375" style="83" customWidth="1"/>
    <col min="9735" max="9984" width="9" style="83"/>
    <col min="9985" max="9985" width="30" style="83" customWidth="1"/>
    <col min="9986" max="9988" width="10.625" style="83" customWidth="1"/>
    <col min="9989" max="9989" width="10.5" style="83" customWidth="1"/>
    <col min="9990" max="9990" width="4.375" style="83" customWidth="1"/>
    <col min="9991" max="10240" width="9" style="83"/>
    <col min="10241" max="10241" width="30" style="83" customWidth="1"/>
    <col min="10242" max="10244" width="10.625" style="83" customWidth="1"/>
    <col min="10245" max="10245" width="10.5" style="83" customWidth="1"/>
    <col min="10246" max="10246" width="4.375" style="83" customWidth="1"/>
    <col min="10247" max="10496" width="9" style="83"/>
    <col min="10497" max="10497" width="30" style="83" customWidth="1"/>
    <col min="10498" max="10500" width="10.625" style="83" customWidth="1"/>
    <col min="10501" max="10501" width="10.5" style="83" customWidth="1"/>
    <col min="10502" max="10502" width="4.375" style="83" customWidth="1"/>
    <col min="10503" max="10752" width="9" style="83"/>
    <col min="10753" max="10753" width="30" style="83" customWidth="1"/>
    <col min="10754" max="10756" width="10.625" style="83" customWidth="1"/>
    <col min="10757" max="10757" width="10.5" style="83" customWidth="1"/>
    <col min="10758" max="10758" width="4.375" style="83" customWidth="1"/>
    <col min="10759" max="11008" width="9" style="83"/>
    <col min="11009" max="11009" width="30" style="83" customWidth="1"/>
    <col min="11010" max="11012" width="10.625" style="83" customWidth="1"/>
    <col min="11013" max="11013" width="10.5" style="83" customWidth="1"/>
    <col min="11014" max="11014" width="4.375" style="83" customWidth="1"/>
    <col min="11015" max="11264" width="9" style="83"/>
    <col min="11265" max="11265" width="30" style="83" customWidth="1"/>
    <col min="11266" max="11268" width="10.625" style="83" customWidth="1"/>
    <col min="11269" max="11269" width="10.5" style="83" customWidth="1"/>
    <col min="11270" max="11270" width="4.375" style="83" customWidth="1"/>
    <col min="11271" max="11520" width="9" style="83"/>
    <col min="11521" max="11521" width="30" style="83" customWidth="1"/>
    <col min="11522" max="11524" width="10.625" style="83" customWidth="1"/>
    <col min="11525" max="11525" width="10.5" style="83" customWidth="1"/>
    <col min="11526" max="11526" width="4.375" style="83" customWidth="1"/>
    <col min="11527" max="11776" width="9" style="83"/>
    <col min="11777" max="11777" width="30" style="83" customWidth="1"/>
    <col min="11778" max="11780" width="10.625" style="83" customWidth="1"/>
    <col min="11781" max="11781" width="10.5" style="83" customWidth="1"/>
    <col min="11782" max="11782" width="4.375" style="83" customWidth="1"/>
    <col min="11783" max="12032" width="9" style="83"/>
    <col min="12033" max="12033" width="30" style="83" customWidth="1"/>
    <col min="12034" max="12036" width="10.625" style="83" customWidth="1"/>
    <col min="12037" max="12037" width="10.5" style="83" customWidth="1"/>
    <col min="12038" max="12038" width="4.375" style="83" customWidth="1"/>
    <col min="12039" max="12288" width="9" style="83"/>
    <col min="12289" max="12289" width="30" style="83" customWidth="1"/>
    <col min="12290" max="12292" width="10.625" style="83" customWidth="1"/>
    <col min="12293" max="12293" width="10.5" style="83" customWidth="1"/>
    <col min="12294" max="12294" width="4.375" style="83" customWidth="1"/>
    <col min="12295" max="12544" width="9" style="83"/>
    <col min="12545" max="12545" width="30" style="83" customWidth="1"/>
    <col min="12546" max="12548" width="10.625" style="83" customWidth="1"/>
    <col min="12549" max="12549" width="10.5" style="83" customWidth="1"/>
    <col min="12550" max="12550" width="4.375" style="83" customWidth="1"/>
    <col min="12551" max="12800" width="9" style="83"/>
    <col min="12801" max="12801" width="30" style="83" customWidth="1"/>
    <col min="12802" max="12804" width="10.625" style="83" customWidth="1"/>
    <col min="12805" max="12805" width="10.5" style="83" customWidth="1"/>
    <col min="12806" max="12806" width="4.375" style="83" customWidth="1"/>
    <col min="12807" max="13056" width="9" style="83"/>
    <col min="13057" max="13057" width="30" style="83" customWidth="1"/>
    <col min="13058" max="13060" width="10.625" style="83" customWidth="1"/>
    <col min="13061" max="13061" width="10.5" style="83" customWidth="1"/>
    <col min="13062" max="13062" width="4.375" style="83" customWidth="1"/>
    <col min="13063" max="13312" width="9" style="83"/>
    <col min="13313" max="13313" width="30" style="83" customWidth="1"/>
    <col min="13314" max="13316" width="10.625" style="83" customWidth="1"/>
    <col min="13317" max="13317" width="10.5" style="83" customWidth="1"/>
    <col min="13318" max="13318" width="4.375" style="83" customWidth="1"/>
    <col min="13319" max="13568" width="9" style="83"/>
    <col min="13569" max="13569" width="30" style="83" customWidth="1"/>
    <col min="13570" max="13572" width="10.625" style="83" customWidth="1"/>
    <col min="13573" max="13573" width="10.5" style="83" customWidth="1"/>
    <col min="13574" max="13574" width="4.375" style="83" customWidth="1"/>
    <col min="13575" max="13824" width="9" style="83"/>
    <col min="13825" max="13825" width="30" style="83" customWidth="1"/>
    <col min="13826" max="13828" width="10.625" style="83" customWidth="1"/>
    <col min="13829" max="13829" width="10.5" style="83" customWidth="1"/>
    <col min="13830" max="13830" width="4.375" style="83" customWidth="1"/>
    <col min="13831" max="14080" width="9" style="83"/>
    <col min="14081" max="14081" width="30" style="83" customWidth="1"/>
    <col min="14082" max="14084" width="10.625" style="83" customWidth="1"/>
    <col min="14085" max="14085" width="10.5" style="83" customWidth="1"/>
    <col min="14086" max="14086" width="4.375" style="83" customWidth="1"/>
    <col min="14087" max="14336" width="9" style="83"/>
    <col min="14337" max="14337" width="30" style="83" customWidth="1"/>
    <col min="14338" max="14340" width="10.625" style="83" customWidth="1"/>
    <col min="14341" max="14341" width="10.5" style="83" customWidth="1"/>
    <col min="14342" max="14342" width="4.375" style="83" customWidth="1"/>
    <col min="14343" max="14592" width="9" style="83"/>
    <col min="14593" max="14593" width="30" style="83" customWidth="1"/>
    <col min="14594" max="14596" width="10.625" style="83" customWidth="1"/>
    <col min="14597" max="14597" width="10.5" style="83" customWidth="1"/>
    <col min="14598" max="14598" width="4.375" style="83" customWidth="1"/>
    <col min="14599" max="14848" width="9" style="83"/>
    <col min="14849" max="14849" width="30" style="83" customWidth="1"/>
    <col min="14850" max="14852" width="10.625" style="83" customWidth="1"/>
    <col min="14853" max="14853" width="10.5" style="83" customWidth="1"/>
    <col min="14854" max="14854" width="4.375" style="83" customWidth="1"/>
    <col min="14855" max="15104" width="9" style="83"/>
    <col min="15105" max="15105" width="30" style="83" customWidth="1"/>
    <col min="15106" max="15108" width="10.625" style="83" customWidth="1"/>
    <col min="15109" max="15109" width="10.5" style="83" customWidth="1"/>
    <col min="15110" max="15110" width="4.375" style="83" customWidth="1"/>
    <col min="15111" max="15360" width="9" style="83"/>
    <col min="15361" max="15361" width="30" style="83" customWidth="1"/>
    <col min="15362" max="15364" width="10.625" style="83" customWidth="1"/>
    <col min="15365" max="15365" width="10.5" style="83" customWidth="1"/>
    <col min="15366" max="15366" width="4.375" style="83" customWidth="1"/>
    <col min="15367" max="15616" width="9" style="83"/>
    <col min="15617" max="15617" width="30" style="83" customWidth="1"/>
    <col min="15618" max="15620" width="10.625" style="83" customWidth="1"/>
    <col min="15621" max="15621" width="10.5" style="83" customWidth="1"/>
    <col min="15622" max="15622" width="4.375" style="83" customWidth="1"/>
    <col min="15623" max="15872" width="9" style="83"/>
    <col min="15873" max="15873" width="30" style="83" customWidth="1"/>
    <col min="15874" max="15876" width="10.625" style="83" customWidth="1"/>
    <col min="15877" max="15877" width="10.5" style="83" customWidth="1"/>
    <col min="15878" max="15878" width="4.375" style="83" customWidth="1"/>
    <col min="15879" max="16128" width="9" style="83"/>
    <col min="16129" max="16129" width="30" style="83" customWidth="1"/>
    <col min="16130" max="16132" width="10.625" style="83" customWidth="1"/>
    <col min="16133" max="16133" width="10.5" style="83" customWidth="1"/>
    <col min="16134" max="16134" width="4.375" style="83" customWidth="1"/>
    <col min="16135" max="16384" width="9" style="83"/>
  </cols>
  <sheetData>
    <row r="1" spans="1:5" ht="25.5" customHeight="1">
      <c r="A1" s="2690" t="s">
        <v>2666</v>
      </c>
      <c r="B1" s="2691"/>
      <c r="C1" s="2691"/>
      <c r="D1" s="2691"/>
      <c r="E1" s="2691"/>
    </row>
    <row r="2" spans="1:5" ht="18" customHeight="1">
      <c r="A2" s="599"/>
      <c r="B2" s="231"/>
      <c r="C2" s="231"/>
      <c r="E2" s="185" t="s">
        <v>2946</v>
      </c>
    </row>
    <row r="3" spans="1:5" ht="45" customHeight="1">
      <c r="A3" s="408" t="s">
        <v>2231</v>
      </c>
      <c r="B3" s="579" t="s">
        <v>2232</v>
      </c>
      <c r="C3" s="485" t="s">
        <v>2233</v>
      </c>
      <c r="D3" s="579" t="s">
        <v>2234</v>
      </c>
      <c r="E3" s="2532" t="s">
        <v>2235</v>
      </c>
    </row>
    <row r="4" spans="1:5" ht="15.95" customHeight="1">
      <c r="A4" s="593"/>
      <c r="B4" s="232" t="s">
        <v>324</v>
      </c>
      <c r="C4" s="232" t="s">
        <v>324</v>
      </c>
      <c r="D4" s="233" t="s">
        <v>1293</v>
      </c>
      <c r="E4" s="234" t="s">
        <v>325</v>
      </c>
    </row>
    <row r="5" spans="1:5" ht="15.95" customHeight="1">
      <c r="A5" s="1800" t="s">
        <v>3641</v>
      </c>
      <c r="B5" s="235">
        <v>304615</v>
      </c>
      <c r="C5" s="235">
        <v>83154</v>
      </c>
      <c r="D5" s="1924">
        <v>1.63</v>
      </c>
      <c r="E5" s="1925">
        <v>1.49</v>
      </c>
    </row>
    <row r="6" spans="1:5" ht="15.95" customHeight="1">
      <c r="A6" s="1766" t="s">
        <v>3642</v>
      </c>
      <c r="B6" s="912"/>
      <c r="C6" s="912"/>
      <c r="D6" s="969"/>
      <c r="E6" s="2533"/>
    </row>
    <row r="7" spans="1:5" ht="15.95" customHeight="1">
      <c r="A7" s="1795" t="s">
        <v>2220</v>
      </c>
      <c r="B7" s="1926">
        <v>309923</v>
      </c>
      <c r="C7" s="1926">
        <v>93685</v>
      </c>
      <c r="D7" s="1927">
        <v>1.65</v>
      </c>
      <c r="E7" s="2534">
        <v>1.61</v>
      </c>
    </row>
    <row r="8" spans="1:5" ht="15.95" customHeight="1">
      <c r="A8" s="971" t="s">
        <v>2099</v>
      </c>
      <c r="B8" s="1928">
        <v>21038</v>
      </c>
      <c r="C8" s="1928">
        <v>1476</v>
      </c>
      <c r="D8" s="1929">
        <v>1.73</v>
      </c>
      <c r="E8" s="2535">
        <v>1.82</v>
      </c>
    </row>
    <row r="9" spans="1:5" ht="15.95" customHeight="1">
      <c r="A9" s="1795" t="s">
        <v>2100</v>
      </c>
      <c r="B9" s="1926">
        <v>69659</v>
      </c>
      <c r="C9" s="1926">
        <v>6999</v>
      </c>
      <c r="D9" s="1927">
        <v>1.04</v>
      </c>
      <c r="E9" s="2534">
        <v>1</v>
      </c>
    </row>
    <row r="10" spans="1:5" ht="15.95" customHeight="1">
      <c r="A10" s="1795" t="s">
        <v>2213</v>
      </c>
      <c r="B10" s="1926">
        <v>3593</v>
      </c>
      <c r="C10" s="1926">
        <v>287</v>
      </c>
      <c r="D10" s="1927">
        <v>1.1399999999999999</v>
      </c>
      <c r="E10" s="2534">
        <v>1.55</v>
      </c>
    </row>
    <row r="11" spans="1:5" ht="15.95" customHeight="1">
      <c r="A11" s="1795" t="s">
        <v>2102</v>
      </c>
      <c r="B11" s="1926">
        <v>4468</v>
      </c>
      <c r="C11" s="1926">
        <v>183</v>
      </c>
      <c r="D11" s="1927">
        <v>1</v>
      </c>
      <c r="E11" s="2534">
        <v>0.62</v>
      </c>
    </row>
    <row r="12" spans="1:5" ht="15.95" customHeight="1">
      <c r="A12" s="1796" t="s">
        <v>2214</v>
      </c>
      <c r="B12" s="1926">
        <v>14096</v>
      </c>
      <c r="C12" s="1926">
        <v>1892</v>
      </c>
      <c r="D12" s="1927">
        <v>1</v>
      </c>
      <c r="E12" s="2534">
        <v>0.81</v>
      </c>
    </row>
    <row r="13" spans="1:5" ht="15.95" customHeight="1">
      <c r="A13" s="971" t="s">
        <v>2215</v>
      </c>
      <c r="B13" s="1928">
        <v>52875</v>
      </c>
      <c r="C13" s="1928">
        <v>27893</v>
      </c>
      <c r="D13" s="1929">
        <v>1.8</v>
      </c>
      <c r="E13" s="2535">
        <v>1.65</v>
      </c>
    </row>
    <row r="14" spans="1:5" ht="15.95" customHeight="1">
      <c r="A14" s="1795" t="s">
        <v>2105</v>
      </c>
      <c r="B14" s="1926">
        <v>7087</v>
      </c>
      <c r="C14" s="1926">
        <v>1071</v>
      </c>
      <c r="D14" s="1927">
        <v>1.41</v>
      </c>
      <c r="E14" s="2534">
        <v>1.19</v>
      </c>
    </row>
    <row r="15" spans="1:5" ht="15.95" customHeight="1">
      <c r="A15" s="1795" t="s">
        <v>2137</v>
      </c>
      <c r="B15" s="1926">
        <v>3008</v>
      </c>
      <c r="C15" s="1926">
        <v>254</v>
      </c>
      <c r="D15" s="1927">
        <v>1.89</v>
      </c>
      <c r="E15" s="2534">
        <v>1.5</v>
      </c>
    </row>
    <row r="16" spans="1:5" ht="15.95" customHeight="1">
      <c r="A16" s="1795" t="s">
        <v>2109</v>
      </c>
      <c r="B16" s="1926">
        <v>8586</v>
      </c>
      <c r="C16" s="1926">
        <v>863</v>
      </c>
      <c r="D16" s="1927">
        <v>0.97</v>
      </c>
      <c r="E16" s="2534">
        <v>1.72</v>
      </c>
    </row>
    <row r="17" spans="1:5" ht="15.95" customHeight="1">
      <c r="A17" s="1796" t="s">
        <v>2111</v>
      </c>
      <c r="B17" s="1926">
        <v>25147</v>
      </c>
      <c r="C17" s="1926">
        <v>21340</v>
      </c>
      <c r="D17" s="1927">
        <v>3.9</v>
      </c>
      <c r="E17" s="2534">
        <v>3.65</v>
      </c>
    </row>
    <row r="18" spans="1:5" ht="15.95" customHeight="1">
      <c r="A18" s="1795" t="s">
        <v>2112</v>
      </c>
      <c r="B18" s="1928">
        <v>8880</v>
      </c>
      <c r="C18" s="1928">
        <v>5951</v>
      </c>
      <c r="D18" s="1929">
        <v>3.16</v>
      </c>
      <c r="E18" s="2535">
        <v>2.77</v>
      </c>
    </row>
    <row r="19" spans="1:5" ht="15.95" customHeight="1">
      <c r="A19" s="1795" t="s">
        <v>2138</v>
      </c>
      <c r="B19" s="1926">
        <v>19850</v>
      </c>
      <c r="C19" s="1926">
        <v>5912</v>
      </c>
      <c r="D19" s="1927">
        <v>1.5</v>
      </c>
      <c r="E19" s="2534">
        <v>1.26</v>
      </c>
    </row>
    <row r="20" spans="1:5" ht="15.95" customHeight="1">
      <c r="A20" s="1795" t="s">
        <v>2139</v>
      </c>
      <c r="B20" s="1926">
        <v>50317</v>
      </c>
      <c r="C20" s="1926">
        <v>13428</v>
      </c>
      <c r="D20" s="1927">
        <v>1.37</v>
      </c>
      <c r="E20" s="2534">
        <v>1.48</v>
      </c>
    </row>
    <row r="21" spans="1:5" ht="15.95" customHeight="1">
      <c r="A21" s="1795" t="s">
        <v>2217</v>
      </c>
      <c r="B21" s="1926">
        <v>3379</v>
      </c>
      <c r="C21" s="1926">
        <v>775</v>
      </c>
      <c r="D21" s="1927">
        <v>1.89</v>
      </c>
      <c r="E21" s="2534">
        <v>2.37</v>
      </c>
    </row>
    <row r="22" spans="1:5" ht="15.95" customHeight="1">
      <c r="A22" s="1793" t="s">
        <v>2141</v>
      </c>
      <c r="B22" s="1930">
        <v>17940</v>
      </c>
      <c r="C22" s="1930">
        <v>5361</v>
      </c>
      <c r="D22" s="1931">
        <v>1.67</v>
      </c>
      <c r="E22" s="2536">
        <v>1.8</v>
      </c>
    </row>
    <row r="23" spans="1:5" ht="18" customHeight="1">
      <c r="A23" s="562"/>
      <c r="B23" s="231"/>
      <c r="C23" s="231"/>
      <c r="D23" s="558"/>
      <c r="E23" s="2529"/>
    </row>
    <row r="24" spans="1:5" ht="18" customHeight="1">
      <c r="A24" s="599"/>
      <c r="B24" s="231"/>
      <c r="C24" s="231"/>
      <c r="D24" s="558"/>
      <c r="E24" s="2531" t="s">
        <v>2945</v>
      </c>
    </row>
    <row r="25" spans="1:5" ht="41.25" customHeight="1">
      <c r="A25" s="408" t="s">
        <v>2224</v>
      </c>
      <c r="B25" s="579" t="s">
        <v>2232</v>
      </c>
      <c r="C25" s="486" t="s">
        <v>2233</v>
      </c>
      <c r="D25" s="579" t="s">
        <v>2234</v>
      </c>
      <c r="E25" s="2537" t="s">
        <v>2235</v>
      </c>
    </row>
    <row r="26" spans="1:5" ht="18" customHeight="1">
      <c r="A26" s="593"/>
      <c r="B26" s="232" t="s">
        <v>324</v>
      </c>
      <c r="C26" s="232" t="s">
        <v>324</v>
      </c>
      <c r="D26" s="233" t="s">
        <v>325</v>
      </c>
      <c r="E26" s="234" t="s">
        <v>2091</v>
      </c>
    </row>
    <row r="27" spans="1:5" ht="18" customHeight="1">
      <c r="A27" s="1800" t="s">
        <v>3643</v>
      </c>
      <c r="B27" s="235">
        <v>164915</v>
      </c>
      <c r="C27" s="235">
        <v>34510</v>
      </c>
      <c r="D27" s="1924">
        <v>1.18</v>
      </c>
      <c r="E27" s="1925">
        <v>1.23</v>
      </c>
    </row>
    <row r="28" spans="1:5" ht="18" customHeight="1">
      <c r="A28" s="1766" t="s">
        <v>3642</v>
      </c>
      <c r="B28" s="912"/>
      <c r="C28" s="912"/>
      <c r="D28" s="969"/>
      <c r="E28" s="2533"/>
    </row>
    <row r="29" spans="1:5" ht="15.95" customHeight="1">
      <c r="A29" s="1795" t="s">
        <v>2220</v>
      </c>
      <c r="B29" s="1926">
        <v>165912</v>
      </c>
      <c r="C29" s="1926">
        <v>39010</v>
      </c>
      <c r="D29" s="1927">
        <v>1.31</v>
      </c>
      <c r="E29" s="2534">
        <v>1.38</v>
      </c>
    </row>
    <row r="30" spans="1:5" ht="15.95" customHeight="1">
      <c r="A30" s="971" t="s">
        <v>2099</v>
      </c>
      <c r="B30" s="1928">
        <v>5880</v>
      </c>
      <c r="C30" s="1928">
        <v>55</v>
      </c>
      <c r="D30" s="1929">
        <v>0.66</v>
      </c>
      <c r="E30" s="2535">
        <v>0.93</v>
      </c>
    </row>
    <row r="31" spans="1:5" ht="15.95" customHeight="1">
      <c r="A31" s="1795" t="s">
        <v>2100</v>
      </c>
      <c r="B31" s="1926">
        <v>52014</v>
      </c>
      <c r="C31" s="1926">
        <v>4252</v>
      </c>
      <c r="D31" s="1927">
        <v>0.96</v>
      </c>
      <c r="E31" s="2534">
        <v>0.95</v>
      </c>
    </row>
    <row r="32" spans="1:5" ht="15.95" customHeight="1">
      <c r="A32" s="1795" t="s">
        <v>2213</v>
      </c>
      <c r="B32" s="1926">
        <v>3084</v>
      </c>
      <c r="C32" s="1926">
        <v>30</v>
      </c>
      <c r="D32" s="1927">
        <v>1.19</v>
      </c>
      <c r="E32" s="2534">
        <v>1.71</v>
      </c>
    </row>
    <row r="33" spans="1:8" ht="15.95" customHeight="1">
      <c r="A33" s="1795" t="s">
        <v>2102</v>
      </c>
      <c r="B33" s="1926">
        <v>3516</v>
      </c>
      <c r="C33" s="1926">
        <v>114</v>
      </c>
      <c r="D33" s="1927">
        <v>0.78</v>
      </c>
      <c r="E33" s="2534">
        <v>0.49</v>
      </c>
      <c r="G33" s="150"/>
      <c r="H33" s="150"/>
    </row>
    <row r="34" spans="1:8" ht="15.95" customHeight="1">
      <c r="A34" s="1796" t="s">
        <v>2214</v>
      </c>
      <c r="B34" s="1926">
        <v>8543</v>
      </c>
      <c r="C34" s="1926">
        <v>1205</v>
      </c>
      <c r="D34" s="1927">
        <v>0.43</v>
      </c>
      <c r="E34" s="2534">
        <v>0.68</v>
      </c>
      <c r="G34" s="150"/>
      <c r="H34" s="150"/>
    </row>
    <row r="35" spans="1:8" ht="15.95" customHeight="1">
      <c r="A35" s="971" t="s">
        <v>2215</v>
      </c>
      <c r="B35" s="1928">
        <v>18368</v>
      </c>
      <c r="C35" s="1928">
        <v>9691</v>
      </c>
      <c r="D35" s="1929">
        <v>1.53</v>
      </c>
      <c r="E35" s="2535">
        <v>1.71</v>
      </c>
      <c r="G35" s="150"/>
      <c r="H35" s="150"/>
    </row>
    <row r="36" spans="1:8" ht="15.95" customHeight="1">
      <c r="A36" s="1795" t="s">
        <v>2105</v>
      </c>
      <c r="B36" s="1926">
        <v>2804</v>
      </c>
      <c r="C36" s="1926">
        <v>126</v>
      </c>
      <c r="D36" s="1927">
        <v>1.37</v>
      </c>
      <c r="E36" s="2534">
        <v>1.25</v>
      </c>
      <c r="G36" s="150"/>
      <c r="H36" s="150"/>
    </row>
    <row r="37" spans="1:8" ht="15.95" customHeight="1">
      <c r="A37" s="1795" t="s">
        <v>2137</v>
      </c>
      <c r="B37" s="1926">
        <v>569</v>
      </c>
      <c r="C37" s="1926">
        <v>162</v>
      </c>
      <c r="D37" s="1927">
        <v>1.62</v>
      </c>
      <c r="E37" s="2534">
        <v>1.42</v>
      </c>
      <c r="G37" s="150"/>
      <c r="H37" s="150"/>
    </row>
    <row r="38" spans="1:8" ht="15.95" customHeight="1">
      <c r="A38" s="1795" t="s">
        <v>2109</v>
      </c>
      <c r="B38" s="1926">
        <v>3822</v>
      </c>
      <c r="C38" s="1926">
        <v>329</v>
      </c>
      <c r="D38" s="1927">
        <v>0.82</v>
      </c>
      <c r="E38" s="2534">
        <v>1.47</v>
      </c>
      <c r="G38" s="150"/>
      <c r="H38" s="150"/>
    </row>
    <row r="39" spans="1:8" ht="15.95" customHeight="1">
      <c r="A39" s="1796" t="s">
        <v>2111</v>
      </c>
      <c r="B39" s="1926">
        <v>7115</v>
      </c>
      <c r="C39" s="1926">
        <v>5979</v>
      </c>
      <c r="D39" s="1927">
        <v>4.07</v>
      </c>
      <c r="E39" s="2534">
        <v>3.63</v>
      </c>
    </row>
    <row r="40" spans="1:8" ht="15.95" customHeight="1">
      <c r="A40" s="1795" t="s">
        <v>2112</v>
      </c>
      <c r="B40" s="1932">
        <v>2733</v>
      </c>
      <c r="C40" s="1932">
        <v>2238</v>
      </c>
      <c r="D40" s="1933">
        <v>2.81</v>
      </c>
      <c r="E40" s="2538">
        <v>2.68</v>
      </c>
    </row>
    <row r="41" spans="1:8" ht="15.95" customHeight="1">
      <c r="A41" s="1795" t="s">
        <v>2138</v>
      </c>
      <c r="B41" s="1926">
        <v>11919</v>
      </c>
      <c r="C41" s="1926">
        <v>2967</v>
      </c>
      <c r="D41" s="1927">
        <v>1.25</v>
      </c>
      <c r="E41" s="2534">
        <v>1.26</v>
      </c>
    </row>
    <row r="42" spans="1:8" ht="15.95" customHeight="1">
      <c r="A42" s="1795" t="s">
        <v>2139</v>
      </c>
      <c r="B42" s="1926">
        <v>31465</v>
      </c>
      <c r="C42" s="1926">
        <v>7075</v>
      </c>
      <c r="D42" s="1927">
        <v>1.28</v>
      </c>
      <c r="E42" s="2534">
        <v>1.28</v>
      </c>
    </row>
    <row r="43" spans="1:8" ht="15.95" customHeight="1">
      <c r="A43" s="1795" t="s">
        <v>2217</v>
      </c>
      <c r="B43" s="1926">
        <v>2061</v>
      </c>
      <c r="C43" s="1926">
        <v>645</v>
      </c>
      <c r="D43" s="1927">
        <v>1.89</v>
      </c>
      <c r="E43" s="2534">
        <v>2.5</v>
      </c>
    </row>
    <row r="44" spans="1:8" ht="15.95" customHeight="1">
      <c r="A44" s="1793" t="s">
        <v>2141</v>
      </c>
      <c r="B44" s="1930">
        <v>12022</v>
      </c>
      <c r="C44" s="1930">
        <v>4145</v>
      </c>
      <c r="D44" s="1931">
        <v>1.83</v>
      </c>
      <c r="E44" s="2536">
        <v>2.12</v>
      </c>
    </row>
    <row r="45" spans="1:8" ht="18" customHeight="1">
      <c r="A45" s="2693" t="s">
        <v>2230</v>
      </c>
      <c r="B45" s="2693"/>
      <c r="C45" s="2693"/>
      <c r="D45" s="2693"/>
      <c r="E45" s="2693"/>
    </row>
  </sheetData>
  <mergeCells count="2">
    <mergeCell ref="A1:E1"/>
    <mergeCell ref="A45:E45"/>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41"/>
  <sheetViews>
    <sheetView showGridLines="0" view="pageBreakPreview" zoomScaleNormal="100" zoomScaleSheetLayoutView="100" workbookViewId="0">
      <selection activeCell="I50" sqref="I50"/>
    </sheetView>
  </sheetViews>
  <sheetFormatPr defaultRowHeight="20.100000000000001" customHeight="1"/>
  <cols>
    <col min="1" max="1" width="19.25" style="83" customWidth="1"/>
    <col min="2" max="6" width="6" style="1000" customWidth="1"/>
    <col min="7" max="11" width="6" style="83" customWidth="1"/>
    <col min="12" max="12" width="9" style="83"/>
    <col min="13" max="13" width="11.75" style="83" customWidth="1"/>
    <col min="14" max="22" width="7.5" style="83" customWidth="1"/>
    <col min="23" max="257" width="9" style="83"/>
    <col min="258" max="258" width="26.5" style="83" customWidth="1"/>
    <col min="259" max="259" width="7.125" style="83" customWidth="1"/>
    <col min="260" max="268" width="6.625" style="83" customWidth="1"/>
    <col min="269" max="269" width="9" style="83"/>
    <col min="270" max="270" width="11.5" style="83" customWidth="1"/>
    <col min="271" max="278" width="10.25" style="83" customWidth="1"/>
    <col min="279" max="513" width="9" style="83"/>
    <col min="514" max="514" width="26.5" style="83" customWidth="1"/>
    <col min="515" max="515" width="7.125" style="83" customWidth="1"/>
    <col min="516" max="524" width="6.625" style="83" customWidth="1"/>
    <col min="525" max="525" width="9" style="83"/>
    <col min="526" max="526" width="11.5" style="83" customWidth="1"/>
    <col min="527" max="534" width="10.25" style="83" customWidth="1"/>
    <col min="535" max="769" width="9" style="83"/>
    <col min="770" max="770" width="26.5" style="83" customWidth="1"/>
    <col min="771" max="771" width="7.125" style="83" customWidth="1"/>
    <col min="772" max="780" width="6.625" style="83" customWidth="1"/>
    <col min="781" max="781" width="9" style="83"/>
    <col min="782" max="782" width="11.5" style="83" customWidth="1"/>
    <col min="783" max="790" width="10.25" style="83" customWidth="1"/>
    <col min="791" max="1025" width="9" style="83"/>
    <col min="1026" max="1026" width="26.5" style="83" customWidth="1"/>
    <col min="1027" max="1027" width="7.125" style="83" customWidth="1"/>
    <col min="1028" max="1036" width="6.625" style="83" customWidth="1"/>
    <col min="1037" max="1037" width="9" style="83"/>
    <col min="1038" max="1038" width="11.5" style="83" customWidth="1"/>
    <col min="1039" max="1046" width="10.25" style="83" customWidth="1"/>
    <col min="1047" max="1281" width="9" style="83"/>
    <col min="1282" max="1282" width="26.5" style="83" customWidth="1"/>
    <col min="1283" max="1283" width="7.125" style="83" customWidth="1"/>
    <col min="1284" max="1292" width="6.625" style="83" customWidth="1"/>
    <col min="1293" max="1293" width="9" style="83"/>
    <col min="1294" max="1294" width="11.5" style="83" customWidth="1"/>
    <col min="1295" max="1302" width="10.25" style="83" customWidth="1"/>
    <col min="1303" max="1537" width="9" style="83"/>
    <col min="1538" max="1538" width="26.5" style="83" customWidth="1"/>
    <col min="1539" max="1539" width="7.125" style="83" customWidth="1"/>
    <col min="1540" max="1548" width="6.625" style="83" customWidth="1"/>
    <col min="1549" max="1549" width="9" style="83"/>
    <col min="1550" max="1550" width="11.5" style="83" customWidth="1"/>
    <col min="1551" max="1558" width="10.25" style="83" customWidth="1"/>
    <col min="1559" max="1793" width="9" style="83"/>
    <col min="1794" max="1794" width="26.5" style="83" customWidth="1"/>
    <col min="1795" max="1795" width="7.125" style="83" customWidth="1"/>
    <col min="1796" max="1804" width="6.625" style="83" customWidth="1"/>
    <col min="1805" max="1805" width="9" style="83"/>
    <col min="1806" max="1806" width="11.5" style="83" customWidth="1"/>
    <col min="1807" max="1814" width="10.25" style="83" customWidth="1"/>
    <col min="1815" max="2049" width="9" style="83"/>
    <col min="2050" max="2050" width="26.5" style="83" customWidth="1"/>
    <col min="2051" max="2051" width="7.125" style="83" customWidth="1"/>
    <col min="2052" max="2060" width="6.625" style="83" customWidth="1"/>
    <col min="2061" max="2061" width="9" style="83"/>
    <col min="2062" max="2062" width="11.5" style="83" customWidth="1"/>
    <col min="2063" max="2070" width="10.25" style="83" customWidth="1"/>
    <col min="2071" max="2305" width="9" style="83"/>
    <col min="2306" max="2306" width="26.5" style="83" customWidth="1"/>
    <col min="2307" max="2307" width="7.125" style="83" customWidth="1"/>
    <col min="2308" max="2316" width="6.625" style="83" customWidth="1"/>
    <col min="2317" max="2317" width="9" style="83"/>
    <col min="2318" max="2318" width="11.5" style="83" customWidth="1"/>
    <col min="2319" max="2326" width="10.25" style="83" customWidth="1"/>
    <col min="2327" max="2561" width="9" style="83"/>
    <col min="2562" max="2562" width="26.5" style="83" customWidth="1"/>
    <col min="2563" max="2563" width="7.125" style="83" customWidth="1"/>
    <col min="2564" max="2572" width="6.625" style="83" customWidth="1"/>
    <col min="2573" max="2573" width="9" style="83"/>
    <col min="2574" max="2574" width="11.5" style="83" customWidth="1"/>
    <col min="2575" max="2582" width="10.25" style="83" customWidth="1"/>
    <col min="2583" max="2817" width="9" style="83"/>
    <col min="2818" max="2818" width="26.5" style="83" customWidth="1"/>
    <col min="2819" max="2819" width="7.125" style="83" customWidth="1"/>
    <col min="2820" max="2828" width="6.625" style="83" customWidth="1"/>
    <col min="2829" max="2829" width="9" style="83"/>
    <col min="2830" max="2830" width="11.5" style="83" customWidth="1"/>
    <col min="2831" max="2838" width="10.25" style="83" customWidth="1"/>
    <col min="2839" max="3073" width="9" style="83"/>
    <col min="3074" max="3074" width="26.5" style="83" customWidth="1"/>
    <col min="3075" max="3075" width="7.125" style="83" customWidth="1"/>
    <col min="3076" max="3084" width="6.625" style="83" customWidth="1"/>
    <col min="3085" max="3085" width="9" style="83"/>
    <col min="3086" max="3086" width="11.5" style="83" customWidth="1"/>
    <col min="3087" max="3094" width="10.25" style="83" customWidth="1"/>
    <col min="3095" max="3329" width="9" style="83"/>
    <col min="3330" max="3330" width="26.5" style="83" customWidth="1"/>
    <col min="3331" max="3331" width="7.125" style="83" customWidth="1"/>
    <col min="3332" max="3340" width="6.625" style="83" customWidth="1"/>
    <col min="3341" max="3341" width="9" style="83"/>
    <col min="3342" max="3342" width="11.5" style="83" customWidth="1"/>
    <col min="3343" max="3350" width="10.25" style="83" customWidth="1"/>
    <col min="3351" max="3585" width="9" style="83"/>
    <col min="3586" max="3586" width="26.5" style="83" customWidth="1"/>
    <col min="3587" max="3587" width="7.125" style="83" customWidth="1"/>
    <col min="3588" max="3596" width="6.625" style="83" customWidth="1"/>
    <col min="3597" max="3597" width="9" style="83"/>
    <col min="3598" max="3598" width="11.5" style="83" customWidth="1"/>
    <col min="3599" max="3606" width="10.25" style="83" customWidth="1"/>
    <col min="3607" max="3841" width="9" style="83"/>
    <col min="3842" max="3842" width="26.5" style="83" customWidth="1"/>
    <col min="3843" max="3843" width="7.125" style="83" customWidth="1"/>
    <col min="3844" max="3852" width="6.625" style="83" customWidth="1"/>
    <col min="3853" max="3853" width="9" style="83"/>
    <col min="3854" max="3854" width="11.5" style="83" customWidth="1"/>
    <col min="3855" max="3862" width="10.25" style="83" customWidth="1"/>
    <col min="3863" max="4097" width="9" style="83"/>
    <col min="4098" max="4098" width="26.5" style="83" customWidth="1"/>
    <col min="4099" max="4099" width="7.125" style="83" customWidth="1"/>
    <col min="4100" max="4108" width="6.625" style="83" customWidth="1"/>
    <col min="4109" max="4109" width="9" style="83"/>
    <col min="4110" max="4110" width="11.5" style="83" customWidth="1"/>
    <col min="4111" max="4118" width="10.25" style="83" customWidth="1"/>
    <col min="4119" max="4353" width="9" style="83"/>
    <col min="4354" max="4354" width="26.5" style="83" customWidth="1"/>
    <col min="4355" max="4355" width="7.125" style="83" customWidth="1"/>
    <col min="4356" max="4364" width="6.625" style="83" customWidth="1"/>
    <col min="4365" max="4365" width="9" style="83"/>
    <col min="4366" max="4366" width="11.5" style="83" customWidth="1"/>
    <col min="4367" max="4374" width="10.25" style="83" customWidth="1"/>
    <col min="4375" max="4609" width="9" style="83"/>
    <col min="4610" max="4610" width="26.5" style="83" customWidth="1"/>
    <col min="4611" max="4611" width="7.125" style="83" customWidth="1"/>
    <col min="4612" max="4620" width="6.625" style="83" customWidth="1"/>
    <col min="4621" max="4621" width="9" style="83"/>
    <col min="4622" max="4622" width="11.5" style="83" customWidth="1"/>
    <col min="4623" max="4630" width="10.25" style="83" customWidth="1"/>
    <col min="4631" max="4865" width="9" style="83"/>
    <col min="4866" max="4866" width="26.5" style="83" customWidth="1"/>
    <col min="4867" max="4867" width="7.125" style="83" customWidth="1"/>
    <col min="4868" max="4876" width="6.625" style="83" customWidth="1"/>
    <col min="4877" max="4877" width="9" style="83"/>
    <col min="4878" max="4878" width="11.5" style="83" customWidth="1"/>
    <col min="4879" max="4886" width="10.25" style="83" customWidth="1"/>
    <col min="4887" max="5121" width="9" style="83"/>
    <col min="5122" max="5122" width="26.5" style="83" customWidth="1"/>
    <col min="5123" max="5123" width="7.125" style="83" customWidth="1"/>
    <col min="5124" max="5132" width="6.625" style="83" customWidth="1"/>
    <col min="5133" max="5133" width="9" style="83"/>
    <col min="5134" max="5134" width="11.5" style="83" customWidth="1"/>
    <col min="5135" max="5142" width="10.25" style="83" customWidth="1"/>
    <col min="5143" max="5377" width="9" style="83"/>
    <col min="5378" max="5378" width="26.5" style="83" customWidth="1"/>
    <col min="5379" max="5379" width="7.125" style="83" customWidth="1"/>
    <col min="5380" max="5388" width="6.625" style="83" customWidth="1"/>
    <col min="5389" max="5389" width="9" style="83"/>
    <col min="5390" max="5390" width="11.5" style="83" customWidth="1"/>
    <col min="5391" max="5398" width="10.25" style="83" customWidth="1"/>
    <col min="5399" max="5633" width="9" style="83"/>
    <col min="5634" max="5634" width="26.5" style="83" customWidth="1"/>
    <col min="5635" max="5635" width="7.125" style="83" customWidth="1"/>
    <col min="5636" max="5644" width="6.625" style="83" customWidth="1"/>
    <col min="5645" max="5645" width="9" style="83"/>
    <col min="5646" max="5646" width="11.5" style="83" customWidth="1"/>
    <col min="5647" max="5654" width="10.25" style="83" customWidth="1"/>
    <col min="5655" max="5889" width="9" style="83"/>
    <col min="5890" max="5890" width="26.5" style="83" customWidth="1"/>
    <col min="5891" max="5891" width="7.125" style="83" customWidth="1"/>
    <col min="5892" max="5900" width="6.625" style="83" customWidth="1"/>
    <col min="5901" max="5901" width="9" style="83"/>
    <col min="5902" max="5902" width="11.5" style="83" customWidth="1"/>
    <col min="5903" max="5910" width="10.25" style="83" customWidth="1"/>
    <col min="5911" max="6145" width="9" style="83"/>
    <col min="6146" max="6146" width="26.5" style="83" customWidth="1"/>
    <col min="6147" max="6147" width="7.125" style="83" customWidth="1"/>
    <col min="6148" max="6156" width="6.625" style="83" customWidth="1"/>
    <col min="6157" max="6157" width="9" style="83"/>
    <col min="6158" max="6158" width="11.5" style="83" customWidth="1"/>
    <col min="6159" max="6166" width="10.25" style="83" customWidth="1"/>
    <col min="6167" max="6401" width="9" style="83"/>
    <col min="6402" max="6402" width="26.5" style="83" customWidth="1"/>
    <col min="6403" max="6403" width="7.125" style="83" customWidth="1"/>
    <col min="6404" max="6412" width="6.625" style="83" customWidth="1"/>
    <col min="6413" max="6413" width="9" style="83"/>
    <col min="6414" max="6414" width="11.5" style="83" customWidth="1"/>
    <col min="6415" max="6422" width="10.25" style="83" customWidth="1"/>
    <col min="6423" max="6657" width="9" style="83"/>
    <col min="6658" max="6658" width="26.5" style="83" customWidth="1"/>
    <col min="6659" max="6659" width="7.125" style="83" customWidth="1"/>
    <col min="6660" max="6668" width="6.625" style="83" customWidth="1"/>
    <col min="6669" max="6669" width="9" style="83"/>
    <col min="6670" max="6670" width="11.5" style="83" customWidth="1"/>
    <col min="6671" max="6678" width="10.25" style="83" customWidth="1"/>
    <col min="6679" max="6913" width="9" style="83"/>
    <col min="6914" max="6914" width="26.5" style="83" customWidth="1"/>
    <col min="6915" max="6915" width="7.125" style="83" customWidth="1"/>
    <col min="6916" max="6924" width="6.625" style="83" customWidth="1"/>
    <col min="6925" max="6925" width="9" style="83"/>
    <col min="6926" max="6926" width="11.5" style="83" customWidth="1"/>
    <col min="6927" max="6934" width="10.25" style="83" customWidth="1"/>
    <col min="6935" max="7169" width="9" style="83"/>
    <col min="7170" max="7170" width="26.5" style="83" customWidth="1"/>
    <col min="7171" max="7171" width="7.125" style="83" customWidth="1"/>
    <col min="7172" max="7180" width="6.625" style="83" customWidth="1"/>
    <col min="7181" max="7181" width="9" style="83"/>
    <col min="7182" max="7182" width="11.5" style="83" customWidth="1"/>
    <col min="7183" max="7190" width="10.25" style="83" customWidth="1"/>
    <col min="7191" max="7425" width="9" style="83"/>
    <col min="7426" max="7426" width="26.5" style="83" customWidth="1"/>
    <col min="7427" max="7427" width="7.125" style="83" customWidth="1"/>
    <col min="7428" max="7436" width="6.625" style="83" customWidth="1"/>
    <col min="7437" max="7437" width="9" style="83"/>
    <col min="7438" max="7438" width="11.5" style="83" customWidth="1"/>
    <col min="7439" max="7446" width="10.25" style="83" customWidth="1"/>
    <col min="7447" max="7681" width="9" style="83"/>
    <col min="7682" max="7682" width="26.5" style="83" customWidth="1"/>
    <col min="7683" max="7683" width="7.125" style="83" customWidth="1"/>
    <col min="7684" max="7692" width="6.625" style="83" customWidth="1"/>
    <col min="7693" max="7693" width="9" style="83"/>
    <col min="7694" max="7694" width="11.5" style="83" customWidth="1"/>
    <col min="7695" max="7702" width="10.25" style="83" customWidth="1"/>
    <col min="7703" max="7937" width="9" style="83"/>
    <col min="7938" max="7938" width="26.5" style="83" customWidth="1"/>
    <col min="7939" max="7939" width="7.125" style="83" customWidth="1"/>
    <col min="7940" max="7948" width="6.625" style="83" customWidth="1"/>
    <col min="7949" max="7949" width="9" style="83"/>
    <col min="7950" max="7950" width="11.5" style="83" customWidth="1"/>
    <col min="7951" max="7958" width="10.25" style="83" customWidth="1"/>
    <col min="7959" max="8193" width="9" style="83"/>
    <col min="8194" max="8194" width="26.5" style="83" customWidth="1"/>
    <col min="8195" max="8195" width="7.125" style="83" customWidth="1"/>
    <col min="8196" max="8204" width="6.625" style="83" customWidth="1"/>
    <col min="8205" max="8205" width="9" style="83"/>
    <col min="8206" max="8206" width="11.5" style="83" customWidth="1"/>
    <col min="8207" max="8214" width="10.25" style="83" customWidth="1"/>
    <col min="8215" max="8449" width="9" style="83"/>
    <col min="8450" max="8450" width="26.5" style="83" customWidth="1"/>
    <col min="8451" max="8451" width="7.125" style="83" customWidth="1"/>
    <col min="8452" max="8460" width="6.625" style="83" customWidth="1"/>
    <col min="8461" max="8461" width="9" style="83"/>
    <col min="8462" max="8462" width="11.5" style="83" customWidth="1"/>
    <col min="8463" max="8470" width="10.25" style="83" customWidth="1"/>
    <col min="8471" max="8705" width="9" style="83"/>
    <col min="8706" max="8706" width="26.5" style="83" customWidth="1"/>
    <col min="8707" max="8707" width="7.125" style="83" customWidth="1"/>
    <col min="8708" max="8716" width="6.625" style="83" customWidth="1"/>
    <col min="8717" max="8717" width="9" style="83"/>
    <col min="8718" max="8718" width="11.5" style="83" customWidth="1"/>
    <col min="8719" max="8726" width="10.25" style="83" customWidth="1"/>
    <col min="8727" max="8961" width="9" style="83"/>
    <col min="8962" max="8962" width="26.5" style="83" customWidth="1"/>
    <col min="8963" max="8963" width="7.125" style="83" customWidth="1"/>
    <col min="8964" max="8972" width="6.625" style="83" customWidth="1"/>
    <col min="8973" max="8973" width="9" style="83"/>
    <col min="8974" max="8974" width="11.5" style="83" customWidth="1"/>
    <col min="8975" max="8982" width="10.25" style="83" customWidth="1"/>
    <col min="8983" max="9217" width="9" style="83"/>
    <col min="9218" max="9218" width="26.5" style="83" customWidth="1"/>
    <col min="9219" max="9219" width="7.125" style="83" customWidth="1"/>
    <col min="9220" max="9228" width="6.625" style="83" customWidth="1"/>
    <col min="9229" max="9229" width="9" style="83"/>
    <col min="9230" max="9230" width="11.5" style="83" customWidth="1"/>
    <col min="9231" max="9238" width="10.25" style="83" customWidth="1"/>
    <col min="9239" max="9473" width="9" style="83"/>
    <col min="9474" max="9474" width="26.5" style="83" customWidth="1"/>
    <col min="9475" max="9475" width="7.125" style="83" customWidth="1"/>
    <col min="9476" max="9484" width="6.625" style="83" customWidth="1"/>
    <col min="9485" max="9485" width="9" style="83"/>
    <col min="9486" max="9486" width="11.5" style="83" customWidth="1"/>
    <col min="9487" max="9494" width="10.25" style="83" customWidth="1"/>
    <col min="9495" max="9729" width="9" style="83"/>
    <col min="9730" max="9730" width="26.5" style="83" customWidth="1"/>
    <col min="9731" max="9731" width="7.125" style="83" customWidth="1"/>
    <col min="9732" max="9740" width="6.625" style="83" customWidth="1"/>
    <col min="9741" max="9741" width="9" style="83"/>
    <col min="9742" max="9742" width="11.5" style="83" customWidth="1"/>
    <col min="9743" max="9750" width="10.25" style="83" customWidth="1"/>
    <col min="9751" max="9985" width="9" style="83"/>
    <col min="9986" max="9986" width="26.5" style="83" customWidth="1"/>
    <col min="9987" max="9987" width="7.125" style="83" customWidth="1"/>
    <col min="9988" max="9996" width="6.625" style="83" customWidth="1"/>
    <col min="9997" max="9997" width="9" style="83"/>
    <col min="9998" max="9998" width="11.5" style="83" customWidth="1"/>
    <col min="9999" max="10006" width="10.25" style="83" customWidth="1"/>
    <col min="10007" max="10241" width="9" style="83"/>
    <col min="10242" max="10242" width="26.5" style="83" customWidth="1"/>
    <col min="10243" max="10243" width="7.125" style="83" customWidth="1"/>
    <col min="10244" max="10252" width="6.625" style="83" customWidth="1"/>
    <col min="10253" max="10253" width="9" style="83"/>
    <col min="10254" max="10254" width="11.5" style="83" customWidth="1"/>
    <col min="10255" max="10262" width="10.25" style="83" customWidth="1"/>
    <col min="10263" max="10497" width="9" style="83"/>
    <col min="10498" max="10498" width="26.5" style="83" customWidth="1"/>
    <col min="10499" max="10499" width="7.125" style="83" customWidth="1"/>
    <col min="10500" max="10508" width="6.625" style="83" customWidth="1"/>
    <col min="10509" max="10509" width="9" style="83"/>
    <col min="10510" max="10510" width="11.5" style="83" customWidth="1"/>
    <col min="10511" max="10518" width="10.25" style="83" customWidth="1"/>
    <col min="10519" max="10753" width="9" style="83"/>
    <col min="10754" max="10754" width="26.5" style="83" customWidth="1"/>
    <col min="10755" max="10755" width="7.125" style="83" customWidth="1"/>
    <col min="10756" max="10764" width="6.625" style="83" customWidth="1"/>
    <col min="10765" max="10765" width="9" style="83"/>
    <col min="10766" max="10766" width="11.5" style="83" customWidth="1"/>
    <col min="10767" max="10774" width="10.25" style="83" customWidth="1"/>
    <col min="10775" max="11009" width="9" style="83"/>
    <col min="11010" max="11010" width="26.5" style="83" customWidth="1"/>
    <col min="11011" max="11011" width="7.125" style="83" customWidth="1"/>
    <col min="11012" max="11020" width="6.625" style="83" customWidth="1"/>
    <col min="11021" max="11021" width="9" style="83"/>
    <col min="11022" max="11022" width="11.5" style="83" customWidth="1"/>
    <col min="11023" max="11030" width="10.25" style="83" customWidth="1"/>
    <col min="11031" max="11265" width="9" style="83"/>
    <col min="11266" max="11266" width="26.5" style="83" customWidth="1"/>
    <col min="11267" max="11267" width="7.125" style="83" customWidth="1"/>
    <col min="11268" max="11276" width="6.625" style="83" customWidth="1"/>
    <col min="11277" max="11277" width="9" style="83"/>
    <col min="11278" max="11278" width="11.5" style="83" customWidth="1"/>
    <col min="11279" max="11286" width="10.25" style="83" customWidth="1"/>
    <col min="11287" max="11521" width="9" style="83"/>
    <col min="11522" max="11522" width="26.5" style="83" customWidth="1"/>
    <col min="11523" max="11523" width="7.125" style="83" customWidth="1"/>
    <col min="11524" max="11532" width="6.625" style="83" customWidth="1"/>
    <col min="11533" max="11533" width="9" style="83"/>
    <col min="11534" max="11534" width="11.5" style="83" customWidth="1"/>
    <col min="11535" max="11542" width="10.25" style="83" customWidth="1"/>
    <col min="11543" max="11777" width="9" style="83"/>
    <col min="11778" max="11778" width="26.5" style="83" customWidth="1"/>
    <col min="11779" max="11779" width="7.125" style="83" customWidth="1"/>
    <col min="11780" max="11788" width="6.625" style="83" customWidth="1"/>
    <col min="11789" max="11789" width="9" style="83"/>
    <col min="11790" max="11790" width="11.5" style="83" customWidth="1"/>
    <col min="11791" max="11798" width="10.25" style="83" customWidth="1"/>
    <col min="11799" max="12033" width="9" style="83"/>
    <col min="12034" max="12034" width="26.5" style="83" customWidth="1"/>
    <col min="12035" max="12035" width="7.125" style="83" customWidth="1"/>
    <col min="12036" max="12044" width="6.625" style="83" customWidth="1"/>
    <col min="12045" max="12045" width="9" style="83"/>
    <col min="12046" max="12046" width="11.5" style="83" customWidth="1"/>
    <col min="12047" max="12054" width="10.25" style="83" customWidth="1"/>
    <col min="12055" max="12289" width="9" style="83"/>
    <col min="12290" max="12290" width="26.5" style="83" customWidth="1"/>
    <col min="12291" max="12291" width="7.125" style="83" customWidth="1"/>
    <col min="12292" max="12300" width="6.625" style="83" customWidth="1"/>
    <col min="12301" max="12301" width="9" style="83"/>
    <col min="12302" max="12302" width="11.5" style="83" customWidth="1"/>
    <col min="12303" max="12310" width="10.25" style="83" customWidth="1"/>
    <col min="12311" max="12545" width="9" style="83"/>
    <col min="12546" max="12546" width="26.5" style="83" customWidth="1"/>
    <col min="12547" max="12547" width="7.125" style="83" customWidth="1"/>
    <col min="12548" max="12556" width="6.625" style="83" customWidth="1"/>
    <col min="12557" max="12557" width="9" style="83"/>
    <col min="12558" max="12558" width="11.5" style="83" customWidth="1"/>
    <col min="12559" max="12566" width="10.25" style="83" customWidth="1"/>
    <col min="12567" max="12801" width="9" style="83"/>
    <col min="12802" max="12802" width="26.5" style="83" customWidth="1"/>
    <col min="12803" max="12803" width="7.125" style="83" customWidth="1"/>
    <col min="12804" max="12812" width="6.625" style="83" customWidth="1"/>
    <col min="12813" max="12813" width="9" style="83"/>
    <col min="12814" max="12814" width="11.5" style="83" customWidth="1"/>
    <col min="12815" max="12822" width="10.25" style="83" customWidth="1"/>
    <col min="12823" max="13057" width="9" style="83"/>
    <col min="13058" max="13058" width="26.5" style="83" customWidth="1"/>
    <col min="13059" max="13059" width="7.125" style="83" customWidth="1"/>
    <col min="13060" max="13068" width="6.625" style="83" customWidth="1"/>
    <col min="13069" max="13069" width="9" style="83"/>
    <col min="13070" max="13070" width="11.5" style="83" customWidth="1"/>
    <col min="13071" max="13078" width="10.25" style="83" customWidth="1"/>
    <col min="13079" max="13313" width="9" style="83"/>
    <col min="13314" max="13314" width="26.5" style="83" customWidth="1"/>
    <col min="13315" max="13315" width="7.125" style="83" customWidth="1"/>
    <col min="13316" max="13324" width="6.625" style="83" customWidth="1"/>
    <col min="13325" max="13325" width="9" style="83"/>
    <col min="13326" max="13326" width="11.5" style="83" customWidth="1"/>
    <col min="13327" max="13334" width="10.25" style="83" customWidth="1"/>
    <col min="13335" max="13569" width="9" style="83"/>
    <col min="13570" max="13570" width="26.5" style="83" customWidth="1"/>
    <col min="13571" max="13571" width="7.125" style="83" customWidth="1"/>
    <col min="13572" max="13580" width="6.625" style="83" customWidth="1"/>
    <col min="13581" max="13581" width="9" style="83"/>
    <col min="13582" max="13582" width="11.5" style="83" customWidth="1"/>
    <col min="13583" max="13590" width="10.25" style="83" customWidth="1"/>
    <col min="13591" max="13825" width="9" style="83"/>
    <col min="13826" max="13826" width="26.5" style="83" customWidth="1"/>
    <col min="13827" max="13827" width="7.125" style="83" customWidth="1"/>
    <col min="13828" max="13836" width="6.625" style="83" customWidth="1"/>
    <col min="13837" max="13837" width="9" style="83"/>
    <col min="13838" max="13838" width="11.5" style="83" customWidth="1"/>
    <col min="13839" max="13846" width="10.25" style="83" customWidth="1"/>
    <col min="13847" max="14081" width="9" style="83"/>
    <col min="14082" max="14082" width="26.5" style="83" customWidth="1"/>
    <col min="14083" max="14083" width="7.125" style="83" customWidth="1"/>
    <col min="14084" max="14092" width="6.625" style="83" customWidth="1"/>
    <col min="14093" max="14093" width="9" style="83"/>
    <col min="14094" max="14094" width="11.5" style="83" customWidth="1"/>
    <col min="14095" max="14102" width="10.25" style="83" customWidth="1"/>
    <col min="14103" max="14337" width="9" style="83"/>
    <col min="14338" max="14338" width="26.5" style="83" customWidth="1"/>
    <col min="14339" max="14339" width="7.125" style="83" customWidth="1"/>
    <col min="14340" max="14348" width="6.625" style="83" customWidth="1"/>
    <col min="14349" max="14349" width="9" style="83"/>
    <col min="14350" max="14350" width="11.5" style="83" customWidth="1"/>
    <col min="14351" max="14358" width="10.25" style="83" customWidth="1"/>
    <col min="14359" max="14593" width="9" style="83"/>
    <col min="14594" max="14594" width="26.5" style="83" customWidth="1"/>
    <col min="14595" max="14595" width="7.125" style="83" customWidth="1"/>
    <col min="14596" max="14604" width="6.625" style="83" customWidth="1"/>
    <col min="14605" max="14605" width="9" style="83"/>
    <col min="14606" max="14606" width="11.5" style="83" customWidth="1"/>
    <col min="14607" max="14614" width="10.25" style="83" customWidth="1"/>
    <col min="14615" max="14849" width="9" style="83"/>
    <col min="14850" max="14850" width="26.5" style="83" customWidth="1"/>
    <col min="14851" max="14851" width="7.125" style="83" customWidth="1"/>
    <col min="14852" max="14860" width="6.625" style="83" customWidth="1"/>
    <col min="14861" max="14861" width="9" style="83"/>
    <col min="14862" max="14862" width="11.5" style="83" customWidth="1"/>
    <col min="14863" max="14870" width="10.25" style="83" customWidth="1"/>
    <col min="14871" max="15105" width="9" style="83"/>
    <col min="15106" max="15106" width="26.5" style="83" customWidth="1"/>
    <col min="15107" max="15107" width="7.125" style="83" customWidth="1"/>
    <col min="15108" max="15116" width="6.625" style="83" customWidth="1"/>
    <col min="15117" max="15117" width="9" style="83"/>
    <col min="15118" max="15118" width="11.5" style="83" customWidth="1"/>
    <col min="15119" max="15126" width="10.25" style="83" customWidth="1"/>
    <col min="15127" max="15361" width="9" style="83"/>
    <col min="15362" max="15362" width="26.5" style="83" customWidth="1"/>
    <col min="15363" max="15363" width="7.125" style="83" customWidth="1"/>
    <col min="15364" max="15372" width="6.625" style="83" customWidth="1"/>
    <col min="15373" max="15373" width="9" style="83"/>
    <col min="15374" max="15374" width="11.5" style="83" customWidth="1"/>
    <col min="15375" max="15382" width="10.25" style="83" customWidth="1"/>
    <col min="15383" max="15617" width="9" style="83"/>
    <col min="15618" max="15618" width="26.5" style="83" customWidth="1"/>
    <col min="15619" max="15619" width="7.125" style="83" customWidth="1"/>
    <col min="15620" max="15628" width="6.625" style="83" customWidth="1"/>
    <col min="15629" max="15629" width="9" style="83"/>
    <col min="15630" max="15630" width="11.5" style="83" customWidth="1"/>
    <col min="15631" max="15638" width="10.25" style="83" customWidth="1"/>
    <col min="15639" max="15873" width="9" style="83"/>
    <col min="15874" max="15874" width="26.5" style="83" customWidth="1"/>
    <col min="15875" max="15875" width="7.125" style="83" customWidth="1"/>
    <col min="15876" max="15884" width="6.625" style="83" customWidth="1"/>
    <col min="15885" max="15885" width="9" style="83"/>
    <col min="15886" max="15886" width="11.5" style="83" customWidth="1"/>
    <col min="15887" max="15894" width="10.25" style="83" customWidth="1"/>
    <col min="15895" max="16129" width="9" style="83"/>
    <col min="16130" max="16130" width="26.5" style="83" customWidth="1"/>
    <col min="16131" max="16131" width="7.125" style="83" customWidth="1"/>
    <col min="16132" max="16140" width="6.625" style="83" customWidth="1"/>
    <col min="16141" max="16141" width="9" style="83"/>
    <col min="16142" max="16142" width="11.5" style="83" customWidth="1"/>
    <col min="16143" max="16150" width="10.25" style="83" customWidth="1"/>
    <col min="16151" max="16384" width="9" style="83"/>
  </cols>
  <sheetData>
    <row r="1" spans="1:11" ht="30" customHeight="1">
      <c r="A1" s="972" t="s">
        <v>2236</v>
      </c>
      <c r="B1" s="92"/>
      <c r="C1" s="92"/>
      <c r="D1" s="92"/>
      <c r="E1" s="92"/>
      <c r="F1" s="92"/>
    </row>
    <row r="2" spans="1:11" ht="25.5" customHeight="1">
      <c r="A2" s="687" t="s">
        <v>2614</v>
      </c>
      <c r="B2" s="217"/>
      <c r="C2" s="218"/>
      <c r="D2" s="636"/>
      <c r="E2" s="636"/>
      <c r="F2" s="636"/>
      <c r="G2" s="529"/>
      <c r="H2" s="529"/>
      <c r="I2" s="529"/>
      <c r="J2" s="529"/>
      <c r="K2" s="219" t="s">
        <v>3126</v>
      </c>
    </row>
    <row r="3" spans="1:11" ht="18" customHeight="1">
      <c r="A3" s="973"/>
      <c r="B3" s="974" t="s">
        <v>1018</v>
      </c>
      <c r="C3" s="975" t="s">
        <v>161</v>
      </c>
      <c r="D3" s="975" t="s">
        <v>162</v>
      </c>
      <c r="E3" s="975" t="s">
        <v>2237</v>
      </c>
      <c r="F3" s="975" t="s">
        <v>164</v>
      </c>
      <c r="G3" s="975" t="s">
        <v>2238</v>
      </c>
      <c r="H3" s="975" t="s">
        <v>166</v>
      </c>
      <c r="I3" s="975" t="s">
        <v>167</v>
      </c>
      <c r="J3" s="976" t="s">
        <v>168</v>
      </c>
      <c r="K3" s="977" t="s">
        <v>169</v>
      </c>
    </row>
    <row r="4" spans="1:11" ht="18" customHeight="1">
      <c r="A4" s="978" t="s">
        <v>2239</v>
      </c>
      <c r="B4" s="979">
        <v>39434</v>
      </c>
      <c r="C4" s="980">
        <v>15131</v>
      </c>
      <c r="D4" s="980">
        <v>3131</v>
      </c>
      <c r="E4" s="980">
        <v>1717</v>
      </c>
      <c r="F4" s="980">
        <v>1730</v>
      </c>
      <c r="G4" s="980">
        <v>1087</v>
      </c>
      <c r="H4" s="980">
        <v>3389</v>
      </c>
      <c r="I4" s="980">
        <v>1224</v>
      </c>
      <c r="J4" s="980">
        <v>4085</v>
      </c>
      <c r="K4" s="981">
        <v>3546</v>
      </c>
    </row>
    <row r="5" spans="1:11" ht="18" customHeight="1">
      <c r="A5" s="236" t="s">
        <v>3127</v>
      </c>
      <c r="B5" s="982">
        <v>541</v>
      </c>
      <c r="C5" s="983">
        <v>83</v>
      </c>
      <c r="D5" s="983">
        <v>11</v>
      </c>
      <c r="E5" s="983">
        <v>33</v>
      </c>
      <c r="F5" s="983">
        <v>51</v>
      </c>
      <c r="G5" s="983">
        <v>21</v>
      </c>
      <c r="H5" s="983">
        <v>22</v>
      </c>
      <c r="I5" s="983">
        <v>45</v>
      </c>
      <c r="J5" s="982">
        <v>48</v>
      </c>
      <c r="K5" s="984">
        <v>72</v>
      </c>
    </row>
    <row r="6" spans="1:11" ht="18" customHeight="1">
      <c r="A6" s="236" t="s">
        <v>2241</v>
      </c>
      <c r="B6" s="985">
        <v>17</v>
      </c>
      <c r="C6" s="986">
        <v>9</v>
      </c>
      <c r="D6" s="987">
        <v>1</v>
      </c>
      <c r="E6" s="987" t="s">
        <v>111</v>
      </c>
      <c r="F6" s="986">
        <v>1</v>
      </c>
      <c r="G6" s="988" t="s">
        <v>111</v>
      </c>
      <c r="H6" s="988" t="s">
        <v>111</v>
      </c>
      <c r="I6" s="987">
        <v>1</v>
      </c>
      <c r="J6" s="985">
        <v>1</v>
      </c>
      <c r="K6" s="989" t="s">
        <v>111</v>
      </c>
    </row>
    <row r="7" spans="1:11" ht="18" customHeight="1">
      <c r="A7" s="236" t="s">
        <v>2099</v>
      </c>
      <c r="B7" s="985">
        <v>4514</v>
      </c>
      <c r="C7" s="986">
        <v>1490</v>
      </c>
      <c r="D7" s="986">
        <v>466</v>
      </c>
      <c r="E7" s="986">
        <v>198</v>
      </c>
      <c r="F7" s="986">
        <v>266</v>
      </c>
      <c r="G7" s="986">
        <v>152</v>
      </c>
      <c r="H7" s="986">
        <v>252</v>
      </c>
      <c r="I7" s="986">
        <v>140</v>
      </c>
      <c r="J7" s="985">
        <v>439</v>
      </c>
      <c r="K7" s="990">
        <v>419</v>
      </c>
    </row>
    <row r="8" spans="1:11" ht="18" customHeight="1">
      <c r="A8" s="381" t="s">
        <v>2100</v>
      </c>
      <c r="B8" s="991">
        <v>4732</v>
      </c>
      <c r="C8" s="992">
        <v>1299</v>
      </c>
      <c r="D8" s="992">
        <v>163</v>
      </c>
      <c r="E8" s="992">
        <v>144</v>
      </c>
      <c r="F8" s="992">
        <v>187</v>
      </c>
      <c r="G8" s="992">
        <v>145</v>
      </c>
      <c r="H8" s="992">
        <v>976</v>
      </c>
      <c r="I8" s="992">
        <v>159</v>
      </c>
      <c r="J8" s="991">
        <v>617</v>
      </c>
      <c r="K8" s="993">
        <v>570</v>
      </c>
    </row>
    <row r="9" spans="1:11" ht="18" customHeight="1">
      <c r="A9" s="236" t="s">
        <v>2242</v>
      </c>
      <c r="B9" s="985">
        <v>52</v>
      </c>
      <c r="C9" s="986">
        <v>15</v>
      </c>
      <c r="D9" s="986">
        <v>10</v>
      </c>
      <c r="E9" s="986">
        <v>1</v>
      </c>
      <c r="F9" s="986">
        <v>3</v>
      </c>
      <c r="G9" s="986">
        <v>1</v>
      </c>
      <c r="H9" s="988" t="s">
        <v>111</v>
      </c>
      <c r="I9" s="987">
        <v>1</v>
      </c>
      <c r="J9" s="985">
        <v>7</v>
      </c>
      <c r="K9" s="990">
        <v>6</v>
      </c>
    </row>
    <row r="10" spans="1:11" ht="18" customHeight="1">
      <c r="A10" s="236" t="s">
        <v>2243</v>
      </c>
      <c r="B10" s="985">
        <v>346</v>
      </c>
      <c r="C10" s="986">
        <v>198</v>
      </c>
      <c r="D10" s="986">
        <v>25</v>
      </c>
      <c r="E10" s="986">
        <v>11</v>
      </c>
      <c r="F10" s="986">
        <v>6</v>
      </c>
      <c r="G10" s="986">
        <v>6</v>
      </c>
      <c r="H10" s="986">
        <v>18</v>
      </c>
      <c r="I10" s="986">
        <v>3</v>
      </c>
      <c r="J10" s="985">
        <v>22</v>
      </c>
      <c r="K10" s="990">
        <v>39</v>
      </c>
    </row>
    <row r="11" spans="1:11" ht="18" customHeight="1">
      <c r="A11" s="236" t="s">
        <v>2244</v>
      </c>
      <c r="B11" s="985">
        <v>833</v>
      </c>
      <c r="C11" s="986">
        <v>315</v>
      </c>
      <c r="D11" s="986">
        <v>102</v>
      </c>
      <c r="E11" s="986">
        <v>20</v>
      </c>
      <c r="F11" s="986">
        <v>24</v>
      </c>
      <c r="G11" s="986">
        <v>14</v>
      </c>
      <c r="H11" s="986">
        <v>48</v>
      </c>
      <c r="I11" s="986">
        <v>38</v>
      </c>
      <c r="J11" s="985">
        <v>81</v>
      </c>
      <c r="K11" s="990">
        <v>113</v>
      </c>
    </row>
    <row r="12" spans="1:11" ht="18" customHeight="1">
      <c r="A12" s="236" t="s">
        <v>2245</v>
      </c>
      <c r="B12" s="985">
        <v>9303</v>
      </c>
      <c r="C12" s="986">
        <v>3802</v>
      </c>
      <c r="D12" s="986">
        <v>744</v>
      </c>
      <c r="E12" s="986">
        <v>429</v>
      </c>
      <c r="F12" s="986">
        <v>376</v>
      </c>
      <c r="G12" s="986">
        <v>251</v>
      </c>
      <c r="H12" s="986">
        <v>733</v>
      </c>
      <c r="I12" s="986">
        <v>264</v>
      </c>
      <c r="J12" s="985">
        <v>1030</v>
      </c>
      <c r="K12" s="990">
        <v>850</v>
      </c>
    </row>
    <row r="13" spans="1:11" ht="18" customHeight="1">
      <c r="A13" s="381" t="s">
        <v>2246</v>
      </c>
      <c r="B13" s="991">
        <v>729</v>
      </c>
      <c r="C13" s="992">
        <v>378</v>
      </c>
      <c r="D13" s="992">
        <v>56</v>
      </c>
      <c r="E13" s="992">
        <v>33</v>
      </c>
      <c r="F13" s="992">
        <v>28</v>
      </c>
      <c r="G13" s="992">
        <v>15</v>
      </c>
      <c r="H13" s="992">
        <v>51</v>
      </c>
      <c r="I13" s="992">
        <v>18</v>
      </c>
      <c r="J13" s="991">
        <v>63</v>
      </c>
      <c r="K13" s="993">
        <v>39</v>
      </c>
    </row>
    <row r="14" spans="1:11" ht="18" customHeight="1">
      <c r="A14" s="236" t="s">
        <v>2247</v>
      </c>
      <c r="B14" s="985">
        <v>1470</v>
      </c>
      <c r="C14" s="986">
        <v>768</v>
      </c>
      <c r="D14" s="986">
        <v>131</v>
      </c>
      <c r="E14" s="986">
        <v>70</v>
      </c>
      <c r="F14" s="986">
        <v>32</v>
      </c>
      <c r="G14" s="986">
        <v>21</v>
      </c>
      <c r="H14" s="986">
        <v>87</v>
      </c>
      <c r="I14" s="986">
        <v>19</v>
      </c>
      <c r="J14" s="985">
        <v>155</v>
      </c>
      <c r="K14" s="990">
        <v>88</v>
      </c>
    </row>
    <row r="15" spans="1:11" ht="18" customHeight="1">
      <c r="A15" s="236" t="s">
        <v>2248</v>
      </c>
      <c r="B15" s="985">
        <v>1587</v>
      </c>
      <c r="C15" s="986">
        <v>800</v>
      </c>
      <c r="D15" s="986">
        <v>136</v>
      </c>
      <c r="E15" s="986">
        <v>73</v>
      </c>
      <c r="F15" s="986">
        <v>47</v>
      </c>
      <c r="G15" s="986">
        <v>29</v>
      </c>
      <c r="H15" s="986">
        <v>99</v>
      </c>
      <c r="I15" s="986">
        <v>33</v>
      </c>
      <c r="J15" s="985">
        <v>135</v>
      </c>
      <c r="K15" s="990">
        <v>123</v>
      </c>
    </row>
    <row r="16" spans="1:11" ht="18" customHeight="1">
      <c r="A16" s="236" t="s">
        <v>2249</v>
      </c>
      <c r="B16" s="985">
        <v>4657</v>
      </c>
      <c r="C16" s="986">
        <v>1776</v>
      </c>
      <c r="D16" s="986">
        <v>476</v>
      </c>
      <c r="E16" s="986">
        <v>232</v>
      </c>
      <c r="F16" s="986">
        <v>203</v>
      </c>
      <c r="G16" s="986">
        <v>131</v>
      </c>
      <c r="H16" s="986">
        <v>290</v>
      </c>
      <c r="I16" s="986">
        <v>174</v>
      </c>
      <c r="J16" s="985">
        <v>380</v>
      </c>
      <c r="K16" s="990">
        <v>325</v>
      </c>
    </row>
    <row r="17" spans="1:27" ht="18" customHeight="1">
      <c r="A17" s="236" t="s">
        <v>2250</v>
      </c>
      <c r="B17" s="985">
        <v>3336</v>
      </c>
      <c r="C17" s="986">
        <v>1301</v>
      </c>
      <c r="D17" s="986">
        <v>247</v>
      </c>
      <c r="E17" s="986">
        <v>158</v>
      </c>
      <c r="F17" s="986">
        <v>160</v>
      </c>
      <c r="G17" s="986">
        <v>110</v>
      </c>
      <c r="H17" s="986">
        <v>270</v>
      </c>
      <c r="I17" s="986">
        <v>110</v>
      </c>
      <c r="J17" s="985">
        <v>336</v>
      </c>
      <c r="K17" s="990">
        <v>299</v>
      </c>
    </row>
    <row r="18" spans="1:27" ht="18" customHeight="1">
      <c r="A18" s="381" t="s">
        <v>2251</v>
      </c>
      <c r="B18" s="991">
        <v>1034</v>
      </c>
      <c r="C18" s="992">
        <v>443</v>
      </c>
      <c r="D18" s="992">
        <v>61</v>
      </c>
      <c r="E18" s="992">
        <v>45</v>
      </c>
      <c r="F18" s="992">
        <v>39</v>
      </c>
      <c r="G18" s="992">
        <v>29</v>
      </c>
      <c r="H18" s="992">
        <v>85</v>
      </c>
      <c r="I18" s="992">
        <v>41</v>
      </c>
      <c r="J18" s="991">
        <v>110</v>
      </c>
      <c r="K18" s="993">
        <v>83</v>
      </c>
    </row>
    <row r="19" spans="1:27" ht="18" customHeight="1">
      <c r="A19" s="236" t="s">
        <v>2252</v>
      </c>
      <c r="B19" s="985">
        <v>2594</v>
      </c>
      <c r="C19" s="986">
        <v>1082</v>
      </c>
      <c r="D19" s="986">
        <v>210</v>
      </c>
      <c r="E19" s="986">
        <v>92</v>
      </c>
      <c r="F19" s="986">
        <v>144</v>
      </c>
      <c r="G19" s="986">
        <v>70</v>
      </c>
      <c r="H19" s="986">
        <v>203</v>
      </c>
      <c r="I19" s="986">
        <v>75</v>
      </c>
      <c r="J19" s="985">
        <v>257</v>
      </c>
      <c r="K19" s="990">
        <v>211</v>
      </c>
    </row>
    <row r="20" spans="1:27" ht="18" customHeight="1">
      <c r="A20" s="236" t="s">
        <v>2253</v>
      </c>
      <c r="B20" s="985">
        <v>344</v>
      </c>
      <c r="C20" s="986">
        <v>96</v>
      </c>
      <c r="D20" s="986">
        <v>17</v>
      </c>
      <c r="E20" s="986">
        <v>23</v>
      </c>
      <c r="F20" s="986">
        <v>19</v>
      </c>
      <c r="G20" s="986">
        <v>13</v>
      </c>
      <c r="H20" s="986">
        <v>23</v>
      </c>
      <c r="I20" s="986">
        <v>13</v>
      </c>
      <c r="J20" s="985">
        <v>32</v>
      </c>
      <c r="K20" s="990">
        <v>36</v>
      </c>
    </row>
    <row r="21" spans="1:27" ht="18" customHeight="1">
      <c r="A21" s="237" t="s">
        <v>2254</v>
      </c>
      <c r="B21" s="994">
        <v>3345</v>
      </c>
      <c r="C21" s="995">
        <v>1276</v>
      </c>
      <c r="D21" s="995">
        <v>275</v>
      </c>
      <c r="E21" s="995">
        <v>155</v>
      </c>
      <c r="F21" s="995">
        <v>144</v>
      </c>
      <c r="G21" s="995">
        <v>79</v>
      </c>
      <c r="H21" s="995">
        <v>232</v>
      </c>
      <c r="I21" s="995">
        <v>90</v>
      </c>
      <c r="J21" s="994">
        <v>372</v>
      </c>
      <c r="K21" s="996">
        <v>273</v>
      </c>
    </row>
    <row r="22" spans="1:27" ht="18" customHeight="1">
      <c r="A22" s="997" t="s">
        <v>2255</v>
      </c>
      <c r="B22" s="238"/>
      <c r="C22" s="998"/>
      <c r="D22" s="999"/>
      <c r="E22" s="92"/>
      <c r="F22" s="239"/>
      <c r="G22" s="238"/>
      <c r="H22" s="238"/>
      <c r="I22" s="238"/>
      <c r="J22" s="238"/>
      <c r="K22" s="238"/>
    </row>
    <row r="23" spans="1:27" s="1000" customFormat="1" ht="18" customHeight="1">
      <c r="A23" s="240"/>
      <c r="B23" s="78"/>
      <c r="C23" s="78"/>
      <c r="D23" s="78"/>
      <c r="E23" s="78"/>
      <c r="F23" s="78"/>
      <c r="G23" s="83"/>
      <c r="H23" s="83"/>
      <c r="I23" s="83"/>
      <c r="J23" s="83"/>
      <c r="K23" s="83"/>
      <c r="L23" s="83"/>
    </row>
    <row r="24" spans="1:27" s="1000" customFormat="1" ht="25.5" customHeight="1">
      <c r="A24" s="83"/>
      <c r="B24" s="78"/>
      <c r="C24" s="78"/>
      <c r="D24" s="1001"/>
      <c r="E24" s="1001"/>
      <c r="F24" s="1002"/>
      <c r="G24" s="83"/>
      <c r="H24" s="83"/>
      <c r="I24" s="83"/>
      <c r="J24" s="83"/>
      <c r="K24" s="83"/>
      <c r="L24" s="83"/>
      <c r="M24" s="557" t="s">
        <v>2615</v>
      </c>
      <c r="N24" s="92"/>
      <c r="O24" s="92"/>
      <c r="P24" s="92"/>
      <c r="Q24" s="92"/>
      <c r="R24" s="83"/>
      <c r="S24" s="83"/>
      <c r="T24" s="83"/>
      <c r="U24" s="83"/>
      <c r="V24" s="219" t="s">
        <v>3124</v>
      </c>
      <c r="W24" s="83"/>
      <c r="X24" s="83"/>
      <c r="Y24" s="83"/>
      <c r="Z24" s="83"/>
      <c r="AA24" s="83"/>
    </row>
    <row r="25" spans="1:27" s="1000" customFormat="1" ht="18" customHeight="1">
      <c r="A25" s="83"/>
      <c r="B25" s="78"/>
      <c r="C25" s="78"/>
      <c r="D25" s="1001"/>
      <c r="E25" s="1001"/>
      <c r="F25" s="1002"/>
      <c r="G25" s="83"/>
      <c r="H25" s="83"/>
      <c r="I25" s="83"/>
      <c r="J25" s="83"/>
      <c r="K25" s="83"/>
      <c r="L25" s="83"/>
      <c r="M25" s="2577"/>
      <c r="N25" s="2630" t="s">
        <v>2256</v>
      </c>
      <c r="O25" s="2631"/>
      <c r="P25" s="2631"/>
      <c r="Q25" s="2631"/>
      <c r="R25" s="2632"/>
      <c r="S25" s="2631" t="s">
        <v>2257</v>
      </c>
      <c r="T25" s="2631"/>
      <c r="U25" s="2631"/>
      <c r="V25" s="2631"/>
      <c r="W25" s="241"/>
      <c r="X25" s="241"/>
      <c r="Y25" s="241"/>
      <c r="Z25" s="241"/>
    </row>
    <row r="26" spans="1:27" s="1000" customFormat="1" ht="18" customHeight="1">
      <c r="A26" s="83"/>
      <c r="B26" s="78"/>
      <c r="C26" s="78"/>
      <c r="D26" s="1001"/>
      <c r="E26" s="1001"/>
      <c r="F26" s="1002"/>
      <c r="G26" s="83"/>
      <c r="H26" s="83"/>
      <c r="I26" s="83"/>
      <c r="J26" s="83"/>
      <c r="K26" s="83"/>
      <c r="L26" s="83"/>
      <c r="M26" s="2696"/>
      <c r="N26" s="407" t="s">
        <v>44</v>
      </c>
      <c r="O26" s="407" t="s">
        <v>46</v>
      </c>
      <c r="P26" s="407" t="s">
        <v>48</v>
      </c>
      <c r="Q26" s="579" t="s">
        <v>78</v>
      </c>
      <c r="R26" s="579" t="s">
        <v>3123</v>
      </c>
      <c r="S26" s="407" t="s">
        <v>44</v>
      </c>
      <c r="T26" s="407" t="s">
        <v>46</v>
      </c>
      <c r="U26" s="407" t="s">
        <v>48</v>
      </c>
      <c r="V26" s="407" t="s">
        <v>2976</v>
      </c>
    </row>
    <row r="27" spans="1:27" s="1000" customFormat="1" ht="18" customHeight="1">
      <c r="A27" s="83"/>
      <c r="B27" s="78"/>
      <c r="C27" s="78"/>
      <c r="D27" s="1001"/>
      <c r="E27" s="78"/>
      <c r="F27" s="1002"/>
      <c r="G27" s="83"/>
      <c r="H27" s="83"/>
      <c r="I27" s="83"/>
      <c r="J27" s="83"/>
      <c r="K27" s="83"/>
      <c r="L27" s="83"/>
      <c r="M27" s="738" t="s">
        <v>1018</v>
      </c>
      <c r="N27" s="1003">
        <v>42815</v>
      </c>
      <c r="O27" s="1003">
        <v>42848</v>
      </c>
      <c r="P27" s="1003">
        <v>41644</v>
      </c>
      <c r="Q27" s="1003">
        <v>45339</v>
      </c>
      <c r="R27" s="1003">
        <v>39434</v>
      </c>
      <c r="S27" s="1003">
        <v>372509</v>
      </c>
      <c r="T27" s="1003">
        <v>376204</v>
      </c>
      <c r="U27" s="1003">
        <v>377238</v>
      </c>
      <c r="V27" s="1003">
        <v>374024</v>
      </c>
    </row>
    <row r="28" spans="1:27" s="1000" customFormat="1" ht="18" customHeight="1">
      <c r="A28" s="83"/>
      <c r="B28" s="1001"/>
      <c r="C28" s="1001"/>
      <c r="D28" s="1001"/>
      <c r="E28" s="1001"/>
      <c r="F28" s="1002"/>
      <c r="G28" s="83"/>
      <c r="H28" s="83"/>
      <c r="I28" s="83"/>
      <c r="J28" s="83"/>
      <c r="K28" s="83"/>
      <c r="L28" s="83"/>
      <c r="M28" s="593" t="s">
        <v>161</v>
      </c>
      <c r="N28" s="1004">
        <v>16100</v>
      </c>
      <c r="O28" s="1004">
        <v>16158</v>
      </c>
      <c r="P28" s="1004">
        <v>15789</v>
      </c>
      <c r="Q28" s="1004">
        <v>17442</v>
      </c>
      <c r="R28" s="1004">
        <v>15131</v>
      </c>
      <c r="S28" s="1004">
        <v>146810</v>
      </c>
      <c r="T28" s="1004">
        <v>149148</v>
      </c>
      <c r="U28" s="1004">
        <v>149061</v>
      </c>
      <c r="V28" s="1004">
        <v>147812</v>
      </c>
    </row>
    <row r="29" spans="1:27" s="1000" customFormat="1" ht="18" customHeight="1">
      <c r="A29" s="83"/>
      <c r="B29" s="1001"/>
      <c r="C29" s="1001"/>
      <c r="D29" s="1001"/>
      <c r="E29" s="1001"/>
      <c r="F29" s="1002"/>
      <c r="G29" s="83"/>
      <c r="H29" s="83"/>
      <c r="I29" s="83"/>
      <c r="J29" s="83"/>
      <c r="K29" s="83"/>
      <c r="L29" s="83"/>
      <c r="M29" s="593" t="s">
        <v>162</v>
      </c>
      <c r="N29" s="1004">
        <v>3433</v>
      </c>
      <c r="O29" s="1004">
        <v>3512</v>
      </c>
      <c r="P29" s="1004">
        <v>3335</v>
      </c>
      <c r="Q29" s="1004">
        <v>3600</v>
      </c>
      <c r="R29" s="1004">
        <v>3131</v>
      </c>
      <c r="S29" s="1004">
        <v>33382</v>
      </c>
      <c r="T29" s="1004">
        <v>33161</v>
      </c>
      <c r="U29" s="1004">
        <v>31828</v>
      </c>
      <c r="V29" s="1004">
        <v>30655</v>
      </c>
    </row>
    <row r="30" spans="1:27" s="1000" customFormat="1" ht="18" customHeight="1">
      <c r="A30" s="83"/>
      <c r="B30" s="1002"/>
      <c r="C30" s="1002"/>
      <c r="D30" s="1002"/>
      <c r="E30" s="1002"/>
      <c r="F30" s="1002"/>
      <c r="G30" s="83"/>
      <c r="H30" s="83"/>
      <c r="I30" s="83"/>
      <c r="J30" s="83"/>
      <c r="K30" s="83"/>
      <c r="L30" s="83"/>
      <c r="M30" s="593" t="s">
        <v>2237</v>
      </c>
      <c r="N30" s="1004">
        <v>1846</v>
      </c>
      <c r="O30" s="1004">
        <v>1819</v>
      </c>
      <c r="P30" s="1004">
        <v>1765</v>
      </c>
      <c r="Q30" s="1004">
        <v>1883</v>
      </c>
      <c r="R30" s="1004">
        <v>1717</v>
      </c>
      <c r="S30" s="1004">
        <v>13098</v>
      </c>
      <c r="T30" s="1004">
        <v>12630</v>
      </c>
      <c r="U30" s="1004">
        <v>12822</v>
      </c>
      <c r="V30" s="1004">
        <v>12633</v>
      </c>
    </row>
    <row r="31" spans="1:27" s="1000" customFormat="1" ht="18" customHeight="1">
      <c r="A31" s="83"/>
      <c r="B31" s="1002"/>
      <c r="C31" s="1002"/>
      <c r="D31" s="1002"/>
      <c r="E31" s="1002"/>
      <c r="F31" s="1002"/>
      <c r="G31" s="83"/>
      <c r="H31" s="83"/>
      <c r="I31" s="83"/>
      <c r="J31" s="83"/>
      <c r="K31" s="83"/>
      <c r="L31" s="83"/>
      <c r="M31" s="593" t="s">
        <v>164</v>
      </c>
      <c r="N31" s="1004">
        <v>1950</v>
      </c>
      <c r="O31" s="1004">
        <v>1948</v>
      </c>
      <c r="P31" s="1004">
        <v>1837</v>
      </c>
      <c r="Q31" s="1004">
        <v>1985</v>
      </c>
      <c r="R31" s="1004">
        <v>1730</v>
      </c>
      <c r="S31" s="1004">
        <v>13431</v>
      </c>
      <c r="T31" s="1004">
        <v>13820</v>
      </c>
      <c r="U31" s="1004">
        <v>13996</v>
      </c>
      <c r="V31" s="1004">
        <v>13048</v>
      </c>
    </row>
    <row r="32" spans="1:27" s="1000" customFormat="1" ht="18" customHeight="1">
      <c r="A32" s="83"/>
      <c r="B32" s="1002"/>
      <c r="C32" s="1002"/>
      <c r="D32" s="1002"/>
      <c r="E32" s="1002"/>
      <c r="F32" s="1002"/>
      <c r="G32" s="83"/>
      <c r="H32" s="83"/>
      <c r="I32" s="83"/>
      <c r="J32" s="83"/>
      <c r="K32" s="83"/>
      <c r="L32" s="83"/>
      <c r="M32" s="593" t="s">
        <v>2238</v>
      </c>
      <c r="N32" s="1004">
        <v>1181</v>
      </c>
      <c r="O32" s="1004">
        <v>1169</v>
      </c>
      <c r="P32" s="1004">
        <v>1212</v>
      </c>
      <c r="Q32" s="1004">
        <v>1186</v>
      </c>
      <c r="R32" s="1004">
        <v>1087</v>
      </c>
      <c r="S32" s="1004">
        <v>9138</v>
      </c>
      <c r="T32" s="1004">
        <v>8722</v>
      </c>
      <c r="U32" s="1004">
        <v>9260</v>
      </c>
      <c r="V32" s="1004">
        <v>9071</v>
      </c>
    </row>
    <row r="33" spans="1:27" s="1000" customFormat="1" ht="18" customHeight="1">
      <c r="A33" s="83"/>
      <c r="B33" s="1002"/>
      <c r="C33" s="1002"/>
      <c r="D33" s="1002"/>
      <c r="E33" s="1002"/>
      <c r="F33" s="1002"/>
      <c r="G33" s="83"/>
      <c r="H33" s="83"/>
      <c r="I33" s="83"/>
      <c r="J33" s="83"/>
      <c r="K33" s="83"/>
      <c r="L33" s="83"/>
      <c r="M33" s="593" t="s">
        <v>166</v>
      </c>
      <c r="N33" s="1004">
        <v>3545</v>
      </c>
      <c r="O33" s="1004">
        <v>3546</v>
      </c>
      <c r="P33" s="1004">
        <v>3520</v>
      </c>
      <c r="Q33" s="1004">
        <v>3878</v>
      </c>
      <c r="R33" s="1004">
        <v>3389</v>
      </c>
      <c r="S33" s="1004">
        <v>29461</v>
      </c>
      <c r="T33" s="1004">
        <v>29862</v>
      </c>
      <c r="U33" s="1004">
        <v>29663</v>
      </c>
      <c r="V33" s="1004">
        <v>30212</v>
      </c>
    </row>
    <row r="34" spans="1:27" s="1000" customFormat="1" ht="18" customHeight="1">
      <c r="A34" s="83"/>
      <c r="B34" s="1002"/>
      <c r="C34" s="1002"/>
      <c r="D34" s="1002"/>
      <c r="E34" s="1002"/>
      <c r="F34" s="1002"/>
      <c r="G34" s="83"/>
      <c r="H34" s="83"/>
      <c r="I34" s="83"/>
      <c r="J34" s="83"/>
      <c r="K34" s="83"/>
      <c r="L34" s="83"/>
      <c r="M34" s="593" t="s">
        <v>167</v>
      </c>
      <c r="N34" s="1004">
        <v>1317</v>
      </c>
      <c r="O34" s="1004">
        <v>1323</v>
      </c>
      <c r="P34" s="1004">
        <v>1282</v>
      </c>
      <c r="Q34" s="1004">
        <v>1448</v>
      </c>
      <c r="R34" s="1004">
        <v>1224</v>
      </c>
      <c r="S34" s="1004">
        <v>12870</v>
      </c>
      <c r="T34" s="1004">
        <v>13212</v>
      </c>
      <c r="U34" s="1004">
        <v>13756</v>
      </c>
      <c r="V34" s="1004">
        <v>13306</v>
      </c>
    </row>
    <row r="35" spans="1:27" s="1000" customFormat="1" ht="18" customHeight="1">
      <c r="A35" s="83"/>
      <c r="B35" s="1002"/>
      <c r="C35" s="1002"/>
      <c r="D35" s="1002"/>
      <c r="E35" s="1002"/>
      <c r="F35" s="1002"/>
      <c r="G35" s="83"/>
      <c r="H35" s="83"/>
      <c r="I35" s="83"/>
      <c r="J35" s="83"/>
      <c r="K35" s="83"/>
      <c r="L35" s="83"/>
      <c r="M35" s="593" t="s">
        <v>370</v>
      </c>
      <c r="N35" s="1004">
        <v>4592</v>
      </c>
      <c r="O35" s="1004">
        <v>4580</v>
      </c>
      <c r="P35" s="1004">
        <v>4369</v>
      </c>
      <c r="Q35" s="1004">
        <v>4624</v>
      </c>
      <c r="R35" s="1004">
        <v>4085</v>
      </c>
      <c r="S35" s="1004">
        <v>41226</v>
      </c>
      <c r="T35" s="1004">
        <v>41749</v>
      </c>
      <c r="U35" s="1004">
        <v>42447</v>
      </c>
      <c r="V35" s="1004">
        <v>43633</v>
      </c>
    </row>
    <row r="36" spans="1:27" s="1000" customFormat="1" ht="18" customHeight="1">
      <c r="A36" s="83"/>
      <c r="B36" s="1002"/>
      <c r="C36" s="1002"/>
      <c r="D36" s="1002"/>
      <c r="E36" s="1002"/>
      <c r="F36" s="1002"/>
      <c r="G36" s="83"/>
      <c r="H36" s="83"/>
      <c r="I36" s="83"/>
      <c r="J36" s="83"/>
      <c r="K36" s="83"/>
      <c r="L36" s="83"/>
      <c r="M36" s="739" t="s">
        <v>169</v>
      </c>
      <c r="N36" s="1005">
        <v>3865</v>
      </c>
      <c r="O36" s="1005">
        <v>3913</v>
      </c>
      <c r="P36" s="1005">
        <v>3754</v>
      </c>
      <c r="Q36" s="1005">
        <v>4160</v>
      </c>
      <c r="R36" s="1005">
        <v>3546</v>
      </c>
      <c r="S36" s="1005">
        <v>34514</v>
      </c>
      <c r="T36" s="1005">
        <v>34682</v>
      </c>
      <c r="U36" s="1005">
        <v>34682</v>
      </c>
      <c r="V36" s="1005">
        <v>35396</v>
      </c>
    </row>
    <row r="37" spans="1:27" s="1000" customFormat="1" ht="18" customHeight="1">
      <c r="A37" s="83"/>
      <c r="B37" s="1002"/>
      <c r="C37" s="1002"/>
      <c r="D37" s="1002"/>
      <c r="E37" s="1002"/>
      <c r="F37" s="1002"/>
      <c r="G37" s="83"/>
      <c r="H37" s="83"/>
      <c r="I37" s="83"/>
      <c r="J37" s="83"/>
      <c r="K37" s="83"/>
      <c r="L37" s="83"/>
      <c r="M37" s="2697" t="s">
        <v>3999</v>
      </c>
      <c r="N37" s="2697"/>
      <c r="O37" s="2697"/>
      <c r="P37" s="2697"/>
      <c r="Q37" s="2697"/>
      <c r="R37" s="2697"/>
      <c r="S37" s="2697"/>
      <c r="T37" s="2697"/>
      <c r="U37" s="2697"/>
      <c r="V37" s="2697"/>
      <c r="W37" s="241"/>
      <c r="X37" s="241"/>
      <c r="Y37" s="431"/>
      <c r="Z37" s="431"/>
      <c r="AA37" s="997"/>
    </row>
    <row r="38" spans="1:27" s="1000" customFormat="1" ht="18" customHeight="1">
      <c r="A38" s="83"/>
      <c r="B38" s="1002"/>
      <c r="C38" s="1002"/>
      <c r="D38" s="1002"/>
      <c r="E38" s="1002"/>
      <c r="F38" s="1002"/>
      <c r="G38" s="83"/>
      <c r="H38" s="83"/>
      <c r="I38" s="83"/>
      <c r="J38" s="83"/>
      <c r="K38" s="83"/>
      <c r="L38" s="83"/>
      <c r="M38" s="558" t="s">
        <v>2258</v>
      </c>
      <c r="N38" s="66"/>
      <c r="O38" s="66"/>
      <c r="P38" s="66"/>
      <c r="Q38" s="66"/>
      <c r="R38" s="65"/>
      <c r="S38" s="65"/>
      <c r="T38" s="65"/>
      <c r="U38" s="65"/>
      <c r="V38" s="65"/>
      <c r="W38" s="65"/>
      <c r="X38" s="65"/>
      <c r="Y38" s="65"/>
      <c r="Z38" s="65"/>
      <c r="AA38" s="65"/>
    </row>
    <row r="39" spans="1:27" ht="18" customHeight="1">
      <c r="M39" s="558" t="s">
        <v>3125</v>
      </c>
      <c r="N39" s="92"/>
      <c r="O39" s="92"/>
      <c r="P39" s="92"/>
      <c r="Q39" s="92"/>
    </row>
    <row r="40" spans="1:27" ht="18" customHeight="1">
      <c r="M40" s="558" t="s">
        <v>2260</v>
      </c>
    </row>
    <row r="41" spans="1:27" ht="18" customHeight="1">
      <c r="M41" s="558" t="s">
        <v>2261</v>
      </c>
    </row>
  </sheetData>
  <mergeCells count="4">
    <mergeCell ref="M25:M26"/>
    <mergeCell ref="N25:R25"/>
    <mergeCell ref="S25:V25"/>
    <mergeCell ref="M37:V37"/>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8"/>
  <sheetViews>
    <sheetView view="pageBreakPreview" zoomScaleNormal="100" zoomScaleSheetLayoutView="100" workbookViewId="0">
      <selection activeCell="I50" sqref="I50"/>
    </sheetView>
  </sheetViews>
  <sheetFormatPr defaultRowHeight="20.100000000000001" customHeight="1"/>
  <cols>
    <col min="1" max="1" width="19" style="83" customWidth="1"/>
    <col min="2" max="9" width="7.75" style="65" customWidth="1"/>
    <col min="10" max="10" width="7.375" style="83" customWidth="1"/>
    <col min="11" max="256" width="9" style="83"/>
    <col min="257" max="257" width="29.375" style="83" customWidth="1"/>
    <col min="258" max="265" width="6.25" style="83" customWidth="1"/>
    <col min="266" max="266" width="7.375" style="83" customWidth="1"/>
    <col min="267" max="512" width="9" style="83"/>
    <col min="513" max="513" width="29.375" style="83" customWidth="1"/>
    <col min="514" max="521" width="6.25" style="83" customWidth="1"/>
    <col min="522" max="522" width="7.375" style="83" customWidth="1"/>
    <col min="523" max="768" width="9" style="83"/>
    <col min="769" max="769" width="29.375" style="83" customWidth="1"/>
    <col min="770" max="777" width="6.25" style="83" customWidth="1"/>
    <col min="778" max="778" width="7.375" style="83" customWidth="1"/>
    <col min="779" max="1024" width="9" style="83"/>
    <col min="1025" max="1025" width="29.375" style="83" customWidth="1"/>
    <col min="1026" max="1033" width="6.25" style="83" customWidth="1"/>
    <col min="1034" max="1034" width="7.375" style="83" customWidth="1"/>
    <col min="1035" max="1280" width="9" style="83"/>
    <col min="1281" max="1281" width="29.375" style="83" customWidth="1"/>
    <col min="1282" max="1289" width="6.25" style="83" customWidth="1"/>
    <col min="1290" max="1290" width="7.375" style="83" customWidth="1"/>
    <col min="1291" max="1536" width="9" style="83"/>
    <col min="1537" max="1537" width="29.375" style="83" customWidth="1"/>
    <col min="1538" max="1545" width="6.25" style="83" customWidth="1"/>
    <col min="1546" max="1546" width="7.375" style="83" customWidth="1"/>
    <col min="1547" max="1792" width="9" style="83"/>
    <col min="1793" max="1793" width="29.375" style="83" customWidth="1"/>
    <col min="1794" max="1801" width="6.25" style="83" customWidth="1"/>
    <col min="1802" max="1802" width="7.375" style="83" customWidth="1"/>
    <col min="1803" max="2048" width="9" style="83"/>
    <col min="2049" max="2049" width="29.375" style="83" customWidth="1"/>
    <col min="2050" max="2057" width="6.25" style="83" customWidth="1"/>
    <col min="2058" max="2058" width="7.375" style="83" customWidth="1"/>
    <col min="2059" max="2304" width="9" style="83"/>
    <col min="2305" max="2305" width="29.375" style="83" customWidth="1"/>
    <col min="2306" max="2313" width="6.25" style="83" customWidth="1"/>
    <col min="2314" max="2314" width="7.375" style="83" customWidth="1"/>
    <col min="2315" max="2560" width="9" style="83"/>
    <col min="2561" max="2561" width="29.375" style="83" customWidth="1"/>
    <col min="2562" max="2569" width="6.25" style="83" customWidth="1"/>
    <col min="2570" max="2570" width="7.375" style="83" customWidth="1"/>
    <col min="2571" max="2816" width="9" style="83"/>
    <col min="2817" max="2817" width="29.375" style="83" customWidth="1"/>
    <col min="2818" max="2825" width="6.25" style="83" customWidth="1"/>
    <col min="2826" max="2826" width="7.375" style="83" customWidth="1"/>
    <col min="2827" max="3072" width="9" style="83"/>
    <col min="3073" max="3073" width="29.375" style="83" customWidth="1"/>
    <col min="3074" max="3081" width="6.25" style="83" customWidth="1"/>
    <col min="3082" max="3082" width="7.375" style="83" customWidth="1"/>
    <col min="3083" max="3328" width="9" style="83"/>
    <col min="3329" max="3329" width="29.375" style="83" customWidth="1"/>
    <col min="3330" max="3337" width="6.25" style="83" customWidth="1"/>
    <col min="3338" max="3338" width="7.375" style="83" customWidth="1"/>
    <col min="3339" max="3584" width="9" style="83"/>
    <col min="3585" max="3585" width="29.375" style="83" customWidth="1"/>
    <col min="3586" max="3593" width="6.25" style="83" customWidth="1"/>
    <col min="3594" max="3594" width="7.375" style="83" customWidth="1"/>
    <col min="3595" max="3840" width="9" style="83"/>
    <col min="3841" max="3841" width="29.375" style="83" customWidth="1"/>
    <col min="3842" max="3849" width="6.25" style="83" customWidth="1"/>
    <col min="3850" max="3850" width="7.375" style="83" customWidth="1"/>
    <col min="3851" max="4096" width="9" style="83"/>
    <col min="4097" max="4097" width="29.375" style="83" customWidth="1"/>
    <col min="4098" max="4105" width="6.25" style="83" customWidth="1"/>
    <col min="4106" max="4106" width="7.375" style="83" customWidth="1"/>
    <col min="4107" max="4352" width="9" style="83"/>
    <col min="4353" max="4353" width="29.375" style="83" customWidth="1"/>
    <col min="4354" max="4361" width="6.25" style="83" customWidth="1"/>
    <col min="4362" max="4362" width="7.375" style="83" customWidth="1"/>
    <col min="4363" max="4608" width="9" style="83"/>
    <col min="4609" max="4609" width="29.375" style="83" customWidth="1"/>
    <col min="4610" max="4617" width="6.25" style="83" customWidth="1"/>
    <col min="4618" max="4618" width="7.375" style="83" customWidth="1"/>
    <col min="4619" max="4864" width="9" style="83"/>
    <col min="4865" max="4865" width="29.375" style="83" customWidth="1"/>
    <col min="4866" max="4873" width="6.25" style="83" customWidth="1"/>
    <col min="4874" max="4874" width="7.375" style="83" customWidth="1"/>
    <col min="4875" max="5120" width="9" style="83"/>
    <col min="5121" max="5121" width="29.375" style="83" customWidth="1"/>
    <col min="5122" max="5129" width="6.25" style="83" customWidth="1"/>
    <col min="5130" max="5130" width="7.375" style="83" customWidth="1"/>
    <col min="5131" max="5376" width="9" style="83"/>
    <col min="5377" max="5377" width="29.375" style="83" customWidth="1"/>
    <col min="5378" max="5385" width="6.25" style="83" customWidth="1"/>
    <col min="5386" max="5386" width="7.375" style="83" customWidth="1"/>
    <col min="5387" max="5632" width="9" style="83"/>
    <col min="5633" max="5633" width="29.375" style="83" customWidth="1"/>
    <col min="5634" max="5641" width="6.25" style="83" customWidth="1"/>
    <col min="5642" max="5642" width="7.375" style="83" customWidth="1"/>
    <col min="5643" max="5888" width="9" style="83"/>
    <col min="5889" max="5889" width="29.375" style="83" customWidth="1"/>
    <col min="5890" max="5897" width="6.25" style="83" customWidth="1"/>
    <col min="5898" max="5898" width="7.375" style="83" customWidth="1"/>
    <col min="5899" max="6144" width="9" style="83"/>
    <col min="6145" max="6145" width="29.375" style="83" customWidth="1"/>
    <col min="6146" max="6153" width="6.25" style="83" customWidth="1"/>
    <col min="6154" max="6154" width="7.375" style="83" customWidth="1"/>
    <col min="6155" max="6400" width="9" style="83"/>
    <col min="6401" max="6401" width="29.375" style="83" customWidth="1"/>
    <col min="6402" max="6409" width="6.25" style="83" customWidth="1"/>
    <col min="6410" max="6410" width="7.375" style="83" customWidth="1"/>
    <col min="6411" max="6656" width="9" style="83"/>
    <col min="6657" max="6657" width="29.375" style="83" customWidth="1"/>
    <col min="6658" max="6665" width="6.25" style="83" customWidth="1"/>
    <col min="6666" max="6666" width="7.375" style="83" customWidth="1"/>
    <col min="6667" max="6912" width="9" style="83"/>
    <col min="6913" max="6913" width="29.375" style="83" customWidth="1"/>
    <col min="6914" max="6921" width="6.25" style="83" customWidth="1"/>
    <col min="6922" max="6922" width="7.375" style="83" customWidth="1"/>
    <col min="6923" max="7168" width="9" style="83"/>
    <col min="7169" max="7169" width="29.375" style="83" customWidth="1"/>
    <col min="7170" max="7177" width="6.25" style="83" customWidth="1"/>
    <col min="7178" max="7178" width="7.375" style="83" customWidth="1"/>
    <col min="7179" max="7424" width="9" style="83"/>
    <col min="7425" max="7425" width="29.375" style="83" customWidth="1"/>
    <col min="7426" max="7433" width="6.25" style="83" customWidth="1"/>
    <col min="7434" max="7434" width="7.375" style="83" customWidth="1"/>
    <col min="7435" max="7680" width="9" style="83"/>
    <col min="7681" max="7681" width="29.375" style="83" customWidth="1"/>
    <col min="7682" max="7689" width="6.25" style="83" customWidth="1"/>
    <col min="7690" max="7690" width="7.375" style="83" customWidth="1"/>
    <col min="7691" max="7936" width="9" style="83"/>
    <col min="7937" max="7937" width="29.375" style="83" customWidth="1"/>
    <col min="7938" max="7945" width="6.25" style="83" customWidth="1"/>
    <col min="7946" max="7946" width="7.375" style="83" customWidth="1"/>
    <col min="7947" max="8192" width="9" style="83"/>
    <col min="8193" max="8193" width="29.375" style="83" customWidth="1"/>
    <col min="8194" max="8201" width="6.25" style="83" customWidth="1"/>
    <col min="8202" max="8202" width="7.375" style="83" customWidth="1"/>
    <col min="8203" max="8448" width="9" style="83"/>
    <col min="8449" max="8449" width="29.375" style="83" customWidth="1"/>
    <col min="8450" max="8457" width="6.25" style="83" customWidth="1"/>
    <col min="8458" max="8458" width="7.375" style="83" customWidth="1"/>
    <col min="8459" max="8704" width="9" style="83"/>
    <col min="8705" max="8705" width="29.375" style="83" customWidth="1"/>
    <col min="8706" max="8713" width="6.25" style="83" customWidth="1"/>
    <col min="8714" max="8714" width="7.375" style="83" customWidth="1"/>
    <col min="8715" max="8960" width="9" style="83"/>
    <col min="8961" max="8961" width="29.375" style="83" customWidth="1"/>
    <col min="8962" max="8969" width="6.25" style="83" customWidth="1"/>
    <col min="8970" max="8970" width="7.375" style="83" customWidth="1"/>
    <col min="8971" max="9216" width="9" style="83"/>
    <col min="9217" max="9217" width="29.375" style="83" customWidth="1"/>
    <col min="9218" max="9225" width="6.25" style="83" customWidth="1"/>
    <col min="9226" max="9226" width="7.375" style="83" customWidth="1"/>
    <col min="9227" max="9472" width="9" style="83"/>
    <col min="9473" max="9473" width="29.375" style="83" customWidth="1"/>
    <col min="9474" max="9481" width="6.25" style="83" customWidth="1"/>
    <col min="9482" max="9482" width="7.375" style="83" customWidth="1"/>
    <col min="9483" max="9728" width="9" style="83"/>
    <col min="9729" max="9729" width="29.375" style="83" customWidth="1"/>
    <col min="9730" max="9737" width="6.25" style="83" customWidth="1"/>
    <col min="9738" max="9738" width="7.375" style="83" customWidth="1"/>
    <col min="9739" max="9984" width="9" style="83"/>
    <col min="9985" max="9985" width="29.375" style="83" customWidth="1"/>
    <col min="9986" max="9993" width="6.25" style="83" customWidth="1"/>
    <col min="9994" max="9994" width="7.375" style="83" customWidth="1"/>
    <col min="9995" max="10240" width="9" style="83"/>
    <col min="10241" max="10241" width="29.375" style="83" customWidth="1"/>
    <col min="10242" max="10249" width="6.25" style="83" customWidth="1"/>
    <col min="10250" max="10250" width="7.375" style="83" customWidth="1"/>
    <col min="10251" max="10496" width="9" style="83"/>
    <col min="10497" max="10497" width="29.375" style="83" customWidth="1"/>
    <col min="10498" max="10505" width="6.25" style="83" customWidth="1"/>
    <col min="10506" max="10506" width="7.375" style="83" customWidth="1"/>
    <col min="10507" max="10752" width="9" style="83"/>
    <col min="10753" max="10753" width="29.375" style="83" customWidth="1"/>
    <col min="10754" max="10761" width="6.25" style="83" customWidth="1"/>
    <col min="10762" max="10762" width="7.375" style="83" customWidth="1"/>
    <col min="10763" max="11008" width="9" style="83"/>
    <col min="11009" max="11009" width="29.375" style="83" customWidth="1"/>
    <col min="11010" max="11017" width="6.25" style="83" customWidth="1"/>
    <col min="11018" max="11018" width="7.375" style="83" customWidth="1"/>
    <col min="11019" max="11264" width="9" style="83"/>
    <col min="11265" max="11265" width="29.375" style="83" customWidth="1"/>
    <col min="11266" max="11273" width="6.25" style="83" customWidth="1"/>
    <col min="11274" max="11274" width="7.375" style="83" customWidth="1"/>
    <col min="11275" max="11520" width="9" style="83"/>
    <col min="11521" max="11521" width="29.375" style="83" customWidth="1"/>
    <col min="11522" max="11529" width="6.25" style="83" customWidth="1"/>
    <col min="11530" max="11530" width="7.375" style="83" customWidth="1"/>
    <col min="11531" max="11776" width="9" style="83"/>
    <col min="11777" max="11777" width="29.375" style="83" customWidth="1"/>
    <col min="11778" max="11785" width="6.25" style="83" customWidth="1"/>
    <col min="11786" max="11786" width="7.375" style="83" customWidth="1"/>
    <col min="11787" max="12032" width="9" style="83"/>
    <col min="12033" max="12033" width="29.375" style="83" customWidth="1"/>
    <col min="12034" max="12041" width="6.25" style="83" customWidth="1"/>
    <col min="12042" max="12042" width="7.375" style="83" customWidth="1"/>
    <col min="12043" max="12288" width="9" style="83"/>
    <col min="12289" max="12289" width="29.375" style="83" customWidth="1"/>
    <col min="12290" max="12297" width="6.25" style="83" customWidth="1"/>
    <col min="12298" max="12298" width="7.375" style="83" customWidth="1"/>
    <col min="12299" max="12544" width="9" style="83"/>
    <col min="12545" max="12545" width="29.375" style="83" customWidth="1"/>
    <col min="12546" max="12553" width="6.25" style="83" customWidth="1"/>
    <col min="12554" max="12554" width="7.375" style="83" customWidth="1"/>
    <col min="12555" max="12800" width="9" style="83"/>
    <col min="12801" max="12801" width="29.375" style="83" customWidth="1"/>
    <col min="12802" max="12809" width="6.25" style="83" customWidth="1"/>
    <col min="12810" max="12810" width="7.375" style="83" customWidth="1"/>
    <col min="12811" max="13056" width="9" style="83"/>
    <col min="13057" max="13057" width="29.375" style="83" customWidth="1"/>
    <col min="13058" max="13065" width="6.25" style="83" customWidth="1"/>
    <col min="13066" max="13066" width="7.375" style="83" customWidth="1"/>
    <col min="13067" max="13312" width="9" style="83"/>
    <col min="13313" max="13313" width="29.375" style="83" customWidth="1"/>
    <col min="13314" max="13321" width="6.25" style="83" customWidth="1"/>
    <col min="13322" max="13322" width="7.375" style="83" customWidth="1"/>
    <col min="13323" max="13568" width="9" style="83"/>
    <col min="13569" max="13569" width="29.375" style="83" customWidth="1"/>
    <col min="13570" max="13577" width="6.25" style="83" customWidth="1"/>
    <col min="13578" max="13578" width="7.375" style="83" customWidth="1"/>
    <col min="13579" max="13824" width="9" style="83"/>
    <col min="13825" max="13825" width="29.375" style="83" customWidth="1"/>
    <col min="13826" max="13833" width="6.25" style="83" customWidth="1"/>
    <col min="13834" max="13834" width="7.375" style="83" customWidth="1"/>
    <col min="13835" max="14080" width="9" style="83"/>
    <col min="14081" max="14081" width="29.375" style="83" customWidth="1"/>
    <col min="14082" max="14089" width="6.25" style="83" customWidth="1"/>
    <col min="14090" max="14090" width="7.375" style="83" customWidth="1"/>
    <col min="14091" max="14336" width="9" style="83"/>
    <col min="14337" max="14337" width="29.375" style="83" customWidth="1"/>
    <col min="14338" max="14345" width="6.25" style="83" customWidth="1"/>
    <col min="14346" max="14346" width="7.375" style="83" customWidth="1"/>
    <col min="14347" max="14592" width="9" style="83"/>
    <col min="14593" max="14593" width="29.375" style="83" customWidth="1"/>
    <col min="14594" max="14601" width="6.25" style="83" customWidth="1"/>
    <col min="14602" max="14602" width="7.375" style="83" customWidth="1"/>
    <col min="14603" max="14848" width="9" style="83"/>
    <col min="14849" max="14849" width="29.375" style="83" customWidth="1"/>
    <col min="14850" max="14857" width="6.25" style="83" customWidth="1"/>
    <col min="14858" max="14858" width="7.375" style="83" customWidth="1"/>
    <col min="14859" max="15104" width="9" style="83"/>
    <col min="15105" max="15105" width="29.375" style="83" customWidth="1"/>
    <col min="15106" max="15113" width="6.25" style="83" customWidth="1"/>
    <col min="15114" max="15114" width="7.375" style="83" customWidth="1"/>
    <col min="15115" max="15360" width="9" style="83"/>
    <col min="15361" max="15361" width="29.375" style="83" customWidth="1"/>
    <col min="15362" max="15369" width="6.25" style="83" customWidth="1"/>
    <col min="15370" max="15370" width="7.375" style="83" customWidth="1"/>
    <col min="15371" max="15616" width="9" style="83"/>
    <col min="15617" max="15617" width="29.375" style="83" customWidth="1"/>
    <col min="15618" max="15625" width="6.25" style="83" customWidth="1"/>
    <col min="15626" max="15626" width="7.375" style="83" customWidth="1"/>
    <col min="15627" max="15872" width="9" style="83"/>
    <col min="15873" max="15873" width="29.375" style="83" customWidth="1"/>
    <col min="15874" max="15881" width="6.25" style="83" customWidth="1"/>
    <col min="15882" max="15882" width="7.375" style="83" customWidth="1"/>
    <col min="15883" max="16128" width="9" style="83"/>
    <col min="16129" max="16129" width="29.375" style="83" customWidth="1"/>
    <col min="16130" max="16137" width="6.25" style="83" customWidth="1"/>
    <col min="16138" max="16138" width="7.375" style="83" customWidth="1"/>
    <col min="16139" max="16384" width="9" style="83"/>
  </cols>
  <sheetData>
    <row r="1" spans="1:10" ht="25.5" customHeight="1">
      <c r="A1" s="337" t="s">
        <v>2616</v>
      </c>
      <c r="B1" s="337"/>
      <c r="C1" s="337"/>
      <c r="D1" s="308"/>
      <c r="E1" s="308"/>
      <c r="F1" s="308"/>
      <c r="G1" s="308"/>
      <c r="H1" s="308"/>
      <c r="I1" s="185" t="s">
        <v>2262</v>
      </c>
    </row>
    <row r="2" spans="1:10" ht="18" customHeight="1">
      <c r="A2" s="2702"/>
      <c r="B2" s="2630" t="s">
        <v>44</v>
      </c>
      <c r="C2" s="2631"/>
      <c r="D2" s="2630" t="s">
        <v>46</v>
      </c>
      <c r="E2" s="2631"/>
      <c r="F2" s="2630" t="s">
        <v>48</v>
      </c>
      <c r="G2" s="2631"/>
      <c r="H2" s="2630" t="s">
        <v>3128</v>
      </c>
      <c r="I2" s="2631"/>
    </row>
    <row r="3" spans="1:10" ht="18" customHeight="1">
      <c r="A3" s="2703"/>
      <c r="B3" s="407" t="s">
        <v>2256</v>
      </c>
      <c r="C3" s="407" t="s">
        <v>2263</v>
      </c>
      <c r="D3" s="407" t="s">
        <v>2256</v>
      </c>
      <c r="E3" s="407" t="s">
        <v>2263</v>
      </c>
      <c r="F3" s="407" t="s">
        <v>2256</v>
      </c>
      <c r="G3" s="407" t="s">
        <v>2263</v>
      </c>
      <c r="H3" s="407" t="s">
        <v>2256</v>
      </c>
      <c r="I3" s="407" t="s">
        <v>2263</v>
      </c>
      <c r="J3" s="65"/>
    </row>
    <row r="4" spans="1:10" ht="18" customHeight="1">
      <c r="A4" s="1006"/>
      <c r="B4" s="343" t="s">
        <v>2688</v>
      </c>
      <c r="C4" s="343" t="s">
        <v>2687</v>
      </c>
      <c r="D4" s="343" t="s">
        <v>2688</v>
      </c>
      <c r="E4" s="343" t="s">
        <v>2687</v>
      </c>
      <c r="F4" s="343" t="s">
        <v>2688</v>
      </c>
      <c r="G4" s="343" t="s">
        <v>2687</v>
      </c>
      <c r="H4" s="343" t="s">
        <v>2688</v>
      </c>
      <c r="I4" s="343" t="s">
        <v>791</v>
      </c>
      <c r="J4" s="65"/>
    </row>
    <row r="5" spans="1:10" ht="30" customHeight="1">
      <c r="A5" s="748" t="s">
        <v>99</v>
      </c>
      <c r="B5" s="1007">
        <v>1846</v>
      </c>
      <c r="C5" s="1007">
        <v>13098</v>
      </c>
      <c r="D5" s="1007">
        <v>1819</v>
      </c>
      <c r="E5" s="1007">
        <v>12630</v>
      </c>
      <c r="F5" s="1007">
        <v>1765</v>
      </c>
      <c r="G5" s="1007">
        <v>12822</v>
      </c>
      <c r="H5" s="1007">
        <v>1717</v>
      </c>
      <c r="I5" s="1007">
        <v>12633</v>
      </c>
      <c r="J5" s="65"/>
    </row>
    <row r="6" spans="1:10" ht="30" customHeight="1">
      <c r="A6" s="1008" t="s">
        <v>2240</v>
      </c>
      <c r="B6" s="242">
        <v>6</v>
      </c>
      <c r="C6" s="242">
        <v>54</v>
      </c>
      <c r="D6" s="242">
        <v>11</v>
      </c>
      <c r="E6" s="242">
        <v>165</v>
      </c>
      <c r="F6" s="242">
        <v>12</v>
      </c>
      <c r="G6" s="242">
        <v>179</v>
      </c>
      <c r="H6" s="2698">
        <v>33</v>
      </c>
      <c r="I6" s="2700">
        <v>438</v>
      </c>
      <c r="J6" s="65"/>
    </row>
    <row r="7" spans="1:10" ht="30" customHeight="1">
      <c r="A7" s="1008" t="s">
        <v>2264</v>
      </c>
      <c r="B7" s="242">
        <v>1</v>
      </c>
      <c r="C7" s="242">
        <v>7</v>
      </c>
      <c r="D7" s="242">
        <v>1</v>
      </c>
      <c r="E7" s="242">
        <v>7</v>
      </c>
      <c r="F7" s="242">
        <v>1</v>
      </c>
      <c r="G7" s="242">
        <v>6</v>
      </c>
      <c r="H7" s="2699"/>
      <c r="I7" s="2701"/>
    </row>
    <row r="8" spans="1:10" ht="30" customHeight="1">
      <c r="A8" s="1008" t="s">
        <v>2265</v>
      </c>
      <c r="B8" s="242">
        <v>1</v>
      </c>
      <c r="C8" s="242">
        <v>4</v>
      </c>
      <c r="D8" s="242" t="s">
        <v>390</v>
      </c>
      <c r="E8" s="242" t="s">
        <v>390</v>
      </c>
      <c r="F8" s="242" t="s">
        <v>390</v>
      </c>
      <c r="G8" s="242" t="s">
        <v>390</v>
      </c>
      <c r="H8" s="242" t="s">
        <v>3129</v>
      </c>
      <c r="I8" s="242" t="s">
        <v>3129</v>
      </c>
    </row>
    <row r="9" spans="1:10" ht="30" customHeight="1">
      <c r="A9" s="1008" t="s">
        <v>2266</v>
      </c>
      <c r="B9" s="242" t="s">
        <v>390</v>
      </c>
      <c r="C9" s="242" t="s">
        <v>390</v>
      </c>
      <c r="D9" s="242" t="s">
        <v>390</v>
      </c>
      <c r="E9" s="242" t="s">
        <v>390</v>
      </c>
      <c r="F9" s="242" t="s">
        <v>390</v>
      </c>
      <c r="G9" s="242" t="s">
        <v>390</v>
      </c>
      <c r="H9" s="242" t="s">
        <v>3129</v>
      </c>
      <c r="I9" s="242" t="s">
        <v>3129</v>
      </c>
    </row>
    <row r="10" spans="1:10" ht="30" customHeight="1">
      <c r="A10" s="1009" t="s">
        <v>2099</v>
      </c>
      <c r="B10" s="1007">
        <v>213</v>
      </c>
      <c r="C10" s="1007">
        <v>1210</v>
      </c>
      <c r="D10" s="1007">
        <v>205</v>
      </c>
      <c r="E10" s="1007">
        <v>1081</v>
      </c>
      <c r="F10" s="1007">
        <v>190</v>
      </c>
      <c r="G10" s="1007">
        <v>983</v>
      </c>
      <c r="H10" s="1007">
        <v>198</v>
      </c>
      <c r="I10" s="1007">
        <v>1072</v>
      </c>
    </row>
    <row r="11" spans="1:10" ht="30" customHeight="1">
      <c r="A11" s="1008" t="s">
        <v>2100</v>
      </c>
      <c r="B11" s="242">
        <v>178</v>
      </c>
      <c r="C11" s="242">
        <v>2551</v>
      </c>
      <c r="D11" s="242">
        <v>179</v>
      </c>
      <c r="E11" s="242">
        <v>2190</v>
      </c>
      <c r="F11" s="242">
        <v>167</v>
      </c>
      <c r="G11" s="242">
        <v>2084</v>
      </c>
      <c r="H11" s="242">
        <v>144</v>
      </c>
      <c r="I11" s="242">
        <v>1870</v>
      </c>
    </row>
    <row r="12" spans="1:10" ht="30" customHeight="1">
      <c r="A12" s="1008" t="s">
        <v>2242</v>
      </c>
      <c r="B12" s="242">
        <v>2</v>
      </c>
      <c r="C12" s="242">
        <v>87</v>
      </c>
      <c r="D12" s="242">
        <v>2</v>
      </c>
      <c r="E12" s="242">
        <v>94</v>
      </c>
      <c r="F12" s="242">
        <v>2</v>
      </c>
      <c r="G12" s="242">
        <v>34</v>
      </c>
      <c r="H12" s="242">
        <v>1</v>
      </c>
      <c r="I12" s="242">
        <v>2</v>
      </c>
    </row>
    <row r="13" spans="1:10" ht="30" customHeight="1">
      <c r="A13" s="1008" t="s">
        <v>2243</v>
      </c>
      <c r="B13" s="242">
        <v>13</v>
      </c>
      <c r="C13" s="242">
        <v>76</v>
      </c>
      <c r="D13" s="242">
        <v>11</v>
      </c>
      <c r="E13" s="242">
        <v>70</v>
      </c>
      <c r="F13" s="242">
        <v>10</v>
      </c>
      <c r="G13" s="242">
        <v>59</v>
      </c>
      <c r="H13" s="242">
        <v>11</v>
      </c>
      <c r="I13" s="242">
        <v>63</v>
      </c>
    </row>
    <row r="14" spans="1:10" ht="30" customHeight="1">
      <c r="A14" s="1008" t="s">
        <v>2244</v>
      </c>
      <c r="B14" s="242">
        <v>20</v>
      </c>
      <c r="C14" s="242">
        <v>369</v>
      </c>
      <c r="D14" s="242">
        <v>17</v>
      </c>
      <c r="E14" s="242">
        <v>267</v>
      </c>
      <c r="F14" s="242">
        <v>19</v>
      </c>
      <c r="G14" s="242">
        <v>297</v>
      </c>
      <c r="H14" s="242">
        <v>20</v>
      </c>
      <c r="I14" s="242">
        <v>340</v>
      </c>
    </row>
    <row r="15" spans="1:10" ht="30" customHeight="1">
      <c r="A15" s="1009" t="s">
        <v>2245</v>
      </c>
      <c r="B15" s="1007">
        <v>532</v>
      </c>
      <c r="C15" s="1007">
        <v>3159</v>
      </c>
      <c r="D15" s="1007">
        <v>512</v>
      </c>
      <c r="E15" s="1010">
        <v>3031</v>
      </c>
      <c r="F15" s="1007">
        <v>489</v>
      </c>
      <c r="G15" s="1007">
        <v>3144</v>
      </c>
      <c r="H15" s="1007">
        <v>429</v>
      </c>
      <c r="I15" s="1007">
        <v>2950</v>
      </c>
    </row>
    <row r="16" spans="1:10" ht="30" customHeight="1">
      <c r="A16" s="1008" t="s">
        <v>2246</v>
      </c>
      <c r="B16" s="242">
        <v>34</v>
      </c>
      <c r="C16" s="242">
        <v>423</v>
      </c>
      <c r="D16" s="242">
        <v>34</v>
      </c>
      <c r="E16" s="242">
        <v>347</v>
      </c>
      <c r="F16" s="242">
        <v>34</v>
      </c>
      <c r="G16" s="242">
        <v>348</v>
      </c>
      <c r="H16" s="242">
        <v>33</v>
      </c>
      <c r="I16" s="242">
        <v>364</v>
      </c>
    </row>
    <row r="17" spans="1:9" ht="30" customHeight="1">
      <c r="A17" s="1008" t="s">
        <v>2247</v>
      </c>
      <c r="B17" s="242">
        <v>80</v>
      </c>
      <c r="C17" s="242">
        <v>268</v>
      </c>
      <c r="D17" s="242">
        <v>75</v>
      </c>
      <c r="E17" s="242">
        <v>247</v>
      </c>
      <c r="F17" s="242">
        <v>67</v>
      </c>
      <c r="G17" s="242">
        <v>220</v>
      </c>
      <c r="H17" s="242">
        <v>70</v>
      </c>
      <c r="I17" s="242">
        <v>224</v>
      </c>
    </row>
    <row r="18" spans="1:9" ht="30" customHeight="1">
      <c r="A18" s="1008" t="s">
        <v>2248</v>
      </c>
      <c r="B18" s="242">
        <v>65</v>
      </c>
      <c r="C18" s="242">
        <v>373</v>
      </c>
      <c r="D18" s="242">
        <v>70</v>
      </c>
      <c r="E18" s="242">
        <v>659</v>
      </c>
      <c r="F18" s="242">
        <v>68</v>
      </c>
      <c r="G18" s="242">
        <v>748</v>
      </c>
      <c r="H18" s="242">
        <v>73</v>
      </c>
      <c r="I18" s="242">
        <v>769</v>
      </c>
    </row>
    <row r="19" spans="1:9" ht="30" customHeight="1">
      <c r="A19" s="1008" t="s">
        <v>2249</v>
      </c>
      <c r="B19" s="242">
        <v>263</v>
      </c>
      <c r="C19" s="242">
        <v>1569</v>
      </c>
      <c r="D19" s="242">
        <v>247</v>
      </c>
      <c r="E19" s="242">
        <v>1329</v>
      </c>
      <c r="F19" s="242">
        <v>244</v>
      </c>
      <c r="G19" s="242">
        <v>1406</v>
      </c>
      <c r="H19" s="242">
        <v>232</v>
      </c>
      <c r="I19" s="242">
        <v>1186</v>
      </c>
    </row>
    <row r="20" spans="1:9" ht="30" customHeight="1">
      <c r="A20" s="1009" t="s">
        <v>2250</v>
      </c>
      <c r="B20" s="1007">
        <v>162</v>
      </c>
      <c r="C20" s="1007">
        <v>559</v>
      </c>
      <c r="D20" s="1007">
        <v>163</v>
      </c>
      <c r="E20" s="1007">
        <v>615</v>
      </c>
      <c r="F20" s="1007">
        <v>167</v>
      </c>
      <c r="G20" s="1007">
        <v>598</v>
      </c>
      <c r="H20" s="1007">
        <v>158</v>
      </c>
      <c r="I20" s="1007">
        <v>557</v>
      </c>
    </row>
    <row r="21" spans="1:9" ht="30" customHeight="1">
      <c r="A21" s="1008" t="s">
        <v>2251</v>
      </c>
      <c r="B21" s="242">
        <v>41</v>
      </c>
      <c r="C21" s="242">
        <v>216</v>
      </c>
      <c r="D21" s="242">
        <v>46</v>
      </c>
      <c r="E21" s="242">
        <v>177</v>
      </c>
      <c r="F21" s="242">
        <v>46</v>
      </c>
      <c r="G21" s="242">
        <v>218</v>
      </c>
      <c r="H21" s="242">
        <v>45</v>
      </c>
      <c r="I21" s="242">
        <v>222</v>
      </c>
    </row>
    <row r="22" spans="1:9" ht="30" customHeight="1">
      <c r="A22" s="1008" t="s">
        <v>2252</v>
      </c>
      <c r="B22" s="242">
        <v>71</v>
      </c>
      <c r="C22" s="242">
        <v>1100</v>
      </c>
      <c r="D22" s="242">
        <v>80</v>
      </c>
      <c r="E22" s="242">
        <v>1264</v>
      </c>
      <c r="F22" s="242">
        <v>81</v>
      </c>
      <c r="G22" s="242">
        <v>1336</v>
      </c>
      <c r="H22" s="242">
        <v>92</v>
      </c>
      <c r="I22" s="242">
        <v>1380</v>
      </c>
    </row>
    <row r="23" spans="1:9" ht="30" customHeight="1">
      <c r="A23" s="1008" t="s">
        <v>2253</v>
      </c>
      <c r="B23" s="242">
        <v>19</v>
      </c>
      <c r="C23" s="242">
        <v>282</v>
      </c>
      <c r="D23" s="242">
        <v>21</v>
      </c>
      <c r="E23" s="242">
        <v>307</v>
      </c>
      <c r="F23" s="242">
        <v>21</v>
      </c>
      <c r="G23" s="242">
        <v>306</v>
      </c>
      <c r="H23" s="242">
        <v>23</v>
      </c>
      <c r="I23" s="242">
        <v>283</v>
      </c>
    </row>
    <row r="24" spans="1:9" ht="30" customHeight="1">
      <c r="A24" s="1011" t="s">
        <v>2254</v>
      </c>
      <c r="B24" s="1012">
        <v>145</v>
      </c>
      <c r="C24" s="1012">
        <v>791</v>
      </c>
      <c r="D24" s="1012">
        <v>145</v>
      </c>
      <c r="E24" s="1012">
        <v>780</v>
      </c>
      <c r="F24" s="1012">
        <v>147</v>
      </c>
      <c r="G24" s="1012">
        <v>856</v>
      </c>
      <c r="H24" s="1012">
        <v>155</v>
      </c>
      <c r="I24" s="1012">
        <v>913</v>
      </c>
    </row>
    <row r="25" spans="1:9" ht="18" customHeight="1">
      <c r="A25" s="1013" t="s">
        <v>4000</v>
      </c>
      <c r="B25" s="1014"/>
      <c r="C25" s="1014"/>
      <c r="D25" s="1014"/>
      <c r="E25" s="1014"/>
      <c r="F25" s="1014"/>
      <c r="G25" s="1014"/>
      <c r="H25" s="1014"/>
      <c r="I25" s="1014"/>
    </row>
    <row r="26" spans="1:9" ht="18" customHeight="1">
      <c r="A26" s="558" t="s">
        <v>2258</v>
      </c>
      <c r="B26" s="558"/>
      <c r="C26" s="558"/>
      <c r="D26" s="558"/>
      <c r="E26" s="558"/>
      <c r="F26" s="558"/>
      <c r="G26" s="558"/>
      <c r="H26" s="558"/>
      <c r="I26" s="558"/>
    </row>
    <row r="27" spans="1:9" ht="18" customHeight="1">
      <c r="A27" s="558" t="s">
        <v>2259</v>
      </c>
      <c r="B27" s="558"/>
      <c r="C27" s="558"/>
      <c r="D27" s="558"/>
      <c r="E27" s="558"/>
      <c r="F27" s="558"/>
      <c r="G27" s="558"/>
      <c r="H27" s="558"/>
      <c r="I27" s="558"/>
    </row>
    <row r="28" spans="1:9" ht="19.5" customHeight="1">
      <c r="A28" s="562"/>
    </row>
  </sheetData>
  <mergeCells count="7">
    <mergeCell ref="H2:I2"/>
    <mergeCell ref="H6:H7"/>
    <mergeCell ref="I6:I7"/>
    <mergeCell ref="A2:A3"/>
    <mergeCell ref="B2:C2"/>
    <mergeCell ref="D2:E2"/>
    <mergeCell ref="F2:G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33"/>
  <sheetViews>
    <sheetView view="pageBreakPreview" zoomScaleNormal="100" zoomScaleSheetLayoutView="100" workbookViewId="0">
      <selection activeCell="I50" sqref="I50"/>
    </sheetView>
  </sheetViews>
  <sheetFormatPr defaultRowHeight="20.100000000000001" customHeight="1"/>
  <cols>
    <col min="1" max="1" width="19" style="4" customWidth="1"/>
    <col min="2" max="4" width="7.75" style="39" customWidth="1"/>
    <col min="5" max="9" width="7.75" style="4" customWidth="1"/>
    <col min="10" max="14" width="6.375" style="4" customWidth="1"/>
    <col min="15" max="256" width="9" style="4"/>
    <col min="257" max="257" width="30.125" style="4" customWidth="1"/>
    <col min="258" max="265" width="6.875" style="4" customWidth="1"/>
    <col min="266" max="270" width="6.375" style="4" customWidth="1"/>
    <col min="271" max="512" width="9" style="4"/>
    <col min="513" max="513" width="30.125" style="4" customWidth="1"/>
    <col min="514" max="521" width="6.875" style="4" customWidth="1"/>
    <col min="522" max="526" width="6.375" style="4" customWidth="1"/>
    <col min="527" max="768" width="9" style="4"/>
    <col min="769" max="769" width="30.125" style="4" customWidth="1"/>
    <col min="770" max="777" width="6.875" style="4" customWidth="1"/>
    <col min="778" max="782" width="6.375" style="4" customWidth="1"/>
    <col min="783" max="1024" width="9" style="4"/>
    <col min="1025" max="1025" width="30.125" style="4" customWidth="1"/>
    <col min="1026" max="1033" width="6.875" style="4" customWidth="1"/>
    <col min="1034" max="1038" width="6.375" style="4" customWidth="1"/>
    <col min="1039" max="1280" width="9" style="4"/>
    <col min="1281" max="1281" width="30.125" style="4" customWidth="1"/>
    <col min="1282" max="1289" width="6.875" style="4" customWidth="1"/>
    <col min="1290" max="1294" width="6.375" style="4" customWidth="1"/>
    <col min="1295" max="1536" width="9" style="4"/>
    <col min="1537" max="1537" width="30.125" style="4" customWidth="1"/>
    <col min="1538" max="1545" width="6.875" style="4" customWidth="1"/>
    <col min="1546" max="1550" width="6.375" style="4" customWidth="1"/>
    <col min="1551" max="1792" width="9" style="4"/>
    <col min="1793" max="1793" width="30.125" style="4" customWidth="1"/>
    <col min="1794" max="1801" width="6.875" style="4" customWidth="1"/>
    <col min="1802" max="1806" width="6.375" style="4" customWidth="1"/>
    <col min="1807" max="2048" width="9" style="4"/>
    <col min="2049" max="2049" width="30.125" style="4" customWidth="1"/>
    <col min="2050" max="2057" width="6.875" style="4" customWidth="1"/>
    <col min="2058" max="2062" width="6.375" style="4" customWidth="1"/>
    <col min="2063" max="2304" width="9" style="4"/>
    <col min="2305" max="2305" width="30.125" style="4" customWidth="1"/>
    <col min="2306" max="2313" width="6.875" style="4" customWidth="1"/>
    <col min="2314" max="2318" width="6.375" style="4" customWidth="1"/>
    <col min="2319" max="2560" width="9" style="4"/>
    <col min="2561" max="2561" width="30.125" style="4" customWidth="1"/>
    <col min="2562" max="2569" width="6.875" style="4" customWidth="1"/>
    <col min="2570" max="2574" width="6.375" style="4" customWidth="1"/>
    <col min="2575" max="2816" width="9" style="4"/>
    <col min="2817" max="2817" width="30.125" style="4" customWidth="1"/>
    <col min="2818" max="2825" width="6.875" style="4" customWidth="1"/>
    <col min="2826" max="2830" width="6.375" style="4" customWidth="1"/>
    <col min="2831" max="3072" width="9" style="4"/>
    <col min="3073" max="3073" width="30.125" style="4" customWidth="1"/>
    <col min="3074" max="3081" width="6.875" style="4" customWidth="1"/>
    <col min="3082" max="3086" width="6.375" style="4" customWidth="1"/>
    <col min="3087" max="3328" width="9" style="4"/>
    <col min="3329" max="3329" width="30.125" style="4" customWidth="1"/>
    <col min="3330" max="3337" width="6.875" style="4" customWidth="1"/>
    <col min="3338" max="3342" width="6.375" style="4" customWidth="1"/>
    <col min="3343" max="3584" width="9" style="4"/>
    <col min="3585" max="3585" width="30.125" style="4" customWidth="1"/>
    <col min="3586" max="3593" width="6.875" style="4" customWidth="1"/>
    <col min="3594" max="3598" width="6.375" style="4" customWidth="1"/>
    <col min="3599" max="3840" width="9" style="4"/>
    <col min="3841" max="3841" width="30.125" style="4" customWidth="1"/>
    <col min="3842" max="3849" width="6.875" style="4" customWidth="1"/>
    <col min="3850" max="3854" width="6.375" style="4" customWidth="1"/>
    <col min="3855" max="4096" width="9" style="4"/>
    <col min="4097" max="4097" width="30.125" style="4" customWidth="1"/>
    <col min="4098" max="4105" width="6.875" style="4" customWidth="1"/>
    <col min="4106" max="4110" width="6.375" style="4" customWidth="1"/>
    <col min="4111" max="4352" width="9" style="4"/>
    <col min="4353" max="4353" width="30.125" style="4" customWidth="1"/>
    <col min="4354" max="4361" width="6.875" style="4" customWidth="1"/>
    <col min="4362" max="4366" width="6.375" style="4" customWidth="1"/>
    <col min="4367" max="4608" width="9" style="4"/>
    <col min="4609" max="4609" width="30.125" style="4" customWidth="1"/>
    <col min="4610" max="4617" width="6.875" style="4" customWidth="1"/>
    <col min="4618" max="4622" width="6.375" style="4" customWidth="1"/>
    <col min="4623" max="4864" width="9" style="4"/>
    <col min="4865" max="4865" width="30.125" style="4" customWidth="1"/>
    <col min="4866" max="4873" width="6.875" style="4" customWidth="1"/>
    <col min="4874" max="4878" width="6.375" style="4" customWidth="1"/>
    <col min="4879" max="5120" width="9" style="4"/>
    <col min="5121" max="5121" width="30.125" style="4" customWidth="1"/>
    <col min="5122" max="5129" width="6.875" style="4" customWidth="1"/>
    <col min="5130" max="5134" width="6.375" style="4" customWidth="1"/>
    <col min="5135" max="5376" width="9" style="4"/>
    <col min="5377" max="5377" width="30.125" style="4" customWidth="1"/>
    <col min="5378" max="5385" width="6.875" style="4" customWidth="1"/>
    <col min="5386" max="5390" width="6.375" style="4" customWidth="1"/>
    <col min="5391" max="5632" width="9" style="4"/>
    <col min="5633" max="5633" width="30.125" style="4" customWidth="1"/>
    <col min="5634" max="5641" width="6.875" style="4" customWidth="1"/>
    <col min="5642" max="5646" width="6.375" style="4" customWidth="1"/>
    <col min="5647" max="5888" width="9" style="4"/>
    <col min="5889" max="5889" width="30.125" style="4" customWidth="1"/>
    <col min="5890" max="5897" width="6.875" style="4" customWidth="1"/>
    <col min="5898" max="5902" width="6.375" style="4" customWidth="1"/>
    <col min="5903" max="6144" width="9" style="4"/>
    <col min="6145" max="6145" width="30.125" style="4" customWidth="1"/>
    <col min="6146" max="6153" width="6.875" style="4" customWidth="1"/>
    <col min="6154" max="6158" width="6.375" style="4" customWidth="1"/>
    <col min="6159" max="6400" width="9" style="4"/>
    <col min="6401" max="6401" width="30.125" style="4" customWidth="1"/>
    <col min="6402" max="6409" width="6.875" style="4" customWidth="1"/>
    <col min="6410" max="6414" width="6.375" style="4" customWidth="1"/>
    <col min="6415" max="6656" width="9" style="4"/>
    <col min="6657" max="6657" width="30.125" style="4" customWidth="1"/>
    <col min="6658" max="6665" width="6.875" style="4" customWidth="1"/>
    <col min="6666" max="6670" width="6.375" style="4" customWidth="1"/>
    <col min="6671" max="6912" width="9" style="4"/>
    <col min="6913" max="6913" width="30.125" style="4" customWidth="1"/>
    <col min="6914" max="6921" width="6.875" style="4" customWidth="1"/>
    <col min="6922" max="6926" width="6.375" style="4" customWidth="1"/>
    <col min="6927" max="7168" width="9" style="4"/>
    <col min="7169" max="7169" width="30.125" style="4" customWidth="1"/>
    <col min="7170" max="7177" width="6.875" style="4" customWidth="1"/>
    <col min="7178" max="7182" width="6.375" style="4" customWidth="1"/>
    <col min="7183" max="7424" width="9" style="4"/>
    <col min="7425" max="7425" width="30.125" style="4" customWidth="1"/>
    <col min="7426" max="7433" width="6.875" style="4" customWidth="1"/>
    <col min="7434" max="7438" width="6.375" style="4" customWidth="1"/>
    <col min="7439" max="7680" width="9" style="4"/>
    <col min="7681" max="7681" width="30.125" style="4" customWidth="1"/>
    <col min="7682" max="7689" width="6.875" style="4" customWidth="1"/>
    <col min="7690" max="7694" width="6.375" style="4" customWidth="1"/>
    <col min="7695" max="7936" width="9" style="4"/>
    <col min="7937" max="7937" width="30.125" style="4" customWidth="1"/>
    <col min="7938" max="7945" width="6.875" style="4" customWidth="1"/>
    <col min="7946" max="7950" width="6.375" style="4" customWidth="1"/>
    <col min="7951" max="8192" width="9" style="4"/>
    <col min="8193" max="8193" width="30.125" style="4" customWidth="1"/>
    <col min="8194" max="8201" width="6.875" style="4" customWidth="1"/>
    <col min="8202" max="8206" width="6.375" style="4" customWidth="1"/>
    <col min="8207" max="8448" width="9" style="4"/>
    <col min="8449" max="8449" width="30.125" style="4" customWidth="1"/>
    <col min="8450" max="8457" width="6.875" style="4" customWidth="1"/>
    <col min="8458" max="8462" width="6.375" style="4" customWidth="1"/>
    <col min="8463" max="8704" width="9" style="4"/>
    <col min="8705" max="8705" width="30.125" style="4" customWidth="1"/>
    <col min="8706" max="8713" width="6.875" style="4" customWidth="1"/>
    <col min="8714" max="8718" width="6.375" style="4" customWidth="1"/>
    <col min="8719" max="8960" width="9" style="4"/>
    <col min="8961" max="8961" width="30.125" style="4" customWidth="1"/>
    <col min="8962" max="8969" width="6.875" style="4" customWidth="1"/>
    <col min="8970" max="8974" width="6.375" style="4" customWidth="1"/>
    <col min="8975" max="9216" width="9" style="4"/>
    <col min="9217" max="9217" width="30.125" style="4" customWidth="1"/>
    <col min="9218" max="9225" width="6.875" style="4" customWidth="1"/>
    <col min="9226" max="9230" width="6.375" style="4" customWidth="1"/>
    <col min="9231" max="9472" width="9" style="4"/>
    <col min="9473" max="9473" width="30.125" style="4" customWidth="1"/>
    <col min="9474" max="9481" width="6.875" style="4" customWidth="1"/>
    <col min="9482" max="9486" width="6.375" style="4" customWidth="1"/>
    <col min="9487" max="9728" width="9" style="4"/>
    <col min="9729" max="9729" width="30.125" style="4" customWidth="1"/>
    <col min="9730" max="9737" width="6.875" style="4" customWidth="1"/>
    <col min="9738" max="9742" width="6.375" style="4" customWidth="1"/>
    <col min="9743" max="9984" width="9" style="4"/>
    <col min="9985" max="9985" width="30.125" style="4" customWidth="1"/>
    <col min="9986" max="9993" width="6.875" style="4" customWidth="1"/>
    <col min="9994" max="9998" width="6.375" style="4" customWidth="1"/>
    <col min="9999" max="10240" width="9" style="4"/>
    <col min="10241" max="10241" width="30.125" style="4" customWidth="1"/>
    <col min="10242" max="10249" width="6.875" style="4" customWidth="1"/>
    <col min="10250" max="10254" width="6.375" style="4" customWidth="1"/>
    <col min="10255" max="10496" width="9" style="4"/>
    <col min="10497" max="10497" width="30.125" style="4" customWidth="1"/>
    <col min="10498" max="10505" width="6.875" style="4" customWidth="1"/>
    <col min="10506" max="10510" width="6.375" style="4" customWidth="1"/>
    <col min="10511" max="10752" width="9" style="4"/>
    <col min="10753" max="10753" width="30.125" style="4" customWidth="1"/>
    <col min="10754" max="10761" width="6.875" style="4" customWidth="1"/>
    <col min="10762" max="10766" width="6.375" style="4" customWidth="1"/>
    <col min="10767" max="11008" width="9" style="4"/>
    <col min="11009" max="11009" width="30.125" style="4" customWidth="1"/>
    <col min="11010" max="11017" width="6.875" style="4" customWidth="1"/>
    <col min="11018" max="11022" width="6.375" style="4" customWidth="1"/>
    <col min="11023" max="11264" width="9" style="4"/>
    <col min="11265" max="11265" width="30.125" style="4" customWidth="1"/>
    <col min="11266" max="11273" width="6.875" style="4" customWidth="1"/>
    <col min="11274" max="11278" width="6.375" style="4" customWidth="1"/>
    <col min="11279" max="11520" width="9" style="4"/>
    <col min="11521" max="11521" width="30.125" style="4" customWidth="1"/>
    <col min="11522" max="11529" width="6.875" style="4" customWidth="1"/>
    <col min="11530" max="11534" width="6.375" style="4" customWidth="1"/>
    <col min="11535" max="11776" width="9" style="4"/>
    <col min="11777" max="11777" width="30.125" style="4" customWidth="1"/>
    <col min="11778" max="11785" width="6.875" style="4" customWidth="1"/>
    <col min="11786" max="11790" width="6.375" style="4" customWidth="1"/>
    <col min="11791" max="12032" width="9" style="4"/>
    <col min="12033" max="12033" width="30.125" style="4" customWidth="1"/>
    <col min="12034" max="12041" width="6.875" style="4" customWidth="1"/>
    <col min="12042" max="12046" width="6.375" style="4" customWidth="1"/>
    <col min="12047" max="12288" width="9" style="4"/>
    <col min="12289" max="12289" width="30.125" style="4" customWidth="1"/>
    <col min="12290" max="12297" width="6.875" style="4" customWidth="1"/>
    <col min="12298" max="12302" width="6.375" style="4" customWidth="1"/>
    <col min="12303" max="12544" width="9" style="4"/>
    <col min="12545" max="12545" width="30.125" style="4" customWidth="1"/>
    <col min="12546" max="12553" width="6.875" style="4" customWidth="1"/>
    <col min="12554" max="12558" width="6.375" style="4" customWidth="1"/>
    <col min="12559" max="12800" width="9" style="4"/>
    <col min="12801" max="12801" width="30.125" style="4" customWidth="1"/>
    <col min="12802" max="12809" width="6.875" style="4" customWidth="1"/>
    <col min="12810" max="12814" width="6.375" style="4" customWidth="1"/>
    <col min="12815" max="13056" width="9" style="4"/>
    <col min="13057" max="13057" width="30.125" style="4" customWidth="1"/>
    <col min="13058" max="13065" width="6.875" style="4" customWidth="1"/>
    <col min="13066" max="13070" width="6.375" style="4" customWidth="1"/>
    <col min="13071" max="13312" width="9" style="4"/>
    <col min="13313" max="13313" width="30.125" style="4" customWidth="1"/>
    <col min="13314" max="13321" width="6.875" style="4" customWidth="1"/>
    <col min="13322" max="13326" width="6.375" style="4" customWidth="1"/>
    <col min="13327" max="13568" width="9" style="4"/>
    <col min="13569" max="13569" width="30.125" style="4" customWidth="1"/>
    <col min="13570" max="13577" width="6.875" style="4" customWidth="1"/>
    <col min="13578" max="13582" width="6.375" style="4" customWidth="1"/>
    <col min="13583" max="13824" width="9" style="4"/>
    <col min="13825" max="13825" width="30.125" style="4" customWidth="1"/>
    <col min="13826" max="13833" width="6.875" style="4" customWidth="1"/>
    <col min="13834" max="13838" width="6.375" style="4" customWidth="1"/>
    <col min="13839" max="14080" width="9" style="4"/>
    <col min="14081" max="14081" width="30.125" style="4" customWidth="1"/>
    <col min="14082" max="14089" width="6.875" style="4" customWidth="1"/>
    <col min="14090" max="14094" width="6.375" style="4" customWidth="1"/>
    <col min="14095" max="14336" width="9" style="4"/>
    <col min="14337" max="14337" width="30.125" style="4" customWidth="1"/>
    <col min="14338" max="14345" width="6.875" style="4" customWidth="1"/>
    <col min="14346" max="14350" width="6.375" style="4" customWidth="1"/>
    <col min="14351" max="14592" width="9" style="4"/>
    <col min="14593" max="14593" width="30.125" style="4" customWidth="1"/>
    <col min="14594" max="14601" width="6.875" style="4" customWidth="1"/>
    <col min="14602" max="14606" width="6.375" style="4" customWidth="1"/>
    <col min="14607" max="14848" width="9" style="4"/>
    <col min="14849" max="14849" width="30.125" style="4" customWidth="1"/>
    <col min="14850" max="14857" width="6.875" style="4" customWidth="1"/>
    <col min="14858" max="14862" width="6.375" style="4" customWidth="1"/>
    <col min="14863" max="15104" width="9" style="4"/>
    <col min="15105" max="15105" width="30.125" style="4" customWidth="1"/>
    <col min="15106" max="15113" width="6.875" style="4" customWidth="1"/>
    <col min="15114" max="15118" width="6.375" style="4" customWidth="1"/>
    <col min="15119" max="15360" width="9" style="4"/>
    <col min="15361" max="15361" width="30.125" style="4" customWidth="1"/>
    <col min="15362" max="15369" width="6.875" style="4" customWidth="1"/>
    <col min="15370" max="15374" width="6.375" style="4" customWidth="1"/>
    <col min="15375" max="15616" width="9" style="4"/>
    <col min="15617" max="15617" width="30.125" style="4" customWidth="1"/>
    <col min="15618" max="15625" width="6.875" style="4" customWidth="1"/>
    <col min="15626" max="15630" width="6.375" style="4" customWidth="1"/>
    <col min="15631" max="15872" width="9" style="4"/>
    <col min="15873" max="15873" width="30.125" style="4" customWidth="1"/>
    <col min="15874" max="15881" width="6.875" style="4" customWidth="1"/>
    <col min="15882" max="15886" width="6.375" style="4" customWidth="1"/>
    <col min="15887" max="16128" width="9" style="4"/>
    <col min="16129" max="16129" width="30.125" style="4" customWidth="1"/>
    <col min="16130" max="16137" width="6.875" style="4" customWidth="1"/>
    <col min="16138" max="16142" width="6.375" style="4" customWidth="1"/>
    <col min="16143" max="16384" width="9" style="4"/>
  </cols>
  <sheetData>
    <row r="1" spans="1:13" ht="25.5" customHeight="1">
      <c r="A1" s="243" t="s">
        <v>2617</v>
      </c>
      <c r="B1" s="244"/>
      <c r="C1" s="244"/>
      <c r="D1" s="244"/>
      <c r="E1" s="243"/>
      <c r="F1" s="243"/>
      <c r="G1" s="243"/>
      <c r="H1" s="243"/>
      <c r="I1" s="1934" t="s">
        <v>3646</v>
      </c>
      <c r="J1" s="77"/>
      <c r="K1" s="90"/>
      <c r="L1" s="184"/>
      <c r="M1" s="83"/>
    </row>
    <row r="2" spans="1:13" ht="18" customHeight="1">
      <c r="A2" s="2705"/>
      <c r="B2" s="2706" t="s">
        <v>99</v>
      </c>
      <c r="C2" s="2706"/>
      <c r="D2" s="2707" t="s">
        <v>820</v>
      </c>
      <c r="E2" s="2707"/>
      <c r="F2" s="2707" t="s">
        <v>2267</v>
      </c>
      <c r="G2" s="2707"/>
      <c r="H2" s="2707" t="s">
        <v>2268</v>
      </c>
      <c r="I2" s="2708"/>
      <c r="J2" s="2"/>
      <c r="K2" s="2"/>
      <c r="L2" s="2"/>
    </row>
    <row r="3" spans="1:13" ht="18" customHeight="1">
      <c r="A3" s="2705"/>
      <c r="B3" s="409" t="s">
        <v>2256</v>
      </c>
      <c r="C3" s="409" t="s">
        <v>2269</v>
      </c>
      <c r="D3" s="409" t="s">
        <v>2256</v>
      </c>
      <c r="E3" s="409" t="s">
        <v>2269</v>
      </c>
      <c r="F3" s="409" t="s">
        <v>2256</v>
      </c>
      <c r="G3" s="409" t="s">
        <v>2269</v>
      </c>
      <c r="H3" s="2530" t="s">
        <v>2256</v>
      </c>
      <c r="I3" s="2539" t="s">
        <v>2269</v>
      </c>
      <c r="J3" s="2"/>
      <c r="K3" s="2"/>
      <c r="L3" s="2"/>
    </row>
    <row r="4" spans="1:13" ht="18" customHeight="1">
      <c r="A4" s="342"/>
      <c r="B4" s="343" t="s">
        <v>2688</v>
      </c>
      <c r="C4" s="343" t="s">
        <v>2687</v>
      </c>
      <c r="D4" s="343" t="s">
        <v>2688</v>
      </c>
      <c r="E4" s="343" t="s">
        <v>2687</v>
      </c>
      <c r="F4" s="343" t="s">
        <v>2688</v>
      </c>
      <c r="G4" s="343" t="s">
        <v>2687</v>
      </c>
      <c r="H4" s="2540" t="s">
        <v>2688</v>
      </c>
      <c r="I4" s="2540" t="s">
        <v>2687</v>
      </c>
      <c r="J4" s="2"/>
      <c r="K4" s="2"/>
      <c r="L4" s="2"/>
    </row>
    <row r="5" spans="1:13" ht="30" customHeight="1">
      <c r="A5" s="382" t="s">
        <v>99</v>
      </c>
      <c r="B5" s="1935">
        <v>1655</v>
      </c>
      <c r="C5" s="1935">
        <v>12254</v>
      </c>
      <c r="D5" s="1936">
        <v>709</v>
      </c>
      <c r="E5" s="1936">
        <v>1747</v>
      </c>
      <c r="F5" s="1936">
        <v>727</v>
      </c>
      <c r="G5" s="1936">
        <v>8377</v>
      </c>
      <c r="H5" s="1936">
        <v>219</v>
      </c>
      <c r="I5" s="2541">
        <v>2130</v>
      </c>
      <c r="J5" s="2"/>
      <c r="K5" s="2"/>
      <c r="L5" s="2"/>
    </row>
    <row r="6" spans="1:13" ht="30" customHeight="1">
      <c r="A6" s="316" t="s">
        <v>2270</v>
      </c>
      <c r="B6" s="1937">
        <v>29</v>
      </c>
      <c r="C6" s="1937">
        <v>431</v>
      </c>
      <c r="D6" s="1938" t="s">
        <v>3644</v>
      </c>
      <c r="E6" s="1938" t="s">
        <v>3644</v>
      </c>
      <c r="F6" s="1939">
        <v>14</v>
      </c>
      <c r="G6" s="1939">
        <v>136</v>
      </c>
      <c r="H6" s="1939">
        <v>15</v>
      </c>
      <c r="I6" s="2542">
        <v>295</v>
      </c>
    </row>
    <row r="7" spans="1:13" ht="30" customHeight="1">
      <c r="A7" s="316" t="s">
        <v>2241</v>
      </c>
      <c r="B7" s="1935" t="s">
        <v>111</v>
      </c>
      <c r="C7" s="1935" t="s">
        <v>111</v>
      </c>
      <c r="D7" s="1936" t="s">
        <v>111</v>
      </c>
      <c r="E7" s="1936" t="s">
        <v>111</v>
      </c>
      <c r="F7" s="1936" t="s">
        <v>111</v>
      </c>
      <c r="G7" s="1936" t="s">
        <v>111</v>
      </c>
      <c r="H7" s="1936" t="s">
        <v>111</v>
      </c>
      <c r="I7" s="2541" t="s">
        <v>111</v>
      </c>
    </row>
    <row r="8" spans="1:13" ht="30" customHeight="1">
      <c r="A8" s="316" t="s">
        <v>2099</v>
      </c>
      <c r="B8" s="1936">
        <v>196</v>
      </c>
      <c r="C8" s="1936">
        <v>1044</v>
      </c>
      <c r="D8" s="1936">
        <v>85</v>
      </c>
      <c r="E8" s="1936">
        <v>169</v>
      </c>
      <c r="F8" s="1936">
        <v>110</v>
      </c>
      <c r="G8" s="1936">
        <v>874</v>
      </c>
      <c r="H8" s="1936">
        <v>1</v>
      </c>
      <c r="I8" s="2541">
        <v>1</v>
      </c>
    </row>
    <row r="9" spans="1:13" ht="30" customHeight="1">
      <c r="A9" s="316" t="s">
        <v>2100</v>
      </c>
      <c r="B9" s="1936">
        <v>141</v>
      </c>
      <c r="C9" s="1936">
        <v>1837</v>
      </c>
      <c r="D9" s="1936">
        <v>48</v>
      </c>
      <c r="E9" s="1936">
        <v>113</v>
      </c>
      <c r="F9" s="1936">
        <v>88</v>
      </c>
      <c r="G9" s="1936">
        <v>1693</v>
      </c>
      <c r="H9" s="1936">
        <v>5</v>
      </c>
      <c r="I9" s="2541">
        <v>31</v>
      </c>
    </row>
    <row r="10" spans="1:13" ht="30" customHeight="1">
      <c r="A10" s="383" t="s">
        <v>2242</v>
      </c>
      <c r="B10" s="1936" t="s">
        <v>111</v>
      </c>
      <c r="C10" s="1936" t="s">
        <v>111</v>
      </c>
      <c r="D10" s="1936" t="s">
        <v>111</v>
      </c>
      <c r="E10" s="1936" t="s">
        <v>111</v>
      </c>
      <c r="F10" s="1936" t="s">
        <v>111</v>
      </c>
      <c r="G10" s="1936" t="s">
        <v>111</v>
      </c>
      <c r="H10" s="1936" t="s">
        <v>111</v>
      </c>
      <c r="I10" s="2541" t="s">
        <v>111</v>
      </c>
    </row>
    <row r="11" spans="1:13" ht="30" customHeight="1">
      <c r="A11" s="316" t="s">
        <v>2243</v>
      </c>
      <c r="B11" s="1939">
        <v>10</v>
      </c>
      <c r="C11" s="1939">
        <v>53</v>
      </c>
      <c r="D11" s="1939" t="s">
        <v>111</v>
      </c>
      <c r="E11" s="1939" t="s">
        <v>111</v>
      </c>
      <c r="F11" s="1939">
        <v>9</v>
      </c>
      <c r="G11" s="1939">
        <v>52</v>
      </c>
      <c r="H11" s="1939">
        <v>1</v>
      </c>
      <c r="I11" s="2542">
        <v>1</v>
      </c>
    </row>
    <row r="12" spans="1:13" ht="30" customHeight="1">
      <c r="A12" s="316" t="s">
        <v>2244</v>
      </c>
      <c r="B12" s="1936">
        <v>22</v>
      </c>
      <c r="C12" s="1936">
        <v>350</v>
      </c>
      <c r="D12" s="1936">
        <v>1</v>
      </c>
      <c r="E12" s="1936">
        <v>5</v>
      </c>
      <c r="F12" s="1936">
        <v>20</v>
      </c>
      <c r="G12" s="1936">
        <v>342</v>
      </c>
      <c r="H12" s="1936">
        <v>1</v>
      </c>
      <c r="I12" s="2541">
        <v>3</v>
      </c>
    </row>
    <row r="13" spans="1:13" ht="30" customHeight="1">
      <c r="A13" s="316" t="s">
        <v>2245</v>
      </c>
      <c r="B13" s="1936">
        <v>421</v>
      </c>
      <c r="C13" s="1936">
        <v>2989</v>
      </c>
      <c r="D13" s="1936">
        <v>163</v>
      </c>
      <c r="E13" s="1936">
        <v>399</v>
      </c>
      <c r="F13" s="1936">
        <v>241</v>
      </c>
      <c r="G13" s="1936">
        <v>2424</v>
      </c>
      <c r="H13" s="1936">
        <v>17</v>
      </c>
      <c r="I13" s="2541">
        <v>166</v>
      </c>
    </row>
    <row r="14" spans="1:13" ht="30" customHeight="1">
      <c r="A14" s="316" t="s">
        <v>2246</v>
      </c>
      <c r="B14" s="1936">
        <v>34</v>
      </c>
      <c r="C14" s="1936">
        <v>369</v>
      </c>
      <c r="D14" s="1936">
        <v>2</v>
      </c>
      <c r="E14" s="1936">
        <v>4</v>
      </c>
      <c r="F14" s="1936">
        <v>24</v>
      </c>
      <c r="G14" s="1936">
        <v>250</v>
      </c>
      <c r="H14" s="1936">
        <v>8</v>
      </c>
      <c r="I14" s="2541">
        <v>115</v>
      </c>
    </row>
    <row r="15" spans="1:13" ht="30" customHeight="1">
      <c r="A15" s="383" t="s">
        <v>2247</v>
      </c>
      <c r="B15" s="1936">
        <v>67</v>
      </c>
      <c r="C15" s="1936">
        <v>168</v>
      </c>
      <c r="D15" s="1936">
        <v>27</v>
      </c>
      <c r="E15" s="1936">
        <v>46</v>
      </c>
      <c r="F15" s="1936">
        <v>40</v>
      </c>
      <c r="G15" s="1936">
        <v>122</v>
      </c>
      <c r="H15" s="1936" t="s">
        <v>111</v>
      </c>
      <c r="I15" s="2541" t="s">
        <v>111</v>
      </c>
    </row>
    <row r="16" spans="1:13" ht="30" customHeight="1">
      <c r="A16" s="316" t="s">
        <v>2271</v>
      </c>
      <c r="B16" s="1939">
        <v>68</v>
      </c>
      <c r="C16" s="1939">
        <v>680</v>
      </c>
      <c r="D16" s="1939">
        <v>34</v>
      </c>
      <c r="E16" s="1939">
        <v>72</v>
      </c>
      <c r="F16" s="1939">
        <v>30</v>
      </c>
      <c r="G16" s="1939">
        <v>588</v>
      </c>
      <c r="H16" s="1939">
        <v>4</v>
      </c>
      <c r="I16" s="2542">
        <v>20</v>
      </c>
    </row>
    <row r="17" spans="1:13" ht="30" customHeight="1">
      <c r="A17" s="316" t="s">
        <v>2249</v>
      </c>
      <c r="B17" s="1936">
        <v>217</v>
      </c>
      <c r="C17" s="1936">
        <v>1108</v>
      </c>
      <c r="D17" s="1936">
        <v>159</v>
      </c>
      <c r="E17" s="1936">
        <v>509</v>
      </c>
      <c r="F17" s="1936">
        <v>58</v>
      </c>
      <c r="G17" s="1936">
        <v>599</v>
      </c>
      <c r="H17" s="1936" t="s">
        <v>111</v>
      </c>
      <c r="I17" s="2541" t="s">
        <v>111</v>
      </c>
    </row>
    <row r="18" spans="1:13" s="2" customFormat="1" ht="30" customHeight="1">
      <c r="A18" s="316" t="s">
        <v>2250</v>
      </c>
      <c r="B18" s="1936">
        <v>146</v>
      </c>
      <c r="C18" s="1936">
        <v>526</v>
      </c>
      <c r="D18" s="1936">
        <v>110</v>
      </c>
      <c r="E18" s="1936">
        <v>197</v>
      </c>
      <c r="F18" s="1936">
        <v>33</v>
      </c>
      <c r="G18" s="1936">
        <v>309</v>
      </c>
      <c r="H18" s="1936">
        <v>3</v>
      </c>
      <c r="I18" s="2541">
        <v>20</v>
      </c>
      <c r="J18" s="4"/>
      <c r="K18" s="4"/>
      <c r="L18" s="4"/>
      <c r="M18" s="4"/>
    </row>
    <row r="19" spans="1:13" ht="30" customHeight="1">
      <c r="A19" s="316" t="s">
        <v>2251</v>
      </c>
      <c r="B19" s="1936">
        <v>42</v>
      </c>
      <c r="C19" s="1936">
        <v>211</v>
      </c>
      <c r="D19" s="1936">
        <v>31</v>
      </c>
      <c r="E19" s="1936">
        <v>56</v>
      </c>
      <c r="F19" s="1936">
        <v>5</v>
      </c>
      <c r="G19" s="1936">
        <v>17</v>
      </c>
      <c r="H19" s="1936">
        <v>6</v>
      </c>
      <c r="I19" s="2541">
        <v>138</v>
      </c>
    </row>
    <row r="20" spans="1:13" ht="30" customHeight="1">
      <c r="A20" s="384" t="s">
        <v>2252</v>
      </c>
      <c r="B20" s="1940">
        <v>90</v>
      </c>
      <c r="C20" s="1940">
        <v>1339</v>
      </c>
      <c r="D20" s="1936">
        <v>41</v>
      </c>
      <c r="E20" s="1936">
        <v>159</v>
      </c>
      <c r="F20" s="1936">
        <v>12</v>
      </c>
      <c r="G20" s="1936">
        <v>227</v>
      </c>
      <c r="H20" s="2543">
        <v>37</v>
      </c>
      <c r="I20" s="2544">
        <v>953</v>
      </c>
      <c r="J20" s="246"/>
      <c r="K20" s="83"/>
      <c r="L20" s="83"/>
      <c r="M20" s="83"/>
    </row>
    <row r="21" spans="1:13" ht="30" customHeight="1">
      <c r="A21" s="317" t="s">
        <v>2253</v>
      </c>
      <c r="B21" s="1939">
        <v>23</v>
      </c>
      <c r="C21" s="1939">
        <v>283</v>
      </c>
      <c r="D21" s="1939">
        <v>1</v>
      </c>
      <c r="E21" s="1941">
        <v>2</v>
      </c>
      <c r="F21" s="1939">
        <v>13</v>
      </c>
      <c r="G21" s="1939">
        <v>150</v>
      </c>
      <c r="H21" s="1939">
        <v>9</v>
      </c>
      <c r="I21" s="2542">
        <v>131</v>
      </c>
    </row>
    <row r="22" spans="1:13" ht="30" customHeight="1">
      <c r="A22" s="318" t="s">
        <v>2272</v>
      </c>
      <c r="B22" s="1942">
        <v>149</v>
      </c>
      <c r="C22" s="1942">
        <v>866</v>
      </c>
      <c r="D22" s="1942">
        <v>7</v>
      </c>
      <c r="E22" s="1942">
        <v>16</v>
      </c>
      <c r="F22" s="1942">
        <v>30</v>
      </c>
      <c r="G22" s="1942">
        <v>594</v>
      </c>
      <c r="H22" s="1942">
        <v>112</v>
      </c>
      <c r="I22" s="2545">
        <v>256</v>
      </c>
    </row>
    <row r="23" spans="1:13" ht="18" customHeight="1">
      <c r="A23" s="410" t="s">
        <v>3932</v>
      </c>
      <c r="B23" s="38"/>
      <c r="C23" s="38"/>
      <c r="D23" s="38"/>
      <c r="E23" s="410"/>
      <c r="F23" s="410"/>
      <c r="G23" s="410"/>
      <c r="H23" s="410"/>
      <c r="I23" s="410"/>
    </row>
    <row r="24" spans="1:13" ht="18" customHeight="1">
      <c r="A24" s="410" t="s">
        <v>2689</v>
      </c>
      <c r="B24" s="38"/>
      <c r="C24" s="38"/>
      <c r="D24" s="38"/>
      <c r="E24" s="410"/>
      <c r="F24" s="410"/>
      <c r="G24" s="410"/>
      <c r="H24" s="410"/>
      <c r="I24" s="410"/>
    </row>
    <row r="25" spans="1:13" ht="20.100000000000001" customHeight="1">
      <c r="A25" s="2704" t="s">
        <v>3645</v>
      </c>
      <c r="B25" s="2704"/>
      <c r="C25" s="2704"/>
      <c r="D25" s="2704"/>
      <c r="E25" s="2704"/>
      <c r="F25" s="2704"/>
      <c r="G25" s="2704"/>
      <c r="H25" s="2704"/>
      <c r="I25" s="2704"/>
    </row>
    <row r="26" spans="1:13" ht="20.100000000000001" customHeight="1">
      <c r="A26" s="2704"/>
      <c r="B26" s="2704"/>
      <c r="C26" s="2704"/>
      <c r="D26" s="2704"/>
      <c r="E26" s="2704"/>
      <c r="F26" s="2704"/>
      <c r="G26" s="2704"/>
      <c r="H26" s="2704"/>
      <c r="I26" s="2704"/>
    </row>
    <row r="33" spans="1:13" s="83" customFormat="1" ht="20.100000000000001" customHeight="1">
      <c r="A33" s="4"/>
      <c r="B33" s="39"/>
      <c r="C33" s="39"/>
      <c r="D33" s="39"/>
      <c r="E33" s="4"/>
      <c r="F33" s="4"/>
      <c r="G33" s="4"/>
      <c r="H33" s="4"/>
      <c r="I33" s="4"/>
      <c r="J33" s="4"/>
      <c r="K33" s="4"/>
      <c r="L33" s="4"/>
      <c r="M33" s="4"/>
    </row>
  </sheetData>
  <mergeCells count="6">
    <mergeCell ref="A25:I26"/>
    <mergeCell ref="A2:A3"/>
    <mergeCell ref="B2:C2"/>
    <mergeCell ref="D2:E2"/>
    <mergeCell ref="F2:G2"/>
    <mergeCell ref="H2:I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53"/>
  <sheetViews>
    <sheetView showGridLines="0" view="pageBreakPreview" zoomScaleNormal="75" zoomScaleSheetLayoutView="100" workbookViewId="0">
      <selection activeCell="I50" sqref="I50"/>
    </sheetView>
  </sheetViews>
  <sheetFormatPr defaultRowHeight="20.100000000000001" customHeight="1"/>
  <cols>
    <col min="1" max="1" width="7.375" style="83" customWidth="1"/>
    <col min="2" max="16" width="5" style="83" customWidth="1"/>
    <col min="17" max="20" width="9" style="83"/>
    <col min="21" max="25" width="11.125" style="83" customWidth="1"/>
    <col min="26" max="30" width="7" style="83" customWidth="1"/>
    <col min="31" max="31" width="4.375" style="83" customWidth="1"/>
    <col min="32" max="37" width="7" style="83" customWidth="1"/>
    <col min="38" max="41" width="4.5" style="83" customWidth="1"/>
    <col min="42" max="42" width="9" style="83"/>
    <col min="43" max="54" width="6.875" style="83" customWidth="1"/>
    <col min="55" max="16384" width="9" style="83"/>
  </cols>
  <sheetData>
    <row r="1" spans="1:24" ht="30" customHeight="1">
      <c r="A1" s="132" t="s">
        <v>2273</v>
      </c>
      <c r="B1" s="132"/>
      <c r="C1" s="250"/>
      <c r="D1" s="250"/>
      <c r="E1" s="250"/>
      <c r="F1" s="250"/>
    </row>
    <row r="2" spans="1:24" ht="25.5" customHeight="1">
      <c r="A2" s="337" t="s">
        <v>2849</v>
      </c>
      <c r="B2" s="337"/>
      <c r="C2" s="337"/>
      <c r="D2" s="337"/>
      <c r="E2" s="337"/>
      <c r="F2" s="337"/>
      <c r="G2" s="558"/>
      <c r="H2" s="558"/>
      <c r="I2" s="558"/>
      <c r="J2" s="558"/>
      <c r="K2" s="558"/>
      <c r="L2" s="558"/>
      <c r="M2" s="558"/>
      <c r="N2" s="558"/>
      <c r="O2" s="558"/>
      <c r="P2" s="185" t="s">
        <v>2862</v>
      </c>
    </row>
    <row r="3" spans="1:24" ht="17.25" customHeight="1">
      <c r="A3" s="2647" t="s">
        <v>314</v>
      </c>
      <c r="B3" s="2645" t="s">
        <v>721</v>
      </c>
      <c r="C3" s="2646"/>
      <c r="D3" s="2646"/>
      <c r="E3" s="2646"/>
      <c r="F3" s="2646"/>
      <c r="G3" s="2645" t="s">
        <v>2070</v>
      </c>
      <c r="H3" s="2646"/>
      <c r="I3" s="2646"/>
      <c r="J3" s="2646"/>
      <c r="K3" s="2646"/>
      <c r="L3" s="2645" t="s">
        <v>2071</v>
      </c>
      <c r="M3" s="2646"/>
      <c r="N3" s="2646"/>
      <c r="O3" s="2646"/>
      <c r="P3" s="2646"/>
      <c r="R3" s="599"/>
      <c r="S3" s="1015"/>
      <c r="T3" s="1015"/>
    </row>
    <row r="4" spans="1:24" ht="17.25" customHeight="1">
      <c r="A4" s="2723"/>
      <c r="B4" s="2724" t="s">
        <v>2852</v>
      </c>
      <c r="C4" s="2726" t="s">
        <v>2851</v>
      </c>
      <c r="D4" s="1016"/>
      <c r="E4" s="1017"/>
      <c r="F4" s="2728" t="s">
        <v>2850</v>
      </c>
      <c r="G4" s="2724" t="s">
        <v>2852</v>
      </c>
      <c r="H4" s="2726" t="s">
        <v>2851</v>
      </c>
      <c r="I4" s="1016"/>
      <c r="J4" s="1017"/>
      <c r="K4" s="2728" t="s">
        <v>2850</v>
      </c>
      <c r="L4" s="2724" t="s">
        <v>2852</v>
      </c>
      <c r="M4" s="2726" t="s">
        <v>2851</v>
      </c>
      <c r="N4" s="1016"/>
      <c r="O4" s="1017"/>
      <c r="P4" s="2726" t="s">
        <v>2850</v>
      </c>
      <c r="R4" s="599"/>
      <c r="S4" s="1015"/>
      <c r="T4" s="1018"/>
    </row>
    <row r="5" spans="1:24" ht="45">
      <c r="A5" s="2722"/>
      <c r="B5" s="2725"/>
      <c r="C5" s="2727"/>
      <c r="D5" s="1019" t="s">
        <v>2921</v>
      </c>
      <c r="E5" s="1019" t="s">
        <v>2922</v>
      </c>
      <c r="F5" s="2725"/>
      <c r="G5" s="2725"/>
      <c r="H5" s="2727"/>
      <c r="I5" s="1019" t="s">
        <v>2921</v>
      </c>
      <c r="J5" s="1019" t="s">
        <v>2922</v>
      </c>
      <c r="K5" s="2725"/>
      <c r="L5" s="2725"/>
      <c r="M5" s="2727"/>
      <c r="N5" s="1019" t="s">
        <v>2921</v>
      </c>
      <c r="O5" s="1019" t="s">
        <v>2922</v>
      </c>
      <c r="P5" s="2727"/>
      <c r="R5" s="599"/>
      <c r="S5" s="1015"/>
      <c r="T5" s="1018"/>
    </row>
    <row r="6" spans="1:24" ht="18" customHeight="1">
      <c r="A6" s="571"/>
      <c r="B6" s="159" t="s">
        <v>324</v>
      </c>
      <c r="C6" s="159" t="s">
        <v>791</v>
      </c>
      <c r="D6" s="159" t="s">
        <v>324</v>
      </c>
      <c r="E6" s="159" t="s">
        <v>324</v>
      </c>
      <c r="F6" s="159" t="s">
        <v>324</v>
      </c>
      <c r="G6" s="159" t="s">
        <v>324</v>
      </c>
      <c r="H6" s="159" t="s">
        <v>791</v>
      </c>
      <c r="I6" s="159" t="s">
        <v>324</v>
      </c>
      <c r="J6" s="159" t="s">
        <v>324</v>
      </c>
      <c r="K6" s="159" t="s">
        <v>324</v>
      </c>
      <c r="L6" s="159" t="s">
        <v>324</v>
      </c>
      <c r="M6" s="159" t="s">
        <v>791</v>
      </c>
      <c r="N6" s="159" t="s">
        <v>324</v>
      </c>
      <c r="O6" s="158" t="s">
        <v>324</v>
      </c>
      <c r="P6" s="158" t="s">
        <v>324</v>
      </c>
      <c r="R6" s="599"/>
      <c r="S6" s="1015"/>
      <c r="T6" s="1018"/>
    </row>
    <row r="7" spans="1:24" ht="18" customHeight="1">
      <c r="A7" s="571" t="s">
        <v>2588</v>
      </c>
      <c r="B7" s="487">
        <v>5811</v>
      </c>
      <c r="C7" s="487">
        <v>3742</v>
      </c>
      <c r="D7" s="487">
        <v>1558</v>
      </c>
      <c r="E7" s="487">
        <f>C7-D7</f>
        <v>2184</v>
      </c>
      <c r="F7" s="487">
        <f>B7-C7</f>
        <v>2069</v>
      </c>
      <c r="G7" s="487">
        <v>2794</v>
      </c>
      <c r="H7" s="487">
        <v>1983</v>
      </c>
      <c r="I7" s="487">
        <v>644</v>
      </c>
      <c r="J7" s="487">
        <f>H7-I7</f>
        <v>1339</v>
      </c>
      <c r="K7" s="487">
        <f>G7-H7</f>
        <v>811</v>
      </c>
      <c r="L7" s="487">
        <v>3017</v>
      </c>
      <c r="M7" s="487">
        <v>1759</v>
      </c>
      <c r="N7" s="487">
        <v>914</v>
      </c>
      <c r="O7" s="487">
        <f>M7-N7</f>
        <v>845</v>
      </c>
      <c r="P7" s="245">
        <f>L7-M7</f>
        <v>1258</v>
      </c>
      <c r="R7" s="599"/>
      <c r="S7" s="1015"/>
      <c r="T7" s="1015"/>
    </row>
    <row r="8" spans="1:24" ht="18" customHeight="1">
      <c r="A8" s="571">
        <v>17</v>
      </c>
      <c r="B8" s="487">
        <v>4625</v>
      </c>
      <c r="C8" s="487">
        <v>2933</v>
      </c>
      <c r="D8" s="487">
        <v>1335</v>
      </c>
      <c r="E8" s="487">
        <f t="shared" ref="E8:E11" si="0">C8-D8</f>
        <v>1598</v>
      </c>
      <c r="F8" s="487">
        <f t="shared" ref="F8:F11" si="1">B8-C8</f>
        <v>1692</v>
      </c>
      <c r="G8" s="487">
        <v>2264</v>
      </c>
      <c r="H8" s="487">
        <v>1584</v>
      </c>
      <c r="I8" s="487">
        <v>609</v>
      </c>
      <c r="J8" s="487">
        <f t="shared" ref="J8:J11" si="2">H8-I8</f>
        <v>975</v>
      </c>
      <c r="K8" s="487">
        <f t="shared" ref="K8:K11" si="3">G8-H8</f>
        <v>680</v>
      </c>
      <c r="L8" s="487">
        <v>2361</v>
      </c>
      <c r="M8" s="487">
        <v>1349</v>
      </c>
      <c r="N8" s="487">
        <v>726</v>
      </c>
      <c r="O8" s="487">
        <f t="shared" ref="O8:O11" si="4">M8-N8</f>
        <v>623</v>
      </c>
      <c r="P8" s="245">
        <f t="shared" ref="P8:P9" si="5">L8-M8</f>
        <v>1012</v>
      </c>
      <c r="R8" s="599"/>
      <c r="S8" s="1015"/>
      <c r="T8" s="1015"/>
    </row>
    <row r="9" spans="1:24" ht="18" customHeight="1">
      <c r="A9" s="571">
        <v>22</v>
      </c>
      <c r="B9" s="487">
        <v>3411</v>
      </c>
      <c r="C9" s="487">
        <v>2314</v>
      </c>
      <c r="D9" s="487">
        <v>971</v>
      </c>
      <c r="E9" s="487">
        <f t="shared" si="0"/>
        <v>1343</v>
      </c>
      <c r="F9" s="487">
        <f t="shared" si="1"/>
        <v>1097</v>
      </c>
      <c r="G9" s="487">
        <v>1687</v>
      </c>
      <c r="H9" s="487">
        <v>1261</v>
      </c>
      <c r="I9" s="487">
        <v>481</v>
      </c>
      <c r="J9" s="487">
        <f t="shared" si="2"/>
        <v>780</v>
      </c>
      <c r="K9" s="487">
        <f t="shared" si="3"/>
        <v>426</v>
      </c>
      <c r="L9" s="487">
        <v>1724</v>
      </c>
      <c r="M9" s="487">
        <v>1053</v>
      </c>
      <c r="N9" s="487">
        <v>490</v>
      </c>
      <c r="O9" s="487">
        <f t="shared" si="4"/>
        <v>563</v>
      </c>
      <c r="P9" s="245">
        <f t="shared" si="5"/>
        <v>671</v>
      </c>
      <c r="R9" s="599"/>
      <c r="S9" s="1015"/>
      <c r="T9" s="1018"/>
    </row>
    <row r="10" spans="1:24" ht="18" customHeight="1">
      <c r="A10" s="571">
        <v>27</v>
      </c>
      <c r="B10" s="487">
        <v>2468</v>
      </c>
      <c r="C10" s="487">
        <v>1608</v>
      </c>
      <c r="D10" s="487">
        <v>645</v>
      </c>
      <c r="E10" s="487">
        <f t="shared" ref="E10" si="6">C10-D10</f>
        <v>963</v>
      </c>
      <c r="F10" s="487">
        <f t="shared" ref="F10" si="7">B10-C10</f>
        <v>860</v>
      </c>
      <c r="G10" s="487">
        <v>1249</v>
      </c>
      <c r="H10" s="487">
        <v>911</v>
      </c>
      <c r="I10" s="487">
        <v>354</v>
      </c>
      <c r="J10" s="487">
        <f t="shared" ref="J10" si="8">H10-I10</f>
        <v>557</v>
      </c>
      <c r="K10" s="487">
        <f t="shared" ref="K10" si="9">G10-H10</f>
        <v>338</v>
      </c>
      <c r="L10" s="487">
        <v>1219</v>
      </c>
      <c r="M10" s="487">
        <v>697</v>
      </c>
      <c r="N10" s="487">
        <v>291</v>
      </c>
      <c r="O10" s="487">
        <f t="shared" ref="O10" si="10">M10-N10</f>
        <v>406</v>
      </c>
      <c r="P10" s="245">
        <f t="shared" ref="P10" si="11">L10-M10</f>
        <v>522</v>
      </c>
      <c r="R10" s="599"/>
      <c r="S10" s="1015"/>
      <c r="T10" s="1018"/>
    </row>
    <row r="11" spans="1:24" ht="18" customHeight="1">
      <c r="A11" s="572" t="s">
        <v>3012</v>
      </c>
      <c r="B11" s="488">
        <v>1656</v>
      </c>
      <c r="C11" s="488">
        <v>1077</v>
      </c>
      <c r="D11" s="488">
        <v>322</v>
      </c>
      <c r="E11" s="488">
        <f t="shared" si="0"/>
        <v>755</v>
      </c>
      <c r="F11" s="488">
        <f t="shared" si="1"/>
        <v>579</v>
      </c>
      <c r="G11" s="488">
        <v>840</v>
      </c>
      <c r="H11" s="488">
        <v>620</v>
      </c>
      <c r="I11" s="488">
        <v>209</v>
      </c>
      <c r="J11" s="488">
        <f t="shared" si="2"/>
        <v>411</v>
      </c>
      <c r="K11" s="488">
        <f t="shared" si="3"/>
        <v>220</v>
      </c>
      <c r="L11" s="488">
        <v>816</v>
      </c>
      <c r="M11" s="488">
        <v>457</v>
      </c>
      <c r="N11" s="488">
        <v>113</v>
      </c>
      <c r="O11" s="488">
        <f t="shared" si="4"/>
        <v>344</v>
      </c>
      <c r="P11" s="489">
        <v>359</v>
      </c>
      <c r="R11" s="599"/>
      <c r="S11" s="1015"/>
      <c r="T11" s="1018"/>
    </row>
    <row r="12" spans="1:24" ht="18" customHeight="1">
      <c r="A12" s="599" t="s">
        <v>2802</v>
      </c>
      <c r="B12" s="599"/>
      <c r="C12" s="599"/>
      <c r="D12" s="599"/>
      <c r="E12" s="599"/>
      <c r="F12" s="599"/>
      <c r="G12" s="599"/>
      <c r="H12" s="599"/>
      <c r="I12" s="599"/>
      <c r="J12" s="599"/>
      <c r="K12" s="599"/>
      <c r="L12" s="558"/>
      <c r="M12" s="558"/>
      <c r="N12" s="558"/>
      <c r="O12" s="558"/>
      <c r="P12" s="558"/>
      <c r="R12" s="599"/>
      <c r="S12" s="1015"/>
      <c r="T12" s="1018"/>
    </row>
    <row r="13" spans="1:24" ht="18" customHeight="1">
      <c r="A13" s="1020" t="s">
        <v>2853</v>
      </c>
      <c r="B13" s="599"/>
      <c r="C13" s="599"/>
      <c r="D13" s="599"/>
      <c r="E13" s="599"/>
      <c r="F13" s="599"/>
      <c r="G13" s="599"/>
      <c r="H13" s="599"/>
      <c r="I13" s="599"/>
      <c r="J13" s="599"/>
      <c r="K13" s="599"/>
      <c r="L13" s="558"/>
      <c r="M13" s="558"/>
      <c r="N13" s="558"/>
      <c r="O13" s="558"/>
      <c r="P13" s="558"/>
      <c r="R13" s="599"/>
      <c r="S13" s="1015"/>
      <c r="T13" s="1018"/>
    </row>
    <row r="14" spans="1:24" ht="18" customHeight="1">
      <c r="A14" s="1020"/>
      <c r="B14" s="599"/>
      <c r="C14" s="599"/>
      <c r="D14" s="599"/>
      <c r="E14" s="599"/>
      <c r="F14" s="599"/>
      <c r="G14" s="599"/>
      <c r="H14" s="599"/>
      <c r="I14" s="599"/>
      <c r="J14" s="599"/>
      <c r="K14" s="599"/>
      <c r="L14" s="558"/>
      <c r="M14" s="558"/>
      <c r="N14" s="558"/>
      <c r="O14" s="558"/>
      <c r="P14" s="558"/>
      <c r="R14" s="599"/>
      <c r="S14" s="1015"/>
      <c r="T14" s="1018"/>
    </row>
    <row r="15" spans="1:24" ht="17.25" customHeight="1">
      <c r="A15" s="997"/>
      <c r="B15" s="558"/>
      <c r="C15" s="558"/>
      <c r="D15" s="558"/>
      <c r="E15" s="558"/>
      <c r="F15" s="558"/>
      <c r="G15" s="558"/>
      <c r="H15" s="558"/>
      <c r="I15" s="558"/>
      <c r="J15" s="558"/>
      <c r="K15" s="558"/>
      <c r="L15" s="558"/>
      <c r="M15" s="558"/>
      <c r="N15" s="558"/>
      <c r="O15" s="558"/>
      <c r="P15" s="558"/>
    </row>
    <row r="16" spans="1:24" s="558" customFormat="1" ht="25.5" customHeight="1">
      <c r="A16" s="2579"/>
      <c r="B16" s="2579"/>
      <c r="C16" s="2579"/>
      <c r="D16" s="2579"/>
      <c r="E16" s="2579"/>
      <c r="F16" s="2579"/>
      <c r="G16" s="2579"/>
      <c r="H16" s="337"/>
      <c r="I16" s="337"/>
      <c r="J16" s="337"/>
      <c r="K16" s="337"/>
      <c r="L16" s="599"/>
      <c r="M16" s="599"/>
      <c r="N16" s="599"/>
      <c r="O16" s="599"/>
      <c r="P16" s="599"/>
      <c r="R16" s="337" t="s">
        <v>3523</v>
      </c>
      <c r="S16" s="337"/>
      <c r="T16" s="337"/>
      <c r="U16" s="337"/>
      <c r="V16" s="337"/>
      <c r="X16" s="185" t="s">
        <v>2863</v>
      </c>
    </row>
    <row r="17" spans="1:25" ht="18" customHeight="1">
      <c r="A17" s="2721"/>
      <c r="B17" s="2721"/>
      <c r="C17" s="601"/>
      <c r="D17" s="601"/>
      <c r="E17" s="601"/>
      <c r="F17" s="601"/>
      <c r="G17" s="2721"/>
      <c r="H17" s="601"/>
      <c r="I17" s="601"/>
      <c r="J17" s="601"/>
      <c r="K17" s="601"/>
      <c r="L17" s="601"/>
      <c r="M17" s="601"/>
      <c r="N17" s="601"/>
      <c r="O17" s="601"/>
      <c r="P17" s="601"/>
      <c r="R17" s="2590" t="s">
        <v>314</v>
      </c>
      <c r="S17" s="2592" t="s">
        <v>101</v>
      </c>
      <c r="T17" s="2645" t="s">
        <v>3492</v>
      </c>
      <c r="U17" s="598"/>
      <c r="V17" s="2645" t="s">
        <v>3494</v>
      </c>
      <c r="W17" s="598"/>
      <c r="X17" s="2625" t="s">
        <v>3495</v>
      </c>
      <c r="Y17" s="599"/>
    </row>
    <row r="18" spans="1:25" ht="38.25" customHeight="1">
      <c r="A18" s="2721"/>
      <c r="B18" s="2721"/>
      <c r="C18" s="601"/>
      <c r="D18" s="601"/>
      <c r="E18" s="601"/>
      <c r="F18" s="601"/>
      <c r="G18" s="2721"/>
      <c r="H18" s="601"/>
      <c r="I18" s="601"/>
      <c r="J18" s="601"/>
      <c r="K18" s="601"/>
      <c r="L18" s="492"/>
      <c r="M18" s="492"/>
      <c r="N18" s="492"/>
      <c r="O18" s="492"/>
      <c r="P18" s="492"/>
      <c r="R18" s="2722"/>
      <c r="S18" s="2720"/>
      <c r="T18" s="2720"/>
      <c r="U18" s="68" t="s">
        <v>3493</v>
      </c>
      <c r="V18" s="2720"/>
      <c r="W18" s="68" t="s">
        <v>3493</v>
      </c>
      <c r="X18" s="2626"/>
    </row>
    <row r="19" spans="1:25" ht="18" customHeight="1">
      <c r="A19" s="599"/>
      <c r="B19" s="126"/>
      <c r="C19" s="126"/>
      <c r="D19" s="126"/>
      <c r="E19" s="126"/>
      <c r="F19" s="126"/>
      <c r="G19" s="126"/>
      <c r="H19" s="126"/>
      <c r="I19" s="126"/>
      <c r="J19" s="126"/>
      <c r="K19" s="126"/>
      <c r="L19" s="126"/>
      <c r="M19" s="126"/>
      <c r="N19" s="126"/>
      <c r="O19" s="126"/>
      <c r="P19" s="126"/>
      <c r="R19" s="1021"/>
      <c r="S19" s="1022" t="s">
        <v>3521</v>
      </c>
      <c r="T19" s="1022" t="s">
        <v>3521</v>
      </c>
      <c r="U19" s="1022" t="s">
        <v>3521</v>
      </c>
      <c r="V19" s="1022" t="s">
        <v>3521</v>
      </c>
      <c r="W19" s="1022" t="s">
        <v>3521</v>
      </c>
      <c r="X19" s="1023" t="s">
        <v>3521</v>
      </c>
      <c r="Y19" s="129"/>
    </row>
    <row r="20" spans="1:25" ht="18" customHeight="1">
      <c r="A20" s="601"/>
      <c r="B20" s="247"/>
      <c r="C20" s="247"/>
      <c r="D20" s="247"/>
      <c r="E20" s="247"/>
      <c r="F20" s="247"/>
      <c r="G20" s="247"/>
      <c r="H20" s="247"/>
      <c r="I20" s="247"/>
      <c r="J20" s="247"/>
      <c r="K20" s="247"/>
      <c r="L20" s="247"/>
      <c r="M20" s="247"/>
      <c r="N20" s="247"/>
      <c r="O20" s="247"/>
      <c r="P20" s="247"/>
      <c r="R20" s="571" t="s">
        <v>3497</v>
      </c>
      <c r="S20" s="73">
        <v>1008</v>
      </c>
      <c r="T20" s="73">
        <v>67</v>
      </c>
      <c r="U20" s="73">
        <v>38</v>
      </c>
      <c r="V20" s="72">
        <v>207</v>
      </c>
      <c r="W20" s="72">
        <v>42</v>
      </c>
      <c r="X20" s="72">
        <v>734</v>
      </c>
    </row>
    <row r="21" spans="1:25" ht="18" customHeight="1">
      <c r="A21" s="601"/>
      <c r="B21" s="247"/>
      <c r="C21" s="247"/>
      <c r="D21" s="247"/>
      <c r="E21" s="247"/>
      <c r="F21" s="247"/>
      <c r="G21" s="247"/>
      <c r="H21" s="247"/>
      <c r="I21" s="247"/>
      <c r="J21" s="247"/>
      <c r="K21" s="247"/>
      <c r="L21" s="247"/>
      <c r="M21" s="247"/>
      <c r="N21" s="247"/>
      <c r="O21" s="247"/>
      <c r="P21" s="247"/>
      <c r="R21" s="571">
        <v>22</v>
      </c>
      <c r="S21" s="73">
        <v>756</v>
      </c>
      <c r="T21" s="73">
        <v>47</v>
      </c>
      <c r="U21" s="73">
        <v>31</v>
      </c>
      <c r="V21" s="72">
        <v>192</v>
      </c>
      <c r="W21" s="72">
        <v>50</v>
      </c>
      <c r="X21" s="72">
        <v>517</v>
      </c>
    </row>
    <row r="22" spans="1:25" ht="18" customHeight="1">
      <c r="A22" s="601"/>
      <c r="B22" s="247"/>
      <c r="C22" s="247"/>
      <c r="D22" s="247"/>
      <c r="E22" s="247"/>
      <c r="F22" s="247"/>
      <c r="G22" s="247"/>
      <c r="H22" s="247"/>
      <c r="I22" s="247"/>
      <c r="J22" s="247"/>
      <c r="K22" s="247"/>
      <c r="L22" s="247"/>
      <c r="M22" s="247"/>
      <c r="N22" s="247"/>
      <c r="O22" s="247"/>
      <c r="P22" s="247"/>
      <c r="R22" s="571">
        <v>27</v>
      </c>
      <c r="S22" s="73">
        <v>610</v>
      </c>
      <c r="T22" s="73">
        <v>38</v>
      </c>
      <c r="U22" s="73">
        <v>25</v>
      </c>
      <c r="V22" s="72">
        <v>95</v>
      </c>
      <c r="W22" s="72">
        <v>23</v>
      </c>
      <c r="X22" s="72">
        <v>477</v>
      </c>
    </row>
    <row r="23" spans="1:25" ht="18" customHeight="1">
      <c r="A23" s="601"/>
      <c r="B23" s="247"/>
      <c r="C23" s="247"/>
      <c r="D23" s="247"/>
      <c r="E23" s="247"/>
      <c r="F23" s="247"/>
      <c r="G23" s="247"/>
      <c r="H23" s="247"/>
      <c r="I23" s="247"/>
      <c r="J23" s="247"/>
      <c r="K23" s="247"/>
      <c r="L23" s="247"/>
      <c r="M23" s="247"/>
      <c r="N23" s="247"/>
      <c r="O23" s="247"/>
      <c r="P23" s="247"/>
      <c r="R23" s="572" t="s">
        <v>3496</v>
      </c>
      <c r="S23" s="334">
        <v>424</v>
      </c>
      <c r="T23" s="334">
        <v>28</v>
      </c>
      <c r="U23" s="334">
        <v>17</v>
      </c>
      <c r="V23" s="76">
        <v>70</v>
      </c>
      <c r="W23" s="76">
        <v>12</v>
      </c>
      <c r="X23" s="76">
        <v>326</v>
      </c>
    </row>
    <row r="24" spans="1:25" ht="18" customHeight="1">
      <c r="A24" s="601"/>
      <c r="B24" s="247"/>
      <c r="C24" s="247"/>
      <c r="D24" s="247"/>
      <c r="E24" s="247"/>
      <c r="F24" s="247"/>
      <c r="G24" s="247"/>
      <c r="H24" s="247"/>
      <c r="I24" s="247"/>
      <c r="J24" s="247"/>
      <c r="K24" s="247"/>
      <c r="L24" s="247"/>
      <c r="M24" s="247"/>
      <c r="N24" s="247"/>
      <c r="O24" s="247"/>
      <c r="P24" s="247"/>
      <c r="R24" s="599" t="s">
        <v>2802</v>
      </c>
      <c r="S24" s="599"/>
      <c r="T24" s="599"/>
      <c r="U24" s="599"/>
      <c r="V24" s="599"/>
      <c r="W24" s="599"/>
      <c r="X24" s="558"/>
    </row>
    <row r="25" spans="1:25" ht="18" customHeight="1">
      <c r="A25" s="601"/>
      <c r="B25" s="247"/>
      <c r="C25" s="247"/>
      <c r="D25" s="247"/>
      <c r="E25" s="247"/>
      <c r="F25" s="247"/>
      <c r="G25" s="247"/>
      <c r="H25" s="247"/>
      <c r="I25" s="247"/>
      <c r="J25" s="247"/>
      <c r="K25" s="247"/>
      <c r="L25" s="247"/>
      <c r="M25" s="247"/>
      <c r="N25" s="247"/>
      <c r="O25" s="247"/>
      <c r="P25" s="247"/>
      <c r="R25" s="599" t="s">
        <v>3522</v>
      </c>
      <c r="S25" s="599"/>
      <c r="T25" s="599"/>
      <c r="U25" s="599"/>
      <c r="V25" s="599"/>
      <c r="W25" s="599"/>
      <c r="X25" s="558"/>
    </row>
    <row r="26" spans="1:25" ht="15.75" customHeight="1">
      <c r="A26" s="558"/>
      <c r="B26" s="558"/>
      <c r="C26" s="558"/>
      <c r="D26" s="558"/>
      <c r="E26" s="558"/>
      <c r="F26" s="558"/>
      <c r="G26" s="558"/>
      <c r="H26" s="558"/>
      <c r="I26" s="558"/>
      <c r="J26" s="558"/>
      <c r="K26" s="558"/>
      <c r="L26" s="558"/>
      <c r="M26" s="558"/>
      <c r="N26" s="558"/>
      <c r="O26" s="558"/>
      <c r="P26" s="558"/>
      <c r="R26" s="2691" t="s">
        <v>3524</v>
      </c>
      <c r="S26" s="2691"/>
      <c r="T26" s="2691"/>
      <c r="U26" s="2691"/>
      <c r="V26" s="2691"/>
      <c r="W26" s="2691"/>
      <c r="X26" s="2691"/>
    </row>
    <row r="27" spans="1:25" ht="16.5" customHeight="1">
      <c r="A27" s="558"/>
      <c r="B27" s="558"/>
      <c r="C27" s="558"/>
      <c r="D27" s="558"/>
      <c r="E27" s="558"/>
      <c r="F27" s="558"/>
      <c r="G27" s="558"/>
      <c r="H27" s="558"/>
      <c r="I27" s="558"/>
      <c r="J27" s="558"/>
      <c r="K27" s="558"/>
      <c r="L27" s="558"/>
      <c r="M27" s="558"/>
      <c r="N27" s="558"/>
      <c r="O27" s="558"/>
      <c r="P27" s="558"/>
      <c r="R27" s="2691" t="s">
        <v>3525</v>
      </c>
      <c r="S27" s="2691"/>
      <c r="T27" s="2691"/>
      <c r="U27" s="2691"/>
      <c r="V27" s="2691"/>
      <c r="W27" s="2691"/>
      <c r="X27" s="2691"/>
    </row>
    <row r="28" spans="1:25" ht="18" customHeight="1">
      <c r="A28" s="599"/>
      <c r="B28" s="599"/>
      <c r="C28" s="599"/>
      <c r="D28" s="599"/>
      <c r="E28" s="599"/>
      <c r="F28" s="599"/>
      <c r="G28" s="599"/>
      <c r="H28" s="599"/>
      <c r="I28" s="599"/>
      <c r="J28" s="599"/>
      <c r="K28" s="599"/>
      <c r="L28" s="599"/>
      <c r="M28" s="599"/>
      <c r="N28" s="599"/>
      <c r="O28" s="599"/>
      <c r="P28" s="599"/>
      <c r="R28" s="2691" t="s">
        <v>3526</v>
      </c>
      <c r="S28" s="2691"/>
      <c r="T28" s="2691"/>
      <c r="U28" s="2691"/>
      <c r="V28" s="2691"/>
      <c r="W28" s="2691"/>
      <c r="X28" s="2691"/>
    </row>
    <row r="29" spans="1:25" ht="18" customHeight="1">
      <c r="A29" s="599"/>
      <c r="B29" s="599"/>
      <c r="C29" s="599"/>
      <c r="D29" s="599"/>
      <c r="E29" s="599"/>
      <c r="F29" s="599"/>
      <c r="G29" s="599"/>
      <c r="H29" s="599"/>
      <c r="I29" s="599"/>
      <c r="J29" s="599"/>
      <c r="K29" s="599"/>
      <c r="L29" s="599"/>
      <c r="M29" s="599"/>
      <c r="N29" s="599"/>
      <c r="O29" s="599"/>
      <c r="P29" s="599"/>
      <c r="R29" s="2691" t="s">
        <v>3527</v>
      </c>
      <c r="S29" s="2691"/>
      <c r="T29" s="2691"/>
      <c r="U29" s="2691"/>
      <c r="V29" s="2691"/>
      <c r="W29" s="2691"/>
      <c r="X29" s="2691"/>
    </row>
    <row r="30" spans="1:25" ht="18" customHeight="1">
      <c r="A30" s="599"/>
      <c r="B30" s="599"/>
      <c r="C30" s="599"/>
      <c r="D30" s="599"/>
      <c r="E30" s="599"/>
      <c r="F30" s="599"/>
      <c r="G30" s="599"/>
      <c r="H30" s="599"/>
      <c r="I30" s="599"/>
      <c r="J30" s="599"/>
      <c r="K30" s="599"/>
      <c r="L30" s="599"/>
      <c r="M30" s="599"/>
      <c r="N30" s="599"/>
      <c r="O30" s="599"/>
      <c r="P30" s="599"/>
      <c r="R30" s="2691" t="s">
        <v>3528</v>
      </c>
      <c r="S30" s="2691"/>
      <c r="T30" s="2691"/>
      <c r="U30" s="2691"/>
      <c r="V30" s="2691"/>
      <c r="W30" s="2691"/>
      <c r="X30" s="2691"/>
    </row>
    <row r="31" spans="1:25" ht="18" customHeight="1">
      <c r="A31" s="599"/>
      <c r="B31" s="599"/>
      <c r="C31" s="599"/>
      <c r="D31" s="599"/>
      <c r="E31" s="599"/>
      <c r="F31" s="599"/>
      <c r="G31" s="599"/>
      <c r="H31" s="599"/>
      <c r="I31" s="599"/>
      <c r="J31" s="599"/>
      <c r="K31" s="599"/>
      <c r="L31" s="599"/>
      <c r="M31" s="599"/>
      <c r="N31" s="599"/>
      <c r="O31" s="599"/>
      <c r="P31" s="599"/>
      <c r="R31" s="2691" t="s">
        <v>3529</v>
      </c>
      <c r="S31" s="2691"/>
      <c r="T31" s="2691"/>
      <c r="U31" s="2691"/>
      <c r="V31" s="2691"/>
      <c r="W31" s="2691"/>
      <c r="X31" s="2691"/>
    </row>
    <row r="32" spans="1:25" ht="39.75" customHeight="1">
      <c r="A32" s="558"/>
      <c r="B32" s="558"/>
      <c r="C32" s="558"/>
      <c r="D32" s="558"/>
      <c r="E32" s="558"/>
      <c r="F32" s="558"/>
      <c r="G32" s="558"/>
      <c r="H32" s="558"/>
      <c r="I32" s="558"/>
      <c r="J32" s="558"/>
      <c r="K32" s="558"/>
      <c r="L32" s="558"/>
      <c r="M32" s="558"/>
      <c r="N32" s="558"/>
      <c r="O32" s="558"/>
      <c r="P32" s="558"/>
      <c r="R32" s="2691"/>
      <c r="S32" s="2691"/>
      <c r="T32" s="2691"/>
      <c r="U32" s="2691"/>
      <c r="V32" s="2691"/>
      <c r="W32" s="2691"/>
      <c r="X32" s="2691"/>
    </row>
    <row r="33" spans="1:37" ht="25.5" customHeight="1">
      <c r="A33" s="558"/>
      <c r="B33" s="558"/>
      <c r="C33" s="558"/>
      <c r="D33" s="558"/>
      <c r="E33" s="558"/>
      <c r="F33" s="558"/>
      <c r="G33" s="558"/>
      <c r="H33" s="558"/>
      <c r="I33" s="558"/>
      <c r="J33" s="558"/>
      <c r="K33" s="558"/>
      <c r="L33" s="558"/>
      <c r="M33" s="558"/>
      <c r="N33" s="558"/>
      <c r="O33" s="558"/>
      <c r="P33" s="558"/>
      <c r="Z33" s="556" t="s">
        <v>2864</v>
      </c>
      <c r="AF33" s="556" t="s">
        <v>2865</v>
      </c>
      <c r="AG33" s="556"/>
    </row>
    <row r="34" spans="1:37" ht="14.25">
      <c r="A34" s="558"/>
      <c r="B34" s="558"/>
      <c r="C34" s="558"/>
      <c r="D34" s="558"/>
      <c r="E34" s="558"/>
      <c r="F34" s="558"/>
      <c r="G34" s="558"/>
      <c r="H34" s="558"/>
      <c r="I34" s="558"/>
      <c r="J34" s="558"/>
      <c r="K34" s="558"/>
      <c r="L34" s="558"/>
      <c r="M34" s="558"/>
      <c r="N34" s="558"/>
      <c r="O34" s="558"/>
      <c r="P34" s="558"/>
      <c r="Z34" s="556"/>
      <c r="AD34" s="185" t="s">
        <v>2866</v>
      </c>
      <c r="AF34" s="556"/>
      <c r="AG34" s="556"/>
      <c r="AK34" s="185" t="s">
        <v>2866</v>
      </c>
    </row>
    <row r="35" spans="1:37" ht="17.25" customHeight="1">
      <c r="A35" s="558"/>
      <c r="B35" s="558"/>
      <c r="C35" s="558"/>
      <c r="D35" s="558"/>
      <c r="E35" s="558"/>
      <c r="F35" s="558"/>
      <c r="G35" s="558"/>
      <c r="H35" s="558"/>
      <c r="I35" s="558"/>
      <c r="J35" s="558"/>
      <c r="K35" s="558"/>
      <c r="L35" s="558"/>
      <c r="M35" s="558"/>
      <c r="N35" s="558"/>
      <c r="O35" s="558"/>
      <c r="P35" s="558"/>
      <c r="Z35" s="2646"/>
      <c r="AA35" s="2715" t="s">
        <v>2803</v>
      </c>
      <c r="AB35" s="2716"/>
      <c r="AC35" s="2717"/>
      <c r="AD35" s="2709" t="s">
        <v>2804</v>
      </c>
      <c r="AE35" s="1024"/>
      <c r="AF35" s="2711"/>
      <c r="AG35" s="2713" t="s">
        <v>99</v>
      </c>
      <c r="AH35" s="2715" t="s">
        <v>2805</v>
      </c>
      <c r="AI35" s="2716"/>
      <c r="AJ35" s="2717"/>
      <c r="AK35" s="2718" t="s">
        <v>2806</v>
      </c>
    </row>
    <row r="36" spans="1:37" ht="28.5">
      <c r="A36" s="558"/>
      <c r="B36" s="558"/>
      <c r="C36" s="558"/>
      <c r="D36" s="558"/>
      <c r="E36" s="558"/>
      <c r="F36" s="558"/>
      <c r="G36" s="558"/>
      <c r="H36" s="558"/>
      <c r="I36" s="558"/>
      <c r="J36" s="558"/>
      <c r="K36" s="558"/>
      <c r="L36" s="558"/>
      <c r="M36" s="558"/>
      <c r="N36" s="558"/>
      <c r="O36" s="558"/>
      <c r="P36" s="558"/>
      <c r="R36" s="1025"/>
      <c r="S36" s="1026" t="s">
        <v>3498</v>
      </c>
      <c r="T36" s="1025"/>
      <c r="U36" s="1025"/>
      <c r="V36" s="1025"/>
      <c r="W36" s="1025"/>
      <c r="X36" s="1025"/>
      <c r="Z36" s="2648"/>
      <c r="AA36" s="376" t="s">
        <v>101</v>
      </c>
      <c r="AB36" s="380" t="s">
        <v>2807</v>
      </c>
      <c r="AC36" s="1027" t="s">
        <v>2808</v>
      </c>
      <c r="AD36" s="2710"/>
      <c r="AE36" s="1024"/>
      <c r="AF36" s="2712"/>
      <c r="AG36" s="2714"/>
      <c r="AH36" s="377" t="s">
        <v>2796</v>
      </c>
      <c r="AI36" s="380" t="s">
        <v>2809</v>
      </c>
      <c r="AJ36" s="1027" t="s">
        <v>2812</v>
      </c>
      <c r="AK36" s="2719"/>
    </row>
    <row r="37" spans="1:37" ht="17.25" customHeight="1">
      <c r="A37" s="558"/>
      <c r="B37" s="558"/>
      <c r="C37" s="558"/>
      <c r="D37" s="558"/>
      <c r="E37" s="558"/>
      <c r="F37" s="558"/>
      <c r="G37" s="558"/>
      <c r="H37" s="558"/>
      <c r="I37" s="558"/>
      <c r="J37" s="558"/>
      <c r="K37" s="558"/>
      <c r="L37" s="558"/>
      <c r="M37" s="558"/>
      <c r="N37" s="558"/>
      <c r="O37" s="558"/>
      <c r="P37" s="558"/>
      <c r="Z37" s="599"/>
      <c r="AA37" s="158" t="s">
        <v>2810</v>
      </c>
      <c r="AB37" s="159" t="s">
        <v>2810</v>
      </c>
      <c r="AC37" s="157" t="s">
        <v>2810</v>
      </c>
      <c r="AD37" s="126" t="s">
        <v>2810</v>
      </c>
      <c r="AE37" s="126"/>
      <c r="AF37" s="157"/>
      <c r="AG37" s="1028" t="s">
        <v>2867</v>
      </c>
      <c r="AH37" s="378" t="s">
        <v>2867</v>
      </c>
      <c r="AI37" s="379" t="s">
        <v>2867</v>
      </c>
      <c r="AJ37" s="1029" t="s">
        <v>2867</v>
      </c>
      <c r="AK37" s="1030" t="s">
        <v>2867</v>
      </c>
    </row>
    <row r="38" spans="1:37" ht="17.25" customHeight="1">
      <c r="A38" s="558"/>
      <c r="B38" s="558"/>
      <c r="C38" s="558"/>
      <c r="D38" s="558"/>
      <c r="E38" s="558"/>
      <c r="F38" s="558"/>
      <c r="G38" s="558"/>
      <c r="H38" s="558"/>
      <c r="I38" s="558"/>
      <c r="J38" s="558"/>
      <c r="K38" s="558"/>
      <c r="L38" s="558"/>
      <c r="M38" s="558"/>
      <c r="N38" s="558"/>
      <c r="O38" s="558"/>
      <c r="P38" s="558"/>
      <c r="Z38" s="594" t="s">
        <v>423</v>
      </c>
      <c r="AA38" s="1031">
        <v>414</v>
      </c>
      <c r="AB38" s="503">
        <v>223</v>
      </c>
      <c r="AC38" s="1032">
        <v>191</v>
      </c>
      <c r="AD38" s="1033">
        <v>325</v>
      </c>
      <c r="AE38" s="1034"/>
      <c r="AF38" s="594" t="s">
        <v>423</v>
      </c>
      <c r="AG38" s="477">
        <f>AH38+AK38</f>
        <v>202</v>
      </c>
      <c r="AH38" s="477">
        <v>132</v>
      </c>
      <c r="AI38" s="121">
        <v>35</v>
      </c>
      <c r="AJ38" s="473">
        <v>28</v>
      </c>
      <c r="AK38" s="477">
        <v>70</v>
      </c>
    </row>
    <row r="39" spans="1:37" ht="17.25" customHeight="1">
      <c r="A39" s="558"/>
      <c r="B39" s="558"/>
      <c r="C39" s="558"/>
      <c r="D39" s="558"/>
      <c r="E39" s="558"/>
      <c r="F39" s="558"/>
      <c r="G39" s="558"/>
      <c r="H39" s="558"/>
      <c r="I39" s="558"/>
      <c r="J39" s="558"/>
      <c r="K39" s="558"/>
      <c r="L39" s="558"/>
      <c r="M39" s="558"/>
      <c r="N39" s="558"/>
      <c r="O39" s="558"/>
      <c r="P39" s="558"/>
      <c r="Z39" s="594">
        <v>22</v>
      </c>
      <c r="AA39" s="477">
        <v>385</v>
      </c>
      <c r="AB39" s="121">
        <v>187</v>
      </c>
      <c r="AC39" s="473">
        <v>198</v>
      </c>
      <c r="AD39" s="122">
        <v>400</v>
      </c>
      <c r="AE39" s="1035"/>
      <c r="AF39" s="594">
        <v>22</v>
      </c>
      <c r="AG39" s="477">
        <f>AH39+AK39</f>
        <v>239</v>
      </c>
      <c r="AH39" s="477">
        <v>154</v>
      </c>
      <c r="AI39" s="121">
        <v>34</v>
      </c>
      <c r="AJ39" s="473">
        <v>36</v>
      </c>
      <c r="AK39" s="477">
        <v>85</v>
      </c>
    </row>
    <row r="40" spans="1:37" ht="17.25" customHeight="1">
      <c r="A40" s="558"/>
      <c r="B40" s="558"/>
      <c r="C40" s="558"/>
      <c r="D40" s="558"/>
      <c r="E40" s="558"/>
      <c r="F40" s="558"/>
      <c r="G40" s="558"/>
      <c r="H40" s="558"/>
      <c r="I40" s="558"/>
      <c r="J40" s="558"/>
      <c r="K40" s="558"/>
      <c r="L40" s="558"/>
      <c r="M40" s="558"/>
      <c r="N40" s="558"/>
      <c r="O40" s="558"/>
      <c r="P40" s="558"/>
      <c r="Z40" s="769">
        <v>27</v>
      </c>
      <c r="AA40" s="1036">
        <v>455</v>
      </c>
      <c r="AB40" s="1037">
        <v>263</v>
      </c>
      <c r="AC40" s="1038">
        <v>192</v>
      </c>
      <c r="AD40" s="1039">
        <v>492</v>
      </c>
      <c r="AE40" s="1040"/>
      <c r="AF40" s="769">
        <v>27</v>
      </c>
      <c r="AG40" s="271">
        <v>214</v>
      </c>
      <c r="AH40" s="271">
        <v>98</v>
      </c>
      <c r="AI40" s="123">
        <v>61</v>
      </c>
      <c r="AJ40" s="474">
        <v>37</v>
      </c>
      <c r="AK40" s="271">
        <v>116</v>
      </c>
    </row>
    <row r="41" spans="1:37" ht="17.25" customHeight="1">
      <c r="A41" s="558"/>
      <c r="B41" s="558"/>
      <c r="C41" s="558"/>
      <c r="D41" s="558"/>
      <c r="E41" s="558"/>
      <c r="F41" s="558"/>
      <c r="G41" s="558"/>
      <c r="H41" s="558"/>
      <c r="I41" s="558"/>
      <c r="J41" s="558"/>
      <c r="K41" s="558"/>
      <c r="L41" s="558"/>
      <c r="M41" s="558"/>
      <c r="N41" s="558"/>
      <c r="O41" s="558"/>
      <c r="P41" s="558"/>
      <c r="Z41" s="558" t="s">
        <v>2811</v>
      </c>
      <c r="AA41" s="558"/>
      <c r="AB41" s="558"/>
      <c r="AC41" s="558"/>
      <c r="AD41" s="558"/>
      <c r="AE41" s="558"/>
      <c r="AF41" s="558" t="s">
        <v>2811</v>
      </c>
      <c r="AG41" s="558"/>
    </row>
    <row r="42" spans="1:37" ht="17.25" customHeight="1">
      <c r="A42" s="558"/>
      <c r="B42" s="558"/>
      <c r="C42" s="558"/>
      <c r="D42" s="558"/>
      <c r="E42" s="558"/>
      <c r="F42" s="558"/>
      <c r="G42" s="558"/>
      <c r="H42" s="558"/>
      <c r="I42" s="558"/>
      <c r="J42" s="558"/>
      <c r="K42" s="558"/>
      <c r="L42" s="558"/>
      <c r="M42" s="558"/>
      <c r="N42" s="558"/>
      <c r="O42" s="558"/>
      <c r="P42" s="558"/>
    </row>
    <row r="43" spans="1:37" ht="17.25" customHeight="1">
      <c r="A43" s="558"/>
      <c r="B43" s="558"/>
      <c r="C43" s="558"/>
      <c r="D43" s="558"/>
      <c r="E43" s="558"/>
      <c r="F43" s="558"/>
      <c r="G43" s="558"/>
      <c r="H43" s="558"/>
      <c r="I43" s="558"/>
      <c r="J43" s="558"/>
      <c r="K43" s="558"/>
      <c r="L43" s="558"/>
      <c r="M43" s="558"/>
      <c r="N43" s="558"/>
      <c r="O43" s="558"/>
      <c r="P43" s="558"/>
    </row>
    <row r="44" spans="1:37" ht="17.25" customHeight="1">
      <c r="A44" s="558"/>
      <c r="B44" s="558"/>
      <c r="C44" s="558"/>
      <c r="D44" s="558"/>
      <c r="E44" s="558"/>
      <c r="F44" s="558"/>
      <c r="G44" s="558"/>
      <c r="H44" s="558"/>
      <c r="I44" s="558"/>
      <c r="J44" s="558"/>
      <c r="K44" s="558"/>
      <c r="L44" s="558"/>
      <c r="M44" s="558"/>
      <c r="N44" s="558"/>
      <c r="O44" s="558"/>
      <c r="P44" s="558"/>
    </row>
    <row r="45" spans="1:37" ht="17.25" customHeight="1">
      <c r="A45" s="558"/>
      <c r="B45" s="558"/>
      <c r="C45" s="558"/>
      <c r="D45" s="558"/>
      <c r="E45" s="558"/>
      <c r="F45" s="558"/>
      <c r="G45" s="558"/>
      <c r="H45" s="558"/>
      <c r="I45" s="558"/>
      <c r="J45" s="558"/>
      <c r="K45" s="558"/>
      <c r="L45" s="558"/>
      <c r="M45" s="558"/>
      <c r="N45" s="558"/>
      <c r="O45" s="558"/>
      <c r="P45" s="558"/>
    </row>
    <row r="46" spans="1:37" s="558" customFormat="1" ht="25.5" customHeight="1">
      <c r="A46" s="2579"/>
      <c r="B46" s="2579"/>
      <c r="C46" s="2579"/>
      <c r="D46" s="2579"/>
      <c r="E46" s="2579"/>
      <c r="F46" s="2579"/>
      <c r="G46" s="2579"/>
      <c r="H46" s="2579"/>
      <c r="I46" s="2579"/>
      <c r="J46" s="2579"/>
      <c r="K46" s="2579"/>
      <c r="L46" s="2579"/>
      <c r="M46" s="337"/>
      <c r="N46" s="337"/>
      <c r="O46" s="337"/>
      <c r="P46" s="337"/>
      <c r="R46" s="83"/>
      <c r="S46" s="83"/>
      <c r="T46" s="83"/>
      <c r="U46" s="83"/>
      <c r="V46" s="83"/>
      <c r="W46" s="83"/>
      <c r="X46" s="83"/>
      <c r="Y46" s="83"/>
    </row>
    <row r="47" spans="1:37" ht="13.5">
      <c r="A47" s="601"/>
      <c r="B47" s="601"/>
      <c r="C47" s="601"/>
      <c r="D47" s="601"/>
      <c r="E47" s="601"/>
      <c r="F47" s="601"/>
      <c r="G47" s="819"/>
      <c r="H47" s="819"/>
      <c r="I47" s="819"/>
      <c r="J47" s="819"/>
      <c r="K47" s="819"/>
      <c r="L47" s="819"/>
      <c r="M47" s="819"/>
      <c r="N47" s="819"/>
      <c r="O47" s="819"/>
      <c r="P47" s="819"/>
    </row>
    <row r="48" spans="1:37" ht="18" customHeight="1">
      <c r="A48" s="599"/>
      <c r="B48" s="126"/>
      <c r="C48" s="126"/>
      <c r="D48" s="126"/>
      <c r="E48" s="126"/>
      <c r="F48" s="126"/>
      <c r="G48" s="126"/>
      <c r="H48" s="126"/>
      <c r="I48" s="126"/>
      <c r="J48" s="126"/>
      <c r="K48" s="126"/>
      <c r="L48" s="126"/>
      <c r="M48" s="126"/>
      <c r="N48" s="126"/>
      <c r="O48" s="126"/>
      <c r="P48" s="126"/>
    </row>
    <row r="49" spans="1:16" ht="18" customHeight="1">
      <c r="A49" s="601"/>
      <c r="B49" s="165"/>
      <c r="C49" s="165"/>
      <c r="D49" s="165"/>
      <c r="E49" s="165"/>
      <c r="F49" s="165"/>
      <c r="G49" s="165"/>
      <c r="H49" s="165"/>
      <c r="I49" s="165"/>
      <c r="J49" s="165"/>
      <c r="K49" s="165"/>
      <c r="L49" s="165"/>
      <c r="M49" s="165"/>
      <c r="N49" s="165"/>
      <c r="O49" s="165"/>
      <c r="P49" s="165"/>
    </row>
    <row r="50" spans="1:16" ht="18" customHeight="1">
      <c r="A50" s="601"/>
      <c r="B50" s="165"/>
      <c r="C50" s="165"/>
      <c r="D50" s="165"/>
      <c r="E50" s="165"/>
      <c r="F50" s="165"/>
      <c r="G50" s="1041"/>
      <c r="H50" s="1041"/>
      <c r="I50" s="1041"/>
      <c r="J50" s="1041"/>
      <c r="K50" s="1041"/>
      <c r="L50" s="1041"/>
      <c r="M50" s="1041"/>
      <c r="N50" s="1041"/>
      <c r="O50" s="1041"/>
      <c r="P50" s="1041"/>
    </row>
    <row r="51" spans="1:16" ht="18" customHeight="1">
      <c r="A51" s="599"/>
      <c r="B51" s="599"/>
      <c r="C51" s="599"/>
      <c r="D51" s="599"/>
      <c r="E51" s="599"/>
      <c r="F51" s="599"/>
      <c r="G51" s="599"/>
      <c r="H51" s="599"/>
      <c r="I51" s="599"/>
      <c r="J51" s="599"/>
      <c r="K51" s="599"/>
      <c r="L51" s="558"/>
      <c r="M51" s="558"/>
      <c r="N51" s="558"/>
      <c r="O51" s="558"/>
      <c r="P51" s="558"/>
    </row>
    <row r="52" spans="1:16" ht="20.100000000000001" customHeight="1">
      <c r="A52" s="2691"/>
      <c r="B52" s="2691"/>
      <c r="C52" s="2691"/>
      <c r="D52" s="2691"/>
      <c r="E52" s="2691"/>
      <c r="F52" s="2691"/>
      <c r="G52" s="2691"/>
      <c r="H52" s="2691"/>
      <c r="I52" s="2691"/>
      <c r="J52" s="2691"/>
      <c r="K52" s="2691"/>
      <c r="L52" s="2691"/>
      <c r="M52" s="558"/>
      <c r="N52" s="558"/>
      <c r="O52" s="558"/>
      <c r="P52" s="558"/>
    </row>
    <row r="53" spans="1:16" ht="20.100000000000001" customHeight="1">
      <c r="A53" s="558"/>
      <c r="B53" s="558"/>
      <c r="C53" s="558"/>
      <c r="D53" s="558"/>
      <c r="E53" s="558"/>
      <c r="F53" s="558"/>
      <c r="G53" s="558"/>
      <c r="H53" s="558"/>
      <c r="I53" s="558"/>
      <c r="J53" s="558"/>
      <c r="K53" s="558"/>
      <c r="L53" s="558"/>
      <c r="M53" s="558"/>
      <c r="N53" s="558"/>
      <c r="O53" s="558"/>
      <c r="P53" s="558"/>
    </row>
  </sheetData>
  <mergeCells count="38">
    <mergeCell ref="R26:X26"/>
    <mergeCell ref="R29:X29"/>
    <mergeCell ref="R30:X30"/>
    <mergeCell ref="L4:L5"/>
    <mergeCell ref="M4:M5"/>
    <mergeCell ref="P4:P5"/>
    <mergeCell ref="A16:G16"/>
    <mergeCell ref="A3:A5"/>
    <mergeCell ref="B3:F3"/>
    <mergeCell ref="G3:K3"/>
    <mergeCell ref="L3:P3"/>
    <mergeCell ref="B4:B5"/>
    <mergeCell ref="C4:C5"/>
    <mergeCell ref="F4:F5"/>
    <mergeCell ref="G4:G5"/>
    <mergeCell ref="H4:H5"/>
    <mergeCell ref="K4:K5"/>
    <mergeCell ref="AK35:AK36"/>
    <mergeCell ref="A46:L46"/>
    <mergeCell ref="T17:T18"/>
    <mergeCell ref="R31:X31"/>
    <mergeCell ref="Z35:Z36"/>
    <mergeCell ref="AA35:AC35"/>
    <mergeCell ref="A17:A18"/>
    <mergeCell ref="B17:B18"/>
    <mergeCell ref="G17:G18"/>
    <mergeCell ref="R17:R18"/>
    <mergeCell ref="S17:S18"/>
    <mergeCell ref="V17:V18"/>
    <mergeCell ref="X17:X18"/>
    <mergeCell ref="R32:X32"/>
    <mergeCell ref="R28:X28"/>
    <mergeCell ref="R27:X27"/>
    <mergeCell ref="A52:L52"/>
    <mergeCell ref="AD35:AD36"/>
    <mergeCell ref="AF35:AF36"/>
    <mergeCell ref="AG35:AG36"/>
    <mergeCell ref="AH35:AJ35"/>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2"/>
  <sheetViews>
    <sheetView showGridLines="0" view="pageBreakPreview" topLeftCell="A13" zoomScaleNormal="100" zoomScaleSheetLayoutView="100" workbookViewId="0">
      <selection activeCell="I50" sqref="I50"/>
    </sheetView>
  </sheetViews>
  <sheetFormatPr defaultRowHeight="24.95" customHeight="1"/>
  <cols>
    <col min="1" max="1" width="7.25" style="83" customWidth="1"/>
    <col min="2" max="2" width="3.875" style="83" customWidth="1"/>
    <col min="3" max="3" width="18" style="83" customWidth="1"/>
    <col min="4" max="8" width="10.75" style="83" customWidth="1"/>
    <col min="9" max="9" width="7.625" style="83" customWidth="1"/>
    <col min="10" max="10" width="8" style="83" customWidth="1"/>
    <col min="11" max="11" width="5.125" style="83" customWidth="1"/>
    <col min="12" max="39" width="4.5" style="83" customWidth="1"/>
    <col min="40" max="254" width="9" style="83"/>
    <col min="255" max="255" width="12.5" style="83" customWidth="1"/>
    <col min="256" max="262" width="9" style="83"/>
    <col min="263" max="263" width="8.75" style="83" customWidth="1"/>
    <col min="264" max="510" width="9" style="83"/>
    <col min="511" max="511" width="12.5" style="83" customWidth="1"/>
    <col min="512" max="518" width="9" style="83"/>
    <col min="519" max="519" width="8.75" style="83" customWidth="1"/>
    <col min="520" max="766" width="9" style="83"/>
    <col min="767" max="767" width="12.5" style="83" customWidth="1"/>
    <col min="768" max="774" width="9" style="83"/>
    <col min="775" max="775" width="8.75" style="83" customWidth="1"/>
    <col min="776" max="1022" width="9" style="83"/>
    <col min="1023" max="1023" width="12.5" style="83" customWidth="1"/>
    <col min="1024" max="1030" width="9" style="83"/>
    <col min="1031" max="1031" width="8.75" style="83" customWidth="1"/>
    <col min="1032" max="1278" width="9" style="83"/>
    <col min="1279" max="1279" width="12.5" style="83" customWidth="1"/>
    <col min="1280" max="1286" width="9" style="83"/>
    <col min="1287" max="1287" width="8.75" style="83" customWidth="1"/>
    <col min="1288" max="1534" width="9" style="83"/>
    <col min="1535" max="1535" width="12.5" style="83" customWidth="1"/>
    <col min="1536" max="1542" width="9" style="83"/>
    <col min="1543" max="1543" width="8.75" style="83" customWidth="1"/>
    <col min="1544" max="1790" width="9" style="83"/>
    <col min="1791" max="1791" width="12.5" style="83" customWidth="1"/>
    <col min="1792" max="1798" width="9" style="83"/>
    <col min="1799" max="1799" width="8.75" style="83" customWidth="1"/>
    <col min="1800" max="2046" width="9" style="83"/>
    <col min="2047" max="2047" width="12.5" style="83" customWidth="1"/>
    <col min="2048" max="2054" width="9" style="83"/>
    <col min="2055" max="2055" width="8.75" style="83" customWidth="1"/>
    <col min="2056" max="2302" width="9" style="83"/>
    <col min="2303" max="2303" width="12.5" style="83" customWidth="1"/>
    <col min="2304" max="2310" width="9" style="83"/>
    <col min="2311" max="2311" width="8.75" style="83" customWidth="1"/>
    <col min="2312" max="2558" width="9" style="83"/>
    <col min="2559" max="2559" width="12.5" style="83" customWidth="1"/>
    <col min="2560" max="2566" width="9" style="83"/>
    <col min="2567" max="2567" width="8.75" style="83" customWidth="1"/>
    <col min="2568" max="2814" width="9" style="83"/>
    <col min="2815" max="2815" width="12.5" style="83" customWidth="1"/>
    <col min="2816" max="2822" width="9" style="83"/>
    <col min="2823" max="2823" width="8.75" style="83" customWidth="1"/>
    <col min="2824" max="3070" width="9" style="83"/>
    <col min="3071" max="3071" width="12.5" style="83" customWidth="1"/>
    <col min="3072" max="3078" width="9" style="83"/>
    <col min="3079" max="3079" width="8.75" style="83" customWidth="1"/>
    <col min="3080" max="3326" width="9" style="83"/>
    <col min="3327" max="3327" width="12.5" style="83" customWidth="1"/>
    <col min="3328" max="3334" width="9" style="83"/>
    <col min="3335" max="3335" width="8.75" style="83" customWidth="1"/>
    <col min="3336" max="3582" width="9" style="83"/>
    <col min="3583" max="3583" width="12.5" style="83" customWidth="1"/>
    <col min="3584" max="3590" width="9" style="83"/>
    <col min="3591" max="3591" width="8.75" style="83" customWidth="1"/>
    <col min="3592" max="3838" width="9" style="83"/>
    <col min="3839" max="3839" width="12.5" style="83" customWidth="1"/>
    <col min="3840" max="3846" width="9" style="83"/>
    <col min="3847" max="3847" width="8.75" style="83" customWidth="1"/>
    <col min="3848" max="4094" width="9" style="83"/>
    <col min="4095" max="4095" width="12.5" style="83" customWidth="1"/>
    <col min="4096" max="4102" width="9" style="83"/>
    <col min="4103" max="4103" width="8.75" style="83" customWidth="1"/>
    <col min="4104" max="4350" width="9" style="83"/>
    <col min="4351" max="4351" width="12.5" style="83" customWidth="1"/>
    <col min="4352" max="4358" width="9" style="83"/>
    <col min="4359" max="4359" width="8.75" style="83" customWidth="1"/>
    <col min="4360" max="4606" width="9" style="83"/>
    <col min="4607" max="4607" width="12.5" style="83" customWidth="1"/>
    <col min="4608" max="4614" width="9" style="83"/>
    <col min="4615" max="4615" width="8.75" style="83" customWidth="1"/>
    <col min="4616" max="4862" width="9" style="83"/>
    <col min="4863" max="4863" width="12.5" style="83" customWidth="1"/>
    <col min="4864" max="4870" width="9" style="83"/>
    <col min="4871" max="4871" width="8.75" style="83" customWidth="1"/>
    <col min="4872" max="5118" width="9" style="83"/>
    <col min="5119" max="5119" width="12.5" style="83" customWidth="1"/>
    <col min="5120" max="5126" width="9" style="83"/>
    <col min="5127" max="5127" width="8.75" style="83" customWidth="1"/>
    <col min="5128" max="5374" width="9" style="83"/>
    <col min="5375" max="5375" width="12.5" style="83" customWidth="1"/>
    <col min="5376" max="5382" width="9" style="83"/>
    <col min="5383" max="5383" width="8.75" style="83" customWidth="1"/>
    <col min="5384" max="5630" width="9" style="83"/>
    <col min="5631" max="5631" width="12.5" style="83" customWidth="1"/>
    <col min="5632" max="5638" width="9" style="83"/>
    <col min="5639" max="5639" width="8.75" style="83" customWidth="1"/>
    <col min="5640" max="5886" width="9" style="83"/>
    <col min="5887" max="5887" width="12.5" style="83" customWidth="1"/>
    <col min="5888" max="5894" width="9" style="83"/>
    <col min="5895" max="5895" width="8.75" style="83" customWidth="1"/>
    <col min="5896" max="6142" width="9" style="83"/>
    <col min="6143" max="6143" width="12.5" style="83" customWidth="1"/>
    <col min="6144" max="6150" width="9" style="83"/>
    <col min="6151" max="6151" width="8.75" style="83" customWidth="1"/>
    <col min="6152" max="6398" width="9" style="83"/>
    <col min="6399" max="6399" width="12.5" style="83" customWidth="1"/>
    <col min="6400" max="6406" width="9" style="83"/>
    <col min="6407" max="6407" width="8.75" style="83" customWidth="1"/>
    <col min="6408" max="6654" width="9" style="83"/>
    <col min="6655" max="6655" width="12.5" style="83" customWidth="1"/>
    <col min="6656" max="6662" width="9" style="83"/>
    <col min="6663" max="6663" width="8.75" style="83" customWidth="1"/>
    <col min="6664" max="6910" width="9" style="83"/>
    <col min="6911" max="6911" width="12.5" style="83" customWidth="1"/>
    <col min="6912" max="6918" width="9" style="83"/>
    <col min="6919" max="6919" width="8.75" style="83" customWidth="1"/>
    <col min="6920" max="7166" width="9" style="83"/>
    <col min="7167" max="7167" width="12.5" style="83" customWidth="1"/>
    <col min="7168" max="7174" width="9" style="83"/>
    <col min="7175" max="7175" width="8.75" style="83" customWidth="1"/>
    <col min="7176" max="7422" width="9" style="83"/>
    <col min="7423" max="7423" width="12.5" style="83" customWidth="1"/>
    <col min="7424" max="7430" width="9" style="83"/>
    <col min="7431" max="7431" width="8.75" style="83" customWidth="1"/>
    <col min="7432" max="7678" width="9" style="83"/>
    <col min="7679" max="7679" width="12.5" style="83" customWidth="1"/>
    <col min="7680" max="7686" width="9" style="83"/>
    <col min="7687" max="7687" width="8.75" style="83" customWidth="1"/>
    <col min="7688" max="7934" width="9" style="83"/>
    <col min="7935" max="7935" width="12.5" style="83" customWidth="1"/>
    <col min="7936" max="7942" width="9" style="83"/>
    <col min="7943" max="7943" width="8.75" style="83" customWidth="1"/>
    <col min="7944" max="8190" width="9" style="83"/>
    <col min="8191" max="8191" width="12.5" style="83" customWidth="1"/>
    <col min="8192" max="8198" width="9" style="83"/>
    <col min="8199" max="8199" width="8.75" style="83" customWidth="1"/>
    <col min="8200" max="8446" width="9" style="83"/>
    <col min="8447" max="8447" width="12.5" style="83" customWidth="1"/>
    <col min="8448" max="8454" width="9" style="83"/>
    <col min="8455" max="8455" width="8.75" style="83" customWidth="1"/>
    <col min="8456" max="8702" width="9" style="83"/>
    <col min="8703" max="8703" width="12.5" style="83" customWidth="1"/>
    <col min="8704" max="8710" width="9" style="83"/>
    <col min="8711" max="8711" width="8.75" style="83" customWidth="1"/>
    <col min="8712" max="8958" width="9" style="83"/>
    <col min="8959" max="8959" width="12.5" style="83" customWidth="1"/>
    <col min="8960" max="8966" width="9" style="83"/>
    <col min="8967" max="8967" width="8.75" style="83" customWidth="1"/>
    <col min="8968" max="9214" width="9" style="83"/>
    <col min="9215" max="9215" width="12.5" style="83" customWidth="1"/>
    <col min="9216" max="9222" width="9" style="83"/>
    <col min="9223" max="9223" width="8.75" style="83" customWidth="1"/>
    <col min="9224" max="9470" width="9" style="83"/>
    <col min="9471" max="9471" width="12.5" style="83" customWidth="1"/>
    <col min="9472" max="9478" width="9" style="83"/>
    <col min="9479" max="9479" width="8.75" style="83" customWidth="1"/>
    <col min="9480" max="9726" width="9" style="83"/>
    <col min="9727" max="9727" width="12.5" style="83" customWidth="1"/>
    <col min="9728" max="9734" width="9" style="83"/>
    <col min="9735" max="9735" width="8.75" style="83" customWidth="1"/>
    <col min="9736" max="9982" width="9" style="83"/>
    <col min="9983" max="9983" width="12.5" style="83" customWidth="1"/>
    <col min="9984" max="9990" width="9" style="83"/>
    <col min="9991" max="9991" width="8.75" style="83" customWidth="1"/>
    <col min="9992" max="10238" width="9" style="83"/>
    <col min="10239" max="10239" width="12.5" style="83" customWidth="1"/>
    <col min="10240" max="10246" width="9" style="83"/>
    <col min="10247" max="10247" width="8.75" style="83" customWidth="1"/>
    <col min="10248" max="10494" width="9" style="83"/>
    <col min="10495" max="10495" width="12.5" style="83" customWidth="1"/>
    <col min="10496" max="10502" width="9" style="83"/>
    <col min="10503" max="10503" width="8.75" style="83" customWidth="1"/>
    <col min="10504" max="10750" width="9" style="83"/>
    <col min="10751" max="10751" width="12.5" style="83" customWidth="1"/>
    <col min="10752" max="10758" width="9" style="83"/>
    <col min="10759" max="10759" width="8.75" style="83" customWidth="1"/>
    <col min="10760" max="11006" width="9" style="83"/>
    <col min="11007" max="11007" width="12.5" style="83" customWidth="1"/>
    <col min="11008" max="11014" width="9" style="83"/>
    <col min="11015" max="11015" width="8.75" style="83" customWidth="1"/>
    <col min="11016" max="11262" width="9" style="83"/>
    <col min="11263" max="11263" width="12.5" style="83" customWidth="1"/>
    <col min="11264" max="11270" width="9" style="83"/>
    <col min="11271" max="11271" width="8.75" style="83" customWidth="1"/>
    <col min="11272" max="11518" width="9" style="83"/>
    <col min="11519" max="11519" width="12.5" style="83" customWidth="1"/>
    <col min="11520" max="11526" width="9" style="83"/>
    <col min="11527" max="11527" width="8.75" style="83" customWidth="1"/>
    <col min="11528" max="11774" width="9" style="83"/>
    <col min="11775" max="11775" width="12.5" style="83" customWidth="1"/>
    <col min="11776" max="11782" width="9" style="83"/>
    <col min="11783" max="11783" width="8.75" style="83" customWidth="1"/>
    <col min="11784" max="12030" width="9" style="83"/>
    <col min="12031" max="12031" width="12.5" style="83" customWidth="1"/>
    <col min="12032" max="12038" width="9" style="83"/>
    <col min="12039" max="12039" width="8.75" style="83" customWidth="1"/>
    <col min="12040" max="12286" width="9" style="83"/>
    <col min="12287" max="12287" width="12.5" style="83" customWidth="1"/>
    <col min="12288" max="12294" width="9" style="83"/>
    <col min="12295" max="12295" width="8.75" style="83" customWidth="1"/>
    <col min="12296" max="12542" width="9" style="83"/>
    <col min="12543" max="12543" width="12.5" style="83" customWidth="1"/>
    <col min="12544" max="12550" width="9" style="83"/>
    <col min="12551" max="12551" width="8.75" style="83" customWidth="1"/>
    <col min="12552" max="12798" width="9" style="83"/>
    <col min="12799" max="12799" width="12.5" style="83" customWidth="1"/>
    <col min="12800" max="12806" width="9" style="83"/>
    <col min="12807" max="12807" width="8.75" style="83" customWidth="1"/>
    <col min="12808" max="13054" width="9" style="83"/>
    <col min="13055" max="13055" width="12.5" style="83" customWidth="1"/>
    <col min="13056" max="13062" width="9" style="83"/>
    <col min="13063" max="13063" width="8.75" style="83" customWidth="1"/>
    <col min="13064" max="13310" width="9" style="83"/>
    <col min="13311" max="13311" width="12.5" style="83" customWidth="1"/>
    <col min="13312" max="13318" width="9" style="83"/>
    <col min="13319" max="13319" width="8.75" style="83" customWidth="1"/>
    <col min="13320" max="13566" width="9" style="83"/>
    <col min="13567" max="13567" width="12.5" style="83" customWidth="1"/>
    <col min="13568" max="13574" width="9" style="83"/>
    <col min="13575" max="13575" width="8.75" style="83" customWidth="1"/>
    <col min="13576" max="13822" width="9" style="83"/>
    <col min="13823" max="13823" width="12.5" style="83" customWidth="1"/>
    <col min="13824" max="13830" width="9" style="83"/>
    <col min="13831" max="13831" width="8.75" style="83" customWidth="1"/>
    <col min="13832" max="14078" width="9" style="83"/>
    <col min="14079" max="14079" width="12.5" style="83" customWidth="1"/>
    <col min="14080" max="14086" width="9" style="83"/>
    <col min="14087" max="14087" width="8.75" style="83" customWidth="1"/>
    <col min="14088" max="14334" width="9" style="83"/>
    <col min="14335" max="14335" width="12.5" style="83" customWidth="1"/>
    <col min="14336" max="14342" width="9" style="83"/>
    <col min="14343" max="14343" width="8.75" style="83" customWidth="1"/>
    <col min="14344" max="14590" width="9" style="83"/>
    <col min="14591" max="14591" width="12.5" style="83" customWidth="1"/>
    <col min="14592" max="14598" width="9" style="83"/>
    <col min="14599" max="14599" width="8.75" style="83" customWidth="1"/>
    <col min="14600" max="14846" width="9" style="83"/>
    <col min="14847" max="14847" width="12.5" style="83" customWidth="1"/>
    <col min="14848" max="14854" width="9" style="83"/>
    <col min="14855" max="14855" width="8.75" style="83" customWidth="1"/>
    <col min="14856" max="15102" width="9" style="83"/>
    <col min="15103" max="15103" width="12.5" style="83" customWidth="1"/>
    <col min="15104" max="15110" width="9" style="83"/>
    <col min="15111" max="15111" width="8.75" style="83" customWidth="1"/>
    <col min="15112" max="15358" width="9" style="83"/>
    <col min="15359" max="15359" width="12.5" style="83" customWidth="1"/>
    <col min="15360" max="15366" width="9" style="83"/>
    <col min="15367" max="15367" width="8.75" style="83" customWidth="1"/>
    <col min="15368" max="15614" width="9" style="83"/>
    <col min="15615" max="15615" width="12.5" style="83" customWidth="1"/>
    <col min="15616" max="15622" width="9" style="83"/>
    <col min="15623" max="15623" width="8.75" style="83" customWidth="1"/>
    <col min="15624" max="15870" width="9" style="83"/>
    <col min="15871" max="15871" width="12.5" style="83" customWidth="1"/>
    <col min="15872" max="15878" width="9" style="83"/>
    <col min="15879" max="15879" width="8.75" style="83" customWidth="1"/>
    <col min="15880" max="16126" width="9" style="83"/>
    <col min="16127" max="16127" width="12.5" style="83" customWidth="1"/>
    <col min="16128" max="16134" width="9" style="83"/>
    <col min="16135" max="16135" width="8.75" style="83" customWidth="1"/>
    <col min="16136" max="16384" width="9" style="83"/>
  </cols>
  <sheetData>
    <row r="1" spans="1:26" ht="25.5" customHeight="1">
      <c r="J1" s="337" t="s">
        <v>3538</v>
      </c>
      <c r="K1" s="337"/>
      <c r="L1" s="337"/>
      <c r="M1" s="337"/>
      <c r="N1" s="337"/>
      <c r="O1" s="337"/>
      <c r="P1" s="558"/>
      <c r="Q1" s="558"/>
      <c r="R1" s="558"/>
      <c r="S1" s="558"/>
      <c r="T1" s="558"/>
      <c r="U1" s="558"/>
      <c r="V1" s="558"/>
      <c r="W1" s="558"/>
      <c r="X1" s="558"/>
      <c r="Y1" s="558"/>
      <c r="Z1" s="185" t="s">
        <v>2868</v>
      </c>
    </row>
    <row r="2" spans="1:26" ht="36">
      <c r="J2" s="1042"/>
      <c r="K2" s="1043" t="s">
        <v>2844</v>
      </c>
      <c r="L2" s="68" t="s">
        <v>2845</v>
      </c>
      <c r="M2" s="68" t="s">
        <v>2846</v>
      </c>
      <c r="N2" s="68" t="s">
        <v>2833</v>
      </c>
      <c r="O2" s="68" t="s">
        <v>2834</v>
      </c>
      <c r="P2" s="68" t="s">
        <v>2835</v>
      </c>
      <c r="Q2" s="68" t="s">
        <v>2836</v>
      </c>
      <c r="R2" s="68" t="s">
        <v>2837</v>
      </c>
      <c r="S2" s="68" t="s">
        <v>2838</v>
      </c>
      <c r="T2" s="68" t="s">
        <v>2839</v>
      </c>
      <c r="U2" s="68" t="s">
        <v>2840</v>
      </c>
      <c r="V2" s="68" t="s">
        <v>2841</v>
      </c>
      <c r="W2" s="68" t="s">
        <v>2842</v>
      </c>
      <c r="X2" s="1019" t="s">
        <v>2843</v>
      </c>
      <c r="Y2" s="1044" t="s">
        <v>2869</v>
      </c>
      <c r="Z2" s="1044" t="s">
        <v>2848</v>
      </c>
    </row>
    <row r="3" spans="1:26" ht="18" customHeight="1">
      <c r="J3" s="1006" t="s">
        <v>349</v>
      </c>
      <c r="K3" s="1045">
        <v>1028</v>
      </c>
      <c r="L3" s="1046" t="s">
        <v>2870</v>
      </c>
      <c r="M3" s="1046">
        <v>8</v>
      </c>
      <c r="N3" s="1046">
        <v>264</v>
      </c>
      <c r="O3" s="1046">
        <v>363</v>
      </c>
      <c r="P3" s="1046">
        <v>202</v>
      </c>
      <c r="Q3" s="1046">
        <v>80</v>
      </c>
      <c r="R3" s="1046">
        <v>67</v>
      </c>
      <c r="S3" s="1046">
        <v>30</v>
      </c>
      <c r="T3" s="1046">
        <v>7</v>
      </c>
      <c r="U3" s="1046">
        <v>3</v>
      </c>
      <c r="V3" s="1046">
        <v>3</v>
      </c>
      <c r="W3" s="1046">
        <v>1</v>
      </c>
      <c r="X3" s="1046" t="s">
        <v>111</v>
      </c>
      <c r="Y3" s="1047" t="s">
        <v>111</v>
      </c>
      <c r="Z3" s="1048" t="s">
        <v>111</v>
      </c>
    </row>
    <row r="4" spans="1:26" ht="18" customHeight="1">
      <c r="J4" s="594">
        <v>22</v>
      </c>
      <c r="K4" s="1049">
        <v>776</v>
      </c>
      <c r="L4" s="1050">
        <v>5</v>
      </c>
      <c r="M4" s="1050">
        <v>5</v>
      </c>
      <c r="N4" s="1050">
        <v>185</v>
      </c>
      <c r="O4" s="1050">
        <v>263</v>
      </c>
      <c r="P4" s="1050">
        <v>141</v>
      </c>
      <c r="Q4" s="1050">
        <v>75</v>
      </c>
      <c r="R4" s="1050">
        <v>58</v>
      </c>
      <c r="S4" s="1050">
        <v>22</v>
      </c>
      <c r="T4" s="1050">
        <v>9</v>
      </c>
      <c r="U4" s="1050">
        <v>5</v>
      </c>
      <c r="V4" s="1050">
        <v>5</v>
      </c>
      <c r="W4" s="1050">
        <v>2</v>
      </c>
      <c r="X4" s="1050">
        <v>1</v>
      </c>
      <c r="Y4" s="1051" t="s">
        <v>111</v>
      </c>
      <c r="Z4" s="119" t="s">
        <v>111</v>
      </c>
    </row>
    <row r="5" spans="1:26" ht="18" customHeight="1">
      <c r="J5" s="594">
        <v>27</v>
      </c>
      <c r="K5" s="1049">
        <v>633</v>
      </c>
      <c r="L5" s="1050">
        <v>2</v>
      </c>
      <c r="M5" s="1050">
        <v>4</v>
      </c>
      <c r="N5" s="1050">
        <v>157</v>
      </c>
      <c r="O5" s="1050">
        <v>209</v>
      </c>
      <c r="P5" s="1050">
        <v>116</v>
      </c>
      <c r="Q5" s="1050">
        <v>58</v>
      </c>
      <c r="R5" s="1050">
        <v>44</v>
      </c>
      <c r="S5" s="1050">
        <v>19</v>
      </c>
      <c r="T5" s="1050">
        <v>10</v>
      </c>
      <c r="U5" s="1050">
        <v>5</v>
      </c>
      <c r="V5" s="1050">
        <v>5</v>
      </c>
      <c r="W5" s="1050">
        <v>3</v>
      </c>
      <c r="X5" s="1050">
        <v>1</v>
      </c>
      <c r="Y5" s="1051" t="s">
        <v>111</v>
      </c>
      <c r="Z5" s="119" t="s">
        <v>111</v>
      </c>
    </row>
    <row r="6" spans="1:26" ht="18" customHeight="1">
      <c r="J6" s="1052" t="s">
        <v>2847</v>
      </c>
      <c r="K6" s="1053">
        <v>443</v>
      </c>
      <c r="L6" s="1053">
        <v>4</v>
      </c>
      <c r="M6" s="1053">
        <v>11</v>
      </c>
      <c r="N6" s="1053">
        <v>94</v>
      </c>
      <c r="O6" s="1053">
        <v>144</v>
      </c>
      <c r="P6" s="1053">
        <v>71</v>
      </c>
      <c r="Q6" s="1053">
        <v>38</v>
      </c>
      <c r="R6" s="1053">
        <v>37</v>
      </c>
      <c r="S6" s="1053">
        <v>18</v>
      </c>
      <c r="T6" s="1053">
        <v>12</v>
      </c>
      <c r="U6" s="1053">
        <v>8</v>
      </c>
      <c r="V6" s="1053">
        <v>1</v>
      </c>
      <c r="W6" s="1053">
        <v>2</v>
      </c>
      <c r="X6" s="1053">
        <v>2</v>
      </c>
      <c r="Y6" s="1054">
        <v>1</v>
      </c>
      <c r="Z6" s="1055" t="s">
        <v>680</v>
      </c>
    </row>
    <row r="7" spans="1:26" ht="18" customHeight="1">
      <c r="J7" s="599" t="s">
        <v>2802</v>
      </c>
      <c r="K7" s="558"/>
      <c r="L7" s="558"/>
      <c r="M7" s="558"/>
      <c r="N7" s="558"/>
      <c r="O7" s="558"/>
      <c r="P7" s="558"/>
      <c r="Q7" s="558"/>
      <c r="R7" s="558"/>
      <c r="S7" s="558"/>
      <c r="T7" s="558"/>
      <c r="U7" s="558"/>
      <c r="V7" s="558"/>
      <c r="W7" s="558"/>
      <c r="X7" s="558"/>
      <c r="Y7" s="558"/>
    </row>
    <row r="8" spans="1:26" ht="18" customHeight="1">
      <c r="J8" s="562"/>
    </row>
    <row r="9" spans="1:26" ht="18" customHeight="1"/>
    <row r="10" spans="1:26" ht="25.5" customHeight="1">
      <c r="A10" s="557" t="s">
        <v>3539</v>
      </c>
      <c r="G10" s="387" t="s">
        <v>2933</v>
      </c>
      <c r="H10" s="431"/>
      <c r="K10" s="129"/>
    </row>
    <row r="11" spans="1:26" ht="18" customHeight="1">
      <c r="A11" s="2646"/>
      <c r="B11" s="2646"/>
      <c r="C11" s="2647"/>
      <c r="D11" s="567" t="s">
        <v>349</v>
      </c>
      <c r="E11" s="567" t="s">
        <v>326</v>
      </c>
      <c r="F11" s="567" t="s">
        <v>1159</v>
      </c>
      <c r="G11" s="567" t="s">
        <v>2847</v>
      </c>
      <c r="J11" s="129"/>
    </row>
    <row r="12" spans="1:26" ht="18" customHeight="1">
      <c r="A12" s="2729" t="s">
        <v>2913</v>
      </c>
      <c r="B12" s="2730"/>
      <c r="C12" s="2731"/>
      <c r="D12" s="123">
        <v>906</v>
      </c>
      <c r="E12" s="123">
        <v>729</v>
      </c>
      <c r="F12" s="124">
        <v>586</v>
      </c>
      <c r="G12" s="271">
        <v>401</v>
      </c>
      <c r="H12" s="599"/>
      <c r="I12" s="129"/>
      <c r="J12" s="601"/>
    </row>
    <row r="13" spans="1:26" ht="18" customHeight="1">
      <c r="A13" s="2746" t="s">
        <v>2871</v>
      </c>
      <c r="B13" s="2732" t="s">
        <v>2796</v>
      </c>
      <c r="C13" s="2733"/>
      <c r="D13" s="285">
        <v>791</v>
      </c>
      <c r="E13" s="285">
        <v>640</v>
      </c>
      <c r="F13" s="324">
        <v>541</v>
      </c>
      <c r="G13" s="286">
        <v>361</v>
      </c>
      <c r="H13" s="601"/>
      <c r="I13" s="129"/>
      <c r="J13" s="129"/>
    </row>
    <row r="14" spans="1:26" ht="18" customHeight="1">
      <c r="A14" s="2747"/>
      <c r="B14" s="2734" t="s">
        <v>2788</v>
      </c>
      <c r="C14" s="2735"/>
      <c r="D14" s="121">
        <v>749</v>
      </c>
      <c r="E14" s="121">
        <v>610</v>
      </c>
      <c r="F14" s="122">
        <v>500</v>
      </c>
      <c r="G14" s="477">
        <v>333</v>
      </c>
      <c r="H14" s="126"/>
      <c r="I14" s="387"/>
    </row>
    <row r="15" spans="1:26" ht="18" customHeight="1">
      <c r="A15" s="2747"/>
      <c r="B15" s="2734" t="s">
        <v>2789</v>
      </c>
      <c r="C15" s="2735"/>
      <c r="D15" s="121">
        <v>5</v>
      </c>
      <c r="E15" s="121">
        <v>1</v>
      </c>
      <c r="F15" s="122">
        <v>6</v>
      </c>
      <c r="G15" s="477">
        <v>2</v>
      </c>
      <c r="H15" s="796"/>
      <c r="I15" s="584"/>
      <c r="J15" s="584"/>
      <c r="K15" s="584"/>
      <c r="L15" s="584"/>
    </row>
    <row r="16" spans="1:26" ht="18" customHeight="1">
      <c r="A16" s="2747"/>
      <c r="B16" s="2741" t="s">
        <v>2872</v>
      </c>
      <c r="C16" s="2749"/>
      <c r="D16" s="121">
        <v>1</v>
      </c>
      <c r="E16" s="121" t="s">
        <v>111</v>
      </c>
      <c r="F16" s="122">
        <v>1</v>
      </c>
      <c r="G16" s="477" t="s">
        <v>111</v>
      </c>
      <c r="H16" s="796"/>
      <c r="I16" s="584"/>
      <c r="J16" s="584"/>
      <c r="K16" s="584"/>
      <c r="L16" s="584"/>
    </row>
    <row r="17" spans="1:12" ht="18" customHeight="1">
      <c r="A17" s="2747"/>
      <c r="B17" s="2734" t="s">
        <v>2790</v>
      </c>
      <c r="C17" s="2735"/>
      <c r="D17" s="121" t="s">
        <v>111</v>
      </c>
      <c r="E17" s="121" t="s">
        <v>111</v>
      </c>
      <c r="F17" s="122">
        <v>1</v>
      </c>
      <c r="G17" s="477" t="s">
        <v>111</v>
      </c>
      <c r="H17" s="796"/>
      <c r="I17" s="584"/>
      <c r="J17" s="584"/>
      <c r="K17" s="584"/>
      <c r="L17" s="584"/>
    </row>
    <row r="18" spans="1:12" ht="18" customHeight="1">
      <c r="A18" s="2747"/>
      <c r="B18" s="2734" t="s">
        <v>2791</v>
      </c>
      <c r="C18" s="2735"/>
      <c r="D18" s="121">
        <v>7</v>
      </c>
      <c r="E18" s="121">
        <v>8</v>
      </c>
      <c r="F18" s="122">
        <v>7</v>
      </c>
      <c r="G18" s="477">
        <v>6</v>
      </c>
      <c r="H18" s="796"/>
      <c r="I18" s="584"/>
      <c r="J18" s="584"/>
      <c r="K18" s="584"/>
      <c r="L18" s="584"/>
    </row>
    <row r="19" spans="1:12" ht="18" customHeight="1">
      <c r="A19" s="2747"/>
      <c r="B19" s="2734" t="s">
        <v>2792</v>
      </c>
      <c r="C19" s="2735"/>
      <c r="D19" s="121">
        <v>4</v>
      </c>
      <c r="E19" s="121">
        <v>6</v>
      </c>
      <c r="F19" s="122">
        <v>3</v>
      </c>
      <c r="G19" s="477">
        <v>5</v>
      </c>
      <c r="H19" s="796"/>
      <c r="I19" s="584"/>
      <c r="J19" s="584"/>
      <c r="K19" s="584"/>
      <c r="L19" s="584"/>
    </row>
    <row r="20" spans="1:12" ht="18" customHeight="1">
      <c r="A20" s="2747"/>
      <c r="B20" s="2734" t="s">
        <v>2793</v>
      </c>
      <c r="C20" s="2735"/>
      <c r="D20" s="121">
        <v>24</v>
      </c>
      <c r="E20" s="121">
        <v>14</v>
      </c>
      <c r="F20" s="122">
        <v>22</v>
      </c>
      <c r="G20" s="477">
        <v>15</v>
      </c>
      <c r="H20" s="796"/>
      <c r="I20" s="584"/>
      <c r="J20" s="584"/>
      <c r="K20" s="584"/>
      <c r="L20" s="584"/>
    </row>
    <row r="21" spans="1:12" ht="18" customHeight="1">
      <c r="A21" s="2748"/>
      <c r="B21" s="2739" t="s">
        <v>2794</v>
      </c>
      <c r="C21" s="2740"/>
      <c r="D21" s="123">
        <v>1</v>
      </c>
      <c r="E21" s="123">
        <v>1</v>
      </c>
      <c r="F21" s="124">
        <v>1</v>
      </c>
      <c r="G21" s="271" t="s">
        <v>111</v>
      </c>
      <c r="H21" s="796"/>
      <c r="I21" s="584"/>
      <c r="J21" s="584"/>
      <c r="K21" s="584"/>
      <c r="L21" s="584"/>
    </row>
    <row r="22" spans="1:12" ht="18" customHeight="1">
      <c r="A22" s="2746" t="s">
        <v>2874</v>
      </c>
      <c r="B22" s="2743" t="s">
        <v>2795</v>
      </c>
      <c r="C22" s="1056" t="s">
        <v>2796</v>
      </c>
      <c r="D22" s="277">
        <v>63</v>
      </c>
      <c r="E22" s="277">
        <v>44</v>
      </c>
      <c r="F22" s="472">
        <v>21</v>
      </c>
      <c r="G22" s="278">
        <v>13</v>
      </c>
      <c r="H22" s="599"/>
      <c r="I22" s="584"/>
      <c r="J22" s="584"/>
      <c r="K22" s="584"/>
      <c r="L22" s="584"/>
    </row>
    <row r="23" spans="1:12" ht="18" customHeight="1">
      <c r="A23" s="2747"/>
      <c r="B23" s="2744"/>
      <c r="C23" s="1057" t="s">
        <v>2789</v>
      </c>
      <c r="D23" s="121">
        <v>16</v>
      </c>
      <c r="E23" s="121">
        <v>7</v>
      </c>
      <c r="F23" s="473">
        <v>4</v>
      </c>
      <c r="G23" s="477">
        <v>4</v>
      </c>
      <c r="H23" s="558"/>
      <c r="I23" s="584"/>
      <c r="J23" s="584"/>
      <c r="K23" s="584"/>
      <c r="L23" s="584"/>
    </row>
    <row r="24" spans="1:12" ht="18" customHeight="1">
      <c r="A24" s="2747"/>
      <c r="B24" s="2744"/>
      <c r="C24" s="1058" t="s">
        <v>2875</v>
      </c>
      <c r="D24" s="121">
        <v>10</v>
      </c>
      <c r="E24" s="121">
        <v>3</v>
      </c>
      <c r="F24" s="473">
        <v>2</v>
      </c>
      <c r="G24" s="477">
        <v>1</v>
      </c>
      <c r="I24" s="584"/>
      <c r="J24" s="584"/>
      <c r="K24" s="584"/>
      <c r="L24" s="584"/>
    </row>
    <row r="25" spans="1:12" ht="18" customHeight="1">
      <c r="A25" s="2747"/>
      <c r="B25" s="2744"/>
      <c r="C25" s="1059" t="s">
        <v>2791</v>
      </c>
      <c r="D25" s="121">
        <v>19</v>
      </c>
      <c r="E25" s="121">
        <v>19</v>
      </c>
      <c r="F25" s="473">
        <v>13</v>
      </c>
      <c r="G25" s="477">
        <v>4</v>
      </c>
      <c r="I25" s="584"/>
      <c r="J25" s="584"/>
      <c r="K25" s="584"/>
      <c r="L25" s="584"/>
    </row>
    <row r="26" spans="1:12" ht="18" customHeight="1">
      <c r="A26" s="2747"/>
      <c r="B26" s="2744"/>
      <c r="C26" s="1059" t="s">
        <v>2792</v>
      </c>
      <c r="D26" s="121">
        <v>2</v>
      </c>
      <c r="E26" s="121">
        <v>1</v>
      </c>
      <c r="F26" s="473" t="s">
        <v>111</v>
      </c>
      <c r="G26" s="477">
        <v>1</v>
      </c>
    </row>
    <row r="27" spans="1:12" ht="18" customHeight="1">
      <c r="A27" s="2747"/>
      <c r="B27" s="2744"/>
      <c r="C27" s="1059" t="s">
        <v>2793</v>
      </c>
      <c r="D27" s="121">
        <v>13</v>
      </c>
      <c r="E27" s="121">
        <v>10</v>
      </c>
      <c r="F27" s="473">
        <v>1</v>
      </c>
      <c r="G27" s="477">
        <v>1</v>
      </c>
    </row>
    <row r="28" spans="1:12" ht="18" customHeight="1">
      <c r="A28" s="2747"/>
      <c r="B28" s="2744"/>
      <c r="C28" s="1059" t="s">
        <v>2794</v>
      </c>
      <c r="D28" s="121">
        <v>3</v>
      </c>
      <c r="E28" s="121">
        <v>2</v>
      </c>
      <c r="F28" s="473">
        <v>1</v>
      </c>
      <c r="G28" s="477">
        <v>2</v>
      </c>
    </row>
    <row r="29" spans="1:12" ht="18" customHeight="1">
      <c r="A29" s="2747"/>
      <c r="B29" s="2745"/>
      <c r="C29" s="1060" t="s">
        <v>2873</v>
      </c>
      <c r="D29" s="123" t="s">
        <v>111</v>
      </c>
      <c r="E29" s="123">
        <v>2</v>
      </c>
      <c r="F29" s="474" t="s">
        <v>111</v>
      </c>
      <c r="G29" s="271" t="s">
        <v>111</v>
      </c>
      <c r="H29" s="558"/>
    </row>
    <row r="30" spans="1:12" ht="18" customHeight="1">
      <c r="A30" s="2747"/>
      <c r="B30" s="2741" t="s">
        <v>2990</v>
      </c>
      <c r="C30" s="2742"/>
      <c r="D30" s="121" t="s">
        <v>2991</v>
      </c>
      <c r="E30" s="121" t="s">
        <v>2992</v>
      </c>
      <c r="F30" s="497" t="s">
        <v>2993</v>
      </c>
      <c r="G30" s="122">
        <v>1</v>
      </c>
      <c r="H30" s="558"/>
    </row>
    <row r="31" spans="1:12" ht="18" customHeight="1">
      <c r="A31" s="2747"/>
      <c r="B31" s="2741" t="s">
        <v>2797</v>
      </c>
      <c r="C31" s="2742"/>
      <c r="D31" s="121">
        <v>12</v>
      </c>
      <c r="E31" s="121">
        <v>15</v>
      </c>
      <c r="F31" s="121">
        <v>8</v>
      </c>
      <c r="G31" s="122">
        <v>5</v>
      </c>
    </row>
    <row r="32" spans="1:12" ht="18" customHeight="1">
      <c r="A32" s="2747"/>
      <c r="B32" s="2741" t="s">
        <v>2798</v>
      </c>
      <c r="C32" s="2742"/>
      <c r="D32" s="121">
        <v>2</v>
      </c>
      <c r="E32" s="121">
        <v>1</v>
      </c>
      <c r="F32" s="121">
        <v>3</v>
      </c>
      <c r="G32" s="122">
        <v>1</v>
      </c>
    </row>
    <row r="33" spans="1:7" ht="18" customHeight="1">
      <c r="A33" s="2747"/>
      <c r="B33" s="2741" t="s">
        <v>2799</v>
      </c>
      <c r="C33" s="2742"/>
      <c r="D33" s="121">
        <v>9</v>
      </c>
      <c r="E33" s="121">
        <v>9</v>
      </c>
      <c r="F33" s="121">
        <v>3</v>
      </c>
      <c r="G33" s="122">
        <v>3</v>
      </c>
    </row>
    <row r="34" spans="1:7" ht="18" customHeight="1">
      <c r="A34" s="2747"/>
      <c r="B34" s="2741" t="s">
        <v>2800</v>
      </c>
      <c r="C34" s="2742"/>
      <c r="D34" s="121">
        <v>2</v>
      </c>
      <c r="E34" s="121">
        <v>2</v>
      </c>
      <c r="F34" s="121" t="s">
        <v>111</v>
      </c>
      <c r="G34" s="122" t="s">
        <v>111</v>
      </c>
    </row>
    <row r="35" spans="1:7" ht="18" customHeight="1">
      <c r="A35" s="2748"/>
      <c r="B35" s="2739" t="s">
        <v>2801</v>
      </c>
      <c r="C35" s="2740"/>
      <c r="D35" s="123">
        <v>3</v>
      </c>
      <c r="E35" s="123" t="s">
        <v>111</v>
      </c>
      <c r="F35" s="123">
        <v>1</v>
      </c>
      <c r="G35" s="124">
        <v>1</v>
      </c>
    </row>
    <row r="36" spans="1:7" ht="25.5" customHeight="1">
      <c r="A36" s="2736" t="s">
        <v>2914</v>
      </c>
      <c r="B36" s="2737"/>
      <c r="C36" s="2738"/>
      <c r="D36" s="123">
        <v>24</v>
      </c>
      <c r="E36" s="123">
        <v>18</v>
      </c>
      <c r="F36" s="123">
        <v>9</v>
      </c>
      <c r="G36" s="124">
        <v>16</v>
      </c>
    </row>
    <row r="37" spans="1:7" ht="18" customHeight="1">
      <c r="A37" s="599" t="s">
        <v>2802</v>
      </c>
    </row>
    <row r="38" spans="1:7" ht="18" customHeight="1">
      <c r="A38" s="558"/>
    </row>
    <row r="39" spans="1:7" ht="15.95" customHeight="1"/>
    <row r="40" spans="1:7" ht="26.25" customHeight="1"/>
    <row r="41" spans="1:7" ht="18" customHeight="1"/>
    <row r="42" spans="1:7" ht="18" customHeight="1"/>
  </sheetData>
  <mergeCells count="21">
    <mergeCell ref="A36:C36"/>
    <mergeCell ref="B20:C20"/>
    <mergeCell ref="B21:C21"/>
    <mergeCell ref="B31:C31"/>
    <mergeCell ref="B32:C32"/>
    <mergeCell ref="B33:C33"/>
    <mergeCell ref="B22:B29"/>
    <mergeCell ref="A13:A21"/>
    <mergeCell ref="A22:A35"/>
    <mergeCell ref="B34:C34"/>
    <mergeCell ref="B35:C35"/>
    <mergeCell ref="B16:C16"/>
    <mergeCell ref="B17:C17"/>
    <mergeCell ref="B18:C18"/>
    <mergeCell ref="B19:C19"/>
    <mergeCell ref="B30:C30"/>
    <mergeCell ref="A11:C11"/>
    <mergeCell ref="A12:C12"/>
    <mergeCell ref="B13:C13"/>
    <mergeCell ref="B14:C14"/>
    <mergeCell ref="B15:C15"/>
  </mergeCells>
  <phoneticPr fontId="13"/>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A7D97-87F4-4708-99A4-7AC8EDB5BD9B}">
  <dimension ref="A4:J51"/>
  <sheetViews>
    <sheetView view="pageBreakPreview" zoomScale="60" zoomScaleNormal="85" workbookViewId="0">
      <selection activeCell="M36" sqref="M36"/>
    </sheetView>
  </sheetViews>
  <sheetFormatPr defaultRowHeight="14.25"/>
  <cols>
    <col min="1" max="16384" width="9" style="443"/>
  </cols>
  <sheetData>
    <row r="4" spans="1:10">
      <c r="B4" s="443" t="s">
        <v>4040</v>
      </c>
    </row>
    <row r="5" spans="1:10" ht="13.5" customHeight="1">
      <c r="A5" s="426"/>
      <c r="B5" s="426"/>
      <c r="C5" s="426"/>
      <c r="D5" s="426"/>
      <c r="E5" s="426"/>
      <c r="F5" s="426"/>
      <c r="G5" s="426"/>
      <c r="H5" s="426"/>
      <c r="I5" s="426"/>
      <c r="J5" s="426"/>
    </row>
    <row r="6" spans="1:10" ht="13.5" customHeight="1">
      <c r="A6" s="426"/>
      <c r="B6" s="426"/>
      <c r="C6" s="426"/>
      <c r="D6" s="426"/>
      <c r="E6" s="3145" t="s">
        <v>4041</v>
      </c>
      <c r="F6" s="3145"/>
      <c r="G6" s="3145"/>
      <c r="H6" s="3145"/>
      <c r="I6" s="3145"/>
      <c r="J6" s="3145"/>
    </row>
    <row r="7" spans="1:10" ht="13.5" customHeight="1">
      <c r="A7" s="426"/>
      <c r="B7" s="426"/>
      <c r="C7" s="426"/>
      <c r="D7" s="426"/>
      <c r="E7" s="3145"/>
      <c r="F7" s="3145"/>
      <c r="G7" s="3145"/>
      <c r="H7" s="3145"/>
      <c r="I7" s="3145"/>
      <c r="J7" s="3145"/>
    </row>
    <row r="8" spans="1:10" ht="13.5" customHeight="1">
      <c r="A8" s="426"/>
      <c r="B8" s="426"/>
      <c r="C8" s="426"/>
      <c r="D8" s="426"/>
      <c r="E8" s="3145"/>
      <c r="F8" s="3145"/>
      <c r="G8" s="3145"/>
      <c r="H8" s="3145"/>
      <c r="I8" s="3145"/>
      <c r="J8" s="3145"/>
    </row>
    <row r="9" spans="1:10" ht="13.5" customHeight="1">
      <c r="A9" s="426"/>
      <c r="B9" s="426"/>
      <c r="C9" s="426"/>
      <c r="D9" s="426"/>
      <c r="E9" s="3145"/>
      <c r="F9" s="3145"/>
      <c r="G9" s="3145"/>
      <c r="H9" s="3145"/>
      <c r="I9" s="3145"/>
      <c r="J9" s="3145"/>
    </row>
    <row r="10" spans="1:10" ht="13.5" customHeight="1">
      <c r="A10" s="426"/>
      <c r="B10" s="426"/>
      <c r="C10" s="426"/>
      <c r="D10" s="426"/>
      <c r="E10" s="3145"/>
      <c r="F10" s="3145"/>
      <c r="G10" s="3145"/>
      <c r="H10" s="3145"/>
      <c r="I10" s="3145"/>
      <c r="J10" s="3145"/>
    </row>
    <row r="11" spans="1:10" ht="13.5" customHeight="1">
      <c r="A11" s="426"/>
      <c r="B11" s="426"/>
      <c r="C11" s="426"/>
      <c r="D11" s="426"/>
      <c r="E11" s="3145"/>
      <c r="F11" s="3145"/>
      <c r="G11" s="3145"/>
      <c r="H11" s="3145"/>
      <c r="I11" s="3145"/>
      <c r="J11" s="3145"/>
    </row>
    <row r="12" spans="1:10" ht="13.5" customHeight="1">
      <c r="A12" s="426"/>
      <c r="B12" s="426"/>
      <c r="C12" s="426"/>
      <c r="D12" s="426"/>
      <c r="E12" s="3145"/>
      <c r="F12" s="3145"/>
      <c r="G12" s="3145"/>
      <c r="H12" s="3145"/>
      <c r="I12" s="3145"/>
      <c r="J12" s="3145"/>
    </row>
    <row r="13" spans="1:10" ht="13.5" customHeight="1">
      <c r="A13" s="426"/>
      <c r="B13" s="426"/>
      <c r="C13" s="426"/>
      <c r="D13" s="426"/>
      <c r="E13" s="3145"/>
      <c r="F13" s="3145"/>
      <c r="G13" s="3145"/>
      <c r="H13" s="3145"/>
      <c r="I13" s="3145"/>
      <c r="J13" s="3145"/>
    </row>
    <row r="14" spans="1:10" ht="13.5" customHeight="1">
      <c r="A14" s="426"/>
      <c r="B14" s="426"/>
      <c r="C14" s="426"/>
      <c r="D14" s="426"/>
      <c r="E14" s="426"/>
      <c r="F14" s="426"/>
      <c r="G14" s="426"/>
      <c r="H14" s="426"/>
      <c r="I14" s="426"/>
      <c r="J14" s="426"/>
    </row>
    <row r="15" spans="1:10" ht="13.5" customHeight="1">
      <c r="A15" s="426"/>
      <c r="B15" s="426"/>
      <c r="C15" s="426"/>
      <c r="D15" s="426"/>
      <c r="E15" s="426"/>
      <c r="F15" s="426"/>
      <c r="G15" s="426"/>
      <c r="H15" s="426"/>
      <c r="I15" s="426"/>
      <c r="J15" s="426"/>
    </row>
    <row r="16" spans="1:10" ht="13.5" customHeight="1">
      <c r="A16" s="426"/>
      <c r="B16" s="426"/>
      <c r="C16" s="426"/>
      <c r="D16" s="426"/>
      <c r="E16" s="426"/>
      <c r="F16" s="426"/>
      <c r="G16" s="426"/>
      <c r="H16" s="426"/>
      <c r="I16" s="426"/>
      <c r="J16" s="426"/>
    </row>
    <row r="17" spans="1:10" ht="13.5" customHeight="1">
      <c r="A17" s="426"/>
      <c r="B17" s="426"/>
      <c r="C17" s="426"/>
      <c r="D17" s="426"/>
      <c r="E17" s="426"/>
      <c r="F17" s="426"/>
      <c r="G17" s="426"/>
      <c r="H17" s="426"/>
      <c r="I17" s="426"/>
      <c r="J17" s="426"/>
    </row>
    <row r="18" spans="1:10" ht="13.5" customHeight="1">
      <c r="A18" s="426"/>
      <c r="B18" s="426" t="s">
        <v>4042</v>
      </c>
      <c r="C18" s="426"/>
      <c r="D18" s="426"/>
      <c r="E18" s="426"/>
      <c r="F18" s="426"/>
      <c r="G18" s="426"/>
      <c r="H18" s="426"/>
      <c r="I18" s="426"/>
      <c r="J18" s="426"/>
    </row>
    <row r="19" spans="1:10" ht="13.5" customHeight="1">
      <c r="A19" s="426"/>
      <c r="B19" s="426"/>
      <c r="C19" s="426"/>
      <c r="D19" s="426"/>
      <c r="E19" s="426"/>
      <c r="F19" s="426"/>
      <c r="G19" s="426"/>
      <c r="H19" s="426"/>
      <c r="I19" s="426"/>
      <c r="J19" s="426"/>
    </row>
    <row r="20" spans="1:10" ht="13.5" customHeight="1">
      <c r="A20" s="426"/>
      <c r="B20" s="426"/>
      <c r="C20" s="426"/>
      <c r="D20" s="426"/>
      <c r="E20" s="3145" t="s">
        <v>4043</v>
      </c>
      <c r="F20" s="3145"/>
      <c r="G20" s="3145"/>
      <c r="H20" s="3145"/>
      <c r="I20" s="3145"/>
      <c r="J20" s="3145"/>
    </row>
    <row r="21" spans="1:10" ht="13.5" customHeight="1">
      <c r="A21" s="426"/>
      <c r="B21" s="426"/>
      <c r="C21" s="426"/>
      <c r="D21" s="426"/>
      <c r="E21" s="3145"/>
      <c r="F21" s="3145"/>
      <c r="G21" s="3145"/>
      <c r="H21" s="3145"/>
      <c r="I21" s="3145"/>
      <c r="J21" s="3145"/>
    </row>
    <row r="22" spans="1:10" ht="13.5" customHeight="1">
      <c r="A22" s="426"/>
      <c r="B22" s="426"/>
      <c r="C22" s="426"/>
      <c r="D22" s="426"/>
      <c r="E22" s="3145"/>
      <c r="F22" s="3145"/>
      <c r="G22" s="3145"/>
      <c r="H22" s="3145"/>
      <c r="I22" s="3145"/>
      <c r="J22" s="3145"/>
    </row>
    <row r="23" spans="1:10" ht="13.5" customHeight="1">
      <c r="A23" s="426"/>
      <c r="B23" s="426"/>
      <c r="C23" s="426"/>
      <c r="D23" s="426"/>
      <c r="E23" s="3145"/>
      <c r="F23" s="3145"/>
      <c r="G23" s="3145"/>
      <c r="H23" s="3145"/>
      <c r="I23" s="3145"/>
      <c r="J23" s="3145"/>
    </row>
    <row r="24" spans="1:10" ht="13.5" customHeight="1">
      <c r="A24" s="426"/>
      <c r="B24" s="426"/>
      <c r="C24" s="426"/>
      <c r="D24" s="426"/>
      <c r="E24" s="3145"/>
      <c r="F24" s="3145"/>
      <c r="G24" s="3145"/>
      <c r="H24" s="3145"/>
      <c r="I24" s="3145"/>
      <c r="J24" s="3145"/>
    </row>
    <row r="25" spans="1:10" ht="13.5" customHeight="1">
      <c r="A25" s="426"/>
      <c r="B25" s="426"/>
      <c r="C25" s="426"/>
      <c r="D25" s="426"/>
      <c r="E25" s="3145"/>
      <c r="F25" s="3145"/>
      <c r="G25" s="3145"/>
      <c r="H25" s="3145"/>
      <c r="I25" s="3145"/>
      <c r="J25" s="3145"/>
    </row>
    <row r="26" spans="1:10" ht="13.5" customHeight="1">
      <c r="A26" s="426"/>
      <c r="B26" s="426"/>
      <c r="C26" s="426"/>
      <c r="D26" s="426"/>
      <c r="E26" s="3145"/>
      <c r="F26" s="3145"/>
      <c r="G26" s="3145"/>
      <c r="H26" s="3145"/>
      <c r="I26" s="3145"/>
      <c r="J26" s="3145"/>
    </row>
    <row r="27" spans="1:10" ht="13.5" customHeight="1">
      <c r="A27" s="426"/>
      <c r="B27" s="426"/>
      <c r="C27" s="426"/>
      <c r="D27" s="426"/>
      <c r="E27" s="3145"/>
      <c r="F27" s="3145"/>
      <c r="G27" s="3145"/>
      <c r="H27" s="3145"/>
      <c r="I27" s="3145"/>
      <c r="J27" s="3145"/>
    </row>
    <row r="28" spans="1:10" ht="13.5" customHeight="1">
      <c r="A28" s="426"/>
      <c r="B28" s="426"/>
      <c r="C28" s="426"/>
      <c r="D28" s="426"/>
      <c r="E28" s="426"/>
      <c r="F28" s="426"/>
      <c r="G28" s="426"/>
      <c r="H28" s="426"/>
      <c r="I28" s="426"/>
      <c r="J28" s="426"/>
    </row>
    <row r="29" spans="1:10" ht="13.5" customHeight="1">
      <c r="A29" s="426"/>
      <c r="B29" s="426"/>
      <c r="C29" s="426"/>
      <c r="D29" s="426"/>
      <c r="E29" s="426"/>
      <c r="F29" s="426"/>
      <c r="G29" s="426"/>
      <c r="H29" s="426"/>
      <c r="I29" s="426"/>
      <c r="J29" s="426"/>
    </row>
    <row r="30" spans="1:10" ht="13.5" customHeight="1">
      <c r="A30" s="426"/>
      <c r="B30" s="426"/>
      <c r="C30" s="426"/>
      <c r="D30" s="426"/>
      <c r="E30" s="426"/>
      <c r="F30" s="426"/>
      <c r="G30" s="426"/>
      <c r="H30" s="426"/>
      <c r="I30" s="426"/>
      <c r="J30" s="426"/>
    </row>
    <row r="31" spans="1:10" ht="13.5" customHeight="1">
      <c r="A31" s="426"/>
      <c r="B31" s="426"/>
      <c r="C31" s="426"/>
      <c r="D31" s="426"/>
      <c r="E31" s="426"/>
      <c r="F31" s="426"/>
      <c r="G31" s="426"/>
      <c r="H31" s="426"/>
      <c r="I31" s="426"/>
      <c r="J31" s="426"/>
    </row>
    <row r="32" spans="1:10" ht="13.5" customHeight="1">
      <c r="A32" s="426"/>
      <c r="B32" s="426" t="s">
        <v>4044</v>
      </c>
      <c r="C32" s="426"/>
      <c r="D32" s="426"/>
      <c r="E32" s="3150"/>
      <c r="F32" s="3150"/>
      <c r="G32" s="3150"/>
      <c r="H32" s="3150"/>
      <c r="I32" s="3150"/>
      <c r="J32" s="3150"/>
    </row>
    <row r="33" spans="1:10" ht="13.5" customHeight="1">
      <c r="A33" s="426"/>
      <c r="B33" s="426"/>
      <c r="C33" s="426"/>
      <c r="D33" s="426"/>
      <c r="E33" s="3150"/>
      <c r="F33" s="3150"/>
      <c r="G33" s="3150"/>
      <c r="H33" s="3150"/>
      <c r="I33" s="3150"/>
      <c r="J33" s="3150"/>
    </row>
    <row r="34" spans="1:10" ht="13.5" customHeight="1">
      <c r="A34" s="426"/>
      <c r="B34" s="426"/>
      <c r="C34" s="426"/>
      <c r="D34" s="426"/>
      <c r="E34" s="3145" t="s">
        <v>4045</v>
      </c>
      <c r="F34" s="3145"/>
      <c r="G34" s="3145"/>
      <c r="H34" s="3145"/>
      <c r="I34" s="3145"/>
      <c r="J34" s="3145"/>
    </row>
    <row r="35" spans="1:10" ht="13.5" customHeight="1">
      <c r="A35" s="426"/>
      <c r="B35" s="426"/>
      <c r="C35" s="426"/>
      <c r="D35" s="426"/>
      <c r="E35" s="3145"/>
      <c r="F35" s="3145"/>
      <c r="G35" s="3145"/>
      <c r="H35" s="3145"/>
      <c r="I35" s="3145"/>
      <c r="J35" s="3145"/>
    </row>
    <row r="36" spans="1:10" ht="13.5" customHeight="1">
      <c r="A36" s="426"/>
      <c r="B36" s="426"/>
      <c r="C36" s="426"/>
      <c r="D36" s="426"/>
      <c r="E36" s="3145"/>
      <c r="F36" s="3145"/>
      <c r="G36" s="3145"/>
      <c r="H36" s="3145"/>
      <c r="I36" s="3145"/>
      <c r="J36" s="3145"/>
    </row>
    <row r="37" spans="1:10" ht="13.5" customHeight="1">
      <c r="A37" s="426"/>
      <c r="B37" s="426"/>
      <c r="C37" s="426"/>
      <c r="D37" s="426"/>
      <c r="E37" s="3145"/>
      <c r="F37" s="3145"/>
      <c r="G37" s="3145"/>
      <c r="H37" s="3145"/>
      <c r="I37" s="3145"/>
      <c r="J37" s="3145"/>
    </row>
    <row r="38" spans="1:10" ht="13.5" customHeight="1">
      <c r="A38" s="426"/>
      <c r="B38" s="426"/>
      <c r="C38" s="426"/>
      <c r="D38" s="426"/>
      <c r="E38" s="3145"/>
      <c r="F38" s="3145"/>
      <c r="G38" s="3145"/>
      <c r="H38" s="3145"/>
      <c r="I38" s="3145"/>
      <c r="J38" s="3145"/>
    </row>
    <row r="39" spans="1:10" ht="13.5" customHeight="1">
      <c r="A39" s="426"/>
      <c r="B39" s="426"/>
      <c r="C39" s="426"/>
      <c r="D39" s="426"/>
      <c r="E39" s="3145"/>
      <c r="F39" s="3145"/>
      <c r="G39" s="3145"/>
      <c r="H39" s="3145"/>
      <c r="I39" s="3145"/>
      <c r="J39" s="3145"/>
    </row>
    <row r="40" spans="1:10" ht="13.5" customHeight="1">
      <c r="A40" s="426"/>
      <c r="B40" s="426"/>
      <c r="C40" s="426"/>
      <c r="D40" s="426"/>
      <c r="E40" s="3145"/>
      <c r="F40" s="3145"/>
      <c r="G40" s="3145"/>
      <c r="H40" s="3145"/>
      <c r="I40" s="3145"/>
      <c r="J40" s="3145"/>
    </row>
    <row r="41" spans="1:10" ht="13.5" customHeight="1">
      <c r="A41" s="426"/>
      <c r="B41" s="426"/>
      <c r="C41" s="426"/>
      <c r="D41" s="426"/>
      <c r="E41" s="3145"/>
      <c r="F41" s="3145"/>
      <c r="G41" s="3145"/>
      <c r="H41" s="3145"/>
      <c r="I41" s="3145"/>
      <c r="J41" s="3145"/>
    </row>
    <row r="42" spans="1:10" ht="13.5" customHeight="1">
      <c r="A42" s="426"/>
      <c r="B42" s="426"/>
      <c r="C42" s="426"/>
      <c r="D42" s="426"/>
      <c r="E42" s="426"/>
      <c r="F42" s="426"/>
      <c r="G42" s="426"/>
      <c r="H42" s="426"/>
      <c r="I42" s="426"/>
      <c r="J42" s="426"/>
    </row>
    <row r="43" spans="1:10" ht="13.5" customHeight="1">
      <c r="A43" s="426"/>
      <c r="B43" s="426"/>
      <c r="C43" s="426"/>
      <c r="D43" s="426"/>
      <c r="E43" s="426"/>
      <c r="F43" s="426"/>
      <c r="G43" s="426"/>
      <c r="H43" s="426"/>
      <c r="I43" s="426"/>
      <c r="J43" s="426"/>
    </row>
    <row r="44" spans="1:10" ht="13.5" customHeight="1">
      <c r="A44" s="426"/>
      <c r="B44" s="426"/>
      <c r="C44" s="426"/>
      <c r="D44" s="426"/>
      <c r="E44" s="426"/>
      <c r="F44" s="426"/>
      <c r="G44" s="426"/>
      <c r="H44" s="426"/>
      <c r="I44" s="426"/>
      <c r="J44" s="426"/>
    </row>
    <row r="45" spans="1:10" ht="13.5" customHeight="1">
      <c r="A45" s="426"/>
      <c r="B45" s="426"/>
      <c r="C45" s="426"/>
      <c r="D45" s="426"/>
      <c r="E45" s="426"/>
      <c r="F45" s="426"/>
      <c r="G45" s="426"/>
      <c r="H45" s="426"/>
      <c r="I45" s="426"/>
      <c r="J45" s="426"/>
    </row>
    <row r="46" spans="1:10" ht="13.5" customHeight="1">
      <c r="A46" s="426"/>
      <c r="B46" s="426"/>
      <c r="C46" s="426"/>
      <c r="D46" s="426"/>
      <c r="E46" s="426"/>
      <c r="F46" s="426"/>
      <c r="G46" s="426"/>
      <c r="H46" s="426"/>
      <c r="I46" s="426"/>
      <c r="J46" s="426"/>
    </row>
    <row r="47" spans="1:10" ht="13.5" customHeight="1">
      <c r="A47" s="426"/>
      <c r="B47" s="426"/>
      <c r="C47" s="426"/>
      <c r="D47" s="426"/>
      <c r="E47" s="426"/>
      <c r="F47" s="426"/>
      <c r="G47" s="426"/>
      <c r="H47" s="426"/>
      <c r="I47" s="426"/>
      <c r="J47" s="426"/>
    </row>
    <row r="48" spans="1:10" ht="13.5" customHeight="1">
      <c r="A48" s="426"/>
      <c r="B48" s="426"/>
      <c r="C48" s="426"/>
      <c r="D48" s="426"/>
      <c r="E48" s="426"/>
      <c r="F48" s="426"/>
      <c r="G48" s="426"/>
      <c r="H48" s="426"/>
      <c r="I48" s="426"/>
      <c r="J48" s="426"/>
    </row>
    <row r="49" spans="1:10" ht="13.5" customHeight="1">
      <c r="A49" s="426"/>
      <c r="B49" s="426"/>
      <c r="C49" s="426"/>
      <c r="D49" s="426"/>
      <c r="E49" s="426"/>
      <c r="F49" s="426"/>
      <c r="G49" s="426"/>
      <c r="H49" s="426"/>
      <c r="I49" s="426"/>
      <c r="J49" s="426"/>
    </row>
    <row r="50" spans="1:10" ht="13.5" customHeight="1">
      <c r="A50" s="426"/>
      <c r="B50" s="426"/>
      <c r="C50" s="426"/>
      <c r="D50" s="426"/>
      <c r="E50" s="426"/>
      <c r="F50" s="426"/>
      <c r="G50" s="426"/>
      <c r="H50" s="426"/>
      <c r="I50" s="426"/>
      <c r="J50" s="426"/>
    </row>
    <row r="51" spans="1:10" ht="13.5" customHeight="1">
      <c r="A51" s="426"/>
      <c r="B51" s="426"/>
      <c r="C51" s="426"/>
      <c r="D51" s="426"/>
      <c r="E51" s="426"/>
      <c r="F51" s="426"/>
      <c r="G51" s="426"/>
      <c r="H51" s="426"/>
      <c r="I51" s="426"/>
      <c r="J51" s="426"/>
    </row>
  </sheetData>
  <mergeCells count="3">
    <mergeCell ref="E6:J13"/>
    <mergeCell ref="E20:J27"/>
    <mergeCell ref="E34:J41"/>
  </mergeCells>
  <phoneticPr fontId="8"/>
  <pageMargins left="0.59055118110236227" right="0.59055118110236227" top="0.59055118110236227" bottom="0.39370078740157483" header="0" footer="0.19685039370078741"/>
  <pageSetup paperSize="9" scale="92"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50"/>
  <sheetViews>
    <sheetView showGridLines="0" view="pageBreakPreview" zoomScaleNormal="85" zoomScaleSheetLayoutView="100" workbookViewId="0">
      <selection activeCell="I50" sqref="I50"/>
    </sheetView>
  </sheetViews>
  <sheetFormatPr defaultRowHeight="24.95" customHeight="1"/>
  <cols>
    <col min="1" max="1" width="10.75" style="78" customWidth="1"/>
    <col min="2" max="13" width="5.875" style="129" customWidth="1"/>
    <col min="14" max="14" width="7.375" style="129" customWidth="1"/>
    <col min="15" max="15" width="10.75" style="129" customWidth="1"/>
    <col min="16" max="16" width="8.25" style="129" customWidth="1"/>
    <col min="17" max="21" width="8.5" style="129" customWidth="1"/>
    <col min="22" max="22" width="9.625" style="129" customWidth="1"/>
    <col min="23" max="23" width="8.375" style="129" customWidth="1"/>
    <col min="24" max="34" width="6.5" style="129" customWidth="1"/>
    <col min="35" max="216" width="9" style="129"/>
    <col min="217" max="217" width="14.25" style="129" customWidth="1"/>
    <col min="218" max="224" width="9.5" style="129" customWidth="1"/>
    <col min="225" max="472" width="9" style="129"/>
    <col min="473" max="473" width="14.25" style="129" customWidth="1"/>
    <col min="474" max="480" width="9.5" style="129" customWidth="1"/>
    <col min="481" max="728" width="9" style="129"/>
    <col min="729" max="729" width="14.25" style="129" customWidth="1"/>
    <col min="730" max="736" width="9.5" style="129" customWidth="1"/>
    <col min="737" max="984" width="9" style="129"/>
    <col min="985" max="985" width="14.25" style="129" customWidth="1"/>
    <col min="986" max="992" width="9.5" style="129" customWidth="1"/>
    <col min="993" max="1240" width="9" style="129"/>
    <col min="1241" max="1241" width="14.25" style="129" customWidth="1"/>
    <col min="1242" max="1248" width="9.5" style="129" customWidth="1"/>
    <col min="1249" max="1496" width="9" style="129"/>
    <col min="1497" max="1497" width="14.25" style="129" customWidth="1"/>
    <col min="1498" max="1504" width="9.5" style="129" customWidth="1"/>
    <col min="1505" max="1752" width="9" style="129"/>
    <col min="1753" max="1753" width="14.25" style="129" customWidth="1"/>
    <col min="1754" max="1760" width="9.5" style="129" customWidth="1"/>
    <col min="1761" max="2008" width="9" style="129"/>
    <col min="2009" max="2009" width="14.25" style="129" customWidth="1"/>
    <col min="2010" max="2016" width="9.5" style="129" customWidth="1"/>
    <col min="2017" max="2264" width="9" style="129"/>
    <col min="2265" max="2265" width="14.25" style="129" customWidth="1"/>
    <col min="2266" max="2272" width="9.5" style="129" customWidth="1"/>
    <col min="2273" max="2520" width="9" style="129"/>
    <col min="2521" max="2521" width="14.25" style="129" customWidth="1"/>
    <col min="2522" max="2528" width="9.5" style="129" customWidth="1"/>
    <col min="2529" max="2776" width="9" style="129"/>
    <col min="2777" max="2777" width="14.25" style="129" customWidth="1"/>
    <col min="2778" max="2784" width="9.5" style="129" customWidth="1"/>
    <col min="2785" max="3032" width="9" style="129"/>
    <col min="3033" max="3033" width="14.25" style="129" customWidth="1"/>
    <col min="3034" max="3040" width="9.5" style="129" customWidth="1"/>
    <col min="3041" max="3288" width="9" style="129"/>
    <col min="3289" max="3289" width="14.25" style="129" customWidth="1"/>
    <col min="3290" max="3296" width="9.5" style="129" customWidth="1"/>
    <col min="3297" max="3544" width="9" style="129"/>
    <col min="3545" max="3545" width="14.25" style="129" customWidth="1"/>
    <col min="3546" max="3552" width="9.5" style="129" customWidth="1"/>
    <col min="3553" max="3800" width="9" style="129"/>
    <col min="3801" max="3801" width="14.25" style="129" customWidth="1"/>
    <col min="3802" max="3808" width="9.5" style="129" customWidth="1"/>
    <col min="3809" max="4056" width="9" style="129"/>
    <col min="4057" max="4057" width="14.25" style="129" customWidth="1"/>
    <col min="4058" max="4064" width="9.5" style="129" customWidth="1"/>
    <col min="4065" max="4312" width="9" style="129"/>
    <col min="4313" max="4313" width="14.25" style="129" customWidth="1"/>
    <col min="4314" max="4320" width="9.5" style="129" customWidth="1"/>
    <col min="4321" max="4568" width="9" style="129"/>
    <col min="4569" max="4569" width="14.25" style="129" customWidth="1"/>
    <col min="4570" max="4576" width="9.5" style="129" customWidth="1"/>
    <col min="4577" max="4824" width="9" style="129"/>
    <col min="4825" max="4825" width="14.25" style="129" customWidth="1"/>
    <col min="4826" max="4832" width="9.5" style="129" customWidth="1"/>
    <col min="4833" max="5080" width="9" style="129"/>
    <col min="5081" max="5081" width="14.25" style="129" customWidth="1"/>
    <col min="5082" max="5088" width="9.5" style="129" customWidth="1"/>
    <col min="5089" max="5336" width="9" style="129"/>
    <col min="5337" max="5337" width="14.25" style="129" customWidth="1"/>
    <col min="5338" max="5344" width="9.5" style="129" customWidth="1"/>
    <col min="5345" max="5592" width="9" style="129"/>
    <col min="5593" max="5593" width="14.25" style="129" customWidth="1"/>
    <col min="5594" max="5600" width="9.5" style="129" customWidth="1"/>
    <col min="5601" max="5848" width="9" style="129"/>
    <col min="5849" max="5849" width="14.25" style="129" customWidth="1"/>
    <col min="5850" max="5856" width="9.5" style="129" customWidth="1"/>
    <col min="5857" max="6104" width="9" style="129"/>
    <col min="6105" max="6105" width="14.25" style="129" customWidth="1"/>
    <col min="6106" max="6112" width="9.5" style="129" customWidth="1"/>
    <col min="6113" max="6360" width="9" style="129"/>
    <col min="6361" max="6361" width="14.25" style="129" customWidth="1"/>
    <col min="6362" max="6368" width="9.5" style="129" customWidth="1"/>
    <col min="6369" max="6616" width="9" style="129"/>
    <col min="6617" max="6617" width="14.25" style="129" customWidth="1"/>
    <col min="6618" max="6624" width="9.5" style="129" customWidth="1"/>
    <col min="6625" max="6872" width="9" style="129"/>
    <col min="6873" max="6873" width="14.25" style="129" customWidth="1"/>
    <col min="6874" max="6880" width="9.5" style="129" customWidth="1"/>
    <col min="6881" max="7128" width="9" style="129"/>
    <col min="7129" max="7129" width="14.25" style="129" customWidth="1"/>
    <col min="7130" max="7136" width="9.5" style="129" customWidth="1"/>
    <col min="7137" max="7384" width="9" style="129"/>
    <col min="7385" max="7385" width="14.25" style="129" customWidth="1"/>
    <col min="7386" max="7392" width="9.5" style="129" customWidth="1"/>
    <col min="7393" max="7640" width="9" style="129"/>
    <col min="7641" max="7641" width="14.25" style="129" customWidth="1"/>
    <col min="7642" max="7648" width="9.5" style="129" customWidth="1"/>
    <col min="7649" max="7896" width="9" style="129"/>
    <col min="7897" max="7897" width="14.25" style="129" customWidth="1"/>
    <col min="7898" max="7904" width="9.5" style="129" customWidth="1"/>
    <col min="7905" max="8152" width="9" style="129"/>
    <col min="8153" max="8153" width="14.25" style="129" customWidth="1"/>
    <col min="8154" max="8160" width="9.5" style="129" customWidth="1"/>
    <col min="8161" max="8408" width="9" style="129"/>
    <col min="8409" max="8409" width="14.25" style="129" customWidth="1"/>
    <col min="8410" max="8416" width="9.5" style="129" customWidth="1"/>
    <col min="8417" max="8664" width="9" style="129"/>
    <col min="8665" max="8665" width="14.25" style="129" customWidth="1"/>
    <col min="8666" max="8672" width="9.5" style="129" customWidth="1"/>
    <col min="8673" max="8920" width="9" style="129"/>
    <col min="8921" max="8921" width="14.25" style="129" customWidth="1"/>
    <col min="8922" max="8928" width="9.5" style="129" customWidth="1"/>
    <col min="8929" max="9176" width="9" style="129"/>
    <col min="9177" max="9177" width="14.25" style="129" customWidth="1"/>
    <col min="9178" max="9184" width="9.5" style="129" customWidth="1"/>
    <col min="9185" max="9432" width="9" style="129"/>
    <col min="9433" max="9433" width="14.25" style="129" customWidth="1"/>
    <col min="9434" max="9440" width="9.5" style="129" customWidth="1"/>
    <col min="9441" max="9688" width="9" style="129"/>
    <col min="9689" max="9689" width="14.25" style="129" customWidth="1"/>
    <col min="9690" max="9696" width="9.5" style="129" customWidth="1"/>
    <col min="9697" max="9944" width="9" style="129"/>
    <col min="9945" max="9945" width="14.25" style="129" customWidth="1"/>
    <col min="9946" max="9952" width="9.5" style="129" customWidth="1"/>
    <col min="9953" max="10200" width="9" style="129"/>
    <col min="10201" max="10201" width="14.25" style="129" customWidth="1"/>
    <col min="10202" max="10208" width="9.5" style="129" customWidth="1"/>
    <col min="10209" max="10456" width="9" style="129"/>
    <col min="10457" max="10457" width="14.25" style="129" customWidth="1"/>
    <col min="10458" max="10464" width="9.5" style="129" customWidth="1"/>
    <col min="10465" max="10712" width="9" style="129"/>
    <col min="10713" max="10713" width="14.25" style="129" customWidth="1"/>
    <col min="10714" max="10720" width="9.5" style="129" customWidth="1"/>
    <col min="10721" max="10968" width="9" style="129"/>
    <col min="10969" max="10969" width="14.25" style="129" customWidth="1"/>
    <col min="10970" max="10976" width="9.5" style="129" customWidth="1"/>
    <col min="10977" max="11224" width="9" style="129"/>
    <col min="11225" max="11225" width="14.25" style="129" customWidth="1"/>
    <col min="11226" max="11232" width="9.5" style="129" customWidth="1"/>
    <col min="11233" max="11480" width="9" style="129"/>
    <col min="11481" max="11481" width="14.25" style="129" customWidth="1"/>
    <col min="11482" max="11488" width="9.5" style="129" customWidth="1"/>
    <col min="11489" max="11736" width="9" style="129"/>
    <col min="11737" max="11737" width="14.25" style="129" customWidth="1"/>
    <col min="11738" max="11744" width="9.5" style="129" customWidth="1"/>
    <col min="11745" max="11992" width="9" style="129"/>
    <col min="11993" max="11993" width="14.25" style="129" customWidth="1"/>
    <col min="11994" max="12000" width="9.5" style="129" customWidth="1"/>
    <col min="12001" max="12248" width="9" style="129"/>
    <col min="12249" max="12249" width="14.25" style="129" customWidth="1"/>
    <col min="12250" max="12256" width="9.5" style="129" customWidth="1"/>
    <col min="12257" max="12504" width="9" style="129"/>
    <col min="12505" max="12505" width="14.25" style="129" customWidth="1"/>
    <col min="12506" max="12512" width="9.5" style="129" customWidth="1"/>
    <col min="12513" max="12760" width="9" style="129"/>
    <col min="12761" max="12761" width="14.25" style="129" customWidth="1"/>
    <col min="12762" max="12768" width="9.5" style="129" customWidth="1"/>
    <col min="12769" max="13016" width="9" style="129"/>
    <col min="13017" max="13017" width="14.25" style="129" customWidth="1"/>
    <col min="13018" max="13024" width="9.5" style="129" customWidth="1"/>
    <col min="13025" max="13272" width="9" style="129"/>
    <col min="13273" max="13273" width="14.25" style="129" customWidth="1"/>
    <col min="13274" max="13280" width="9.5" style="129" customWidth="1"/>
    <col min="13281" max="13528" width="9" style="129"/>
    <col min="13529" max="13529" width="14.25" style="129" customWidth="1"/>
    <col min="13530" max="13536" width="9.5" style="129" customWidth="1"/>
    <col min="13537" max="13784" width="9" style="129"/>
    <col min="13785" max="13785" width="14.25" style="129" customWidth="1"/>
    <col min="13786" max="13792" width="9.5" style="129" customWidth="1"/>
    <col min="13793" max="14040" width="9" style="129"/>
    <col min="14041" max="14041" width="14.25" style="129" customWidth="1"/>
    <col min="14042" max="14048" width="9.5" style="129" customWidth="1"/>
    <col min="14049" max="14296" width="9" style="129"/>
    <col min="14297" max="14297" width="14.25" style="129" customWidth="1"/>
    <col min="14298" max="14304" width="9.5" style="129" customWidth="1"/>
    <col min="14305" max="14552" width="9" style="129"/>
    <col min="14553" max="14553" width="14.25" style="129" customWidth="1"/>
    <col min="14554" max="14560" width="9.5" style="129" customWidth="1"/>
    <col min="14561" max="14808" width="9" style="129"/>
    <col min="14809" max="14809" width="14.25" style="129" customWidth="1"/>
    <col min="14810" max="14816" width="9.5" style="129" customWidth="1"/>
    <col min="14817" max="15064" width="9" style="129"/>
    <col min="15065" max="15065" width="14.25" style="129" customWidth="1"/>
    <col min="15066" max="15072" width="9.5" style="129" customWidth="1"/>
    <col min="15073" max="15320" width="9" style="129"/>
    <col min="15321" max="15321" width="14.25" style="129" customWidth="1"/>
    <col min="15322" max="15328" width="9.5" style="129" customWidth="1"/>
    <col min="15329" max="15576" width="9" style="129"/>
    <col min="15577" max="15577" width="14.25" style="129" customWidth="1"/>
    <col min="15578" max="15584" width="9.5" style="129" customWidth="1"/>
    <col min="15585" max="15832" width="9" style="129"/>
    <col min="15833" max="15833" width="14.25" style="129" customWidth="1"/>
    <col min="15834" max="15840" width="9.5" style="129" customWidth="1"/>
    <col min="15841" max="16088" width="9" style="129"/>
    <col min="16089" max="16089" width="14.25" style="129" customWidth="1"/>
    <col min="16090" max="16096" width="9.5" style="129" customWidth="1"/>
    <col min="16097" max="16384" width="9" style="129"/>
  </cols>
  <sheetData>
    <row r="1" spans="1:21" ht="25.5" customHeight="1">
      <c r="O1" s="557" t="s">
        <v>3540</v>
      </c>
      <c r="P1" s="83"/>
      <c r="Q1" s="83"/>
      <c r="R1" s="83"/>
      <c r="S1" s="83"/>
      <c r="T1" s="83"/>
    </row>
    <row r="2" spans="1:21" ht="14.25">
      <c r="O2" s="557"/>
      <c r="P2" s="83"/>
      <c r="Q2" s="83"/>
      <c r="R2" s="83"/>
      <c r="S2" s="83"/>
      <c r="T2" s="83"/>
      <c r="U2" s="185" t="s">
        <v>2862</v>
      </c>
    </row>
    <row r="3" spans="1:21" ht="18" customHeight="1">
      <c r="O3" s="2750"/>
      <c r="P3" s="2752" t="s">
        <v>2856</v>
      </c>
      <c r="Q3" s="2754" t="s">
        <v>2857</v>
      </c>
      <c r="R3" s="2756" t="s">
        <v>2858</v>
      </c>
      <c r="S3" s="2756"/>
      <c r="T3" s="2756"/>
      <c r="U3" s="2757"/>
    </row>
    <row r="4" spans="1:21" ht="33.75">
      <c r="O4" s="2751"/>
      <c r="P4" s="2753"/>
      <c r="Q4" s="2755"/>
      <c r="R4" s="1061" t="s">
        <v>2854</v>
      </c>
      <c r="S4" s="1062" t="s">
        <v>2859</v>
      </c>
      <c r="T4" s="1062" t="s">
        <v>2860</v>
      </c>
      <c r="U4" s="1063" t="s">
        <v>2861</v>
      </c>
    </row>
    <row r="5" spans="1:21" ht="18" customHeight="1">
      <c r="O5" s="1064" t="s">
        <v>2847</v>
      </c>
      <c r="P5" s="1065">
        <v>443</v>
      </c>
      <c r="Q5" s="1065">
        <v>392</v>
      </c>
      <c r="R5" s="1065">
        <v>51</v>
      </c>
      <c r="S5" s="1065">
        <v>26</v>
      </c>
      <c r="T5" s="1065">
        <v>20</v>
      </c>
      <c r="U5" s="1066">
        <v>5</v>
      </c>
    </row>
    <row r="6" spans="1:21" ht="18" customHeight="1">
      <c r="O6" s="599" t="s">
        <v>2802</v>
      </c>
      <c r="P6" s="1067"/>
      <c r="Q6" s="1067"/>
      <c r="R6" s="1067"/>
      <c r="S6" s="1067"/>
      <c r="T6" s="1067"/>
      <c r="U6" s="1068"/>
    </row>
    <row r="7" spans="1:21" ht="18" customHeight="1">
      <c r="O7" s="558"/>
      <c r="P7" s="83"/>
      <c r="Q7" s="83"/>
      <c r="R7" s="83"/>
      <c r="S7" s="83"/>
      <c r="T7" s="83"/>
      <c r="U7" s="83"/>
    </row>
    <row r="8" spans="1:21" ht="18" customHeight="1"/>
    <row r="9" spans="1:21" ht="25.5" customHeight="1">
      <c r="A9" s="133" t="s">
        <v>3541</v>
      </c>
    </row>
    <row r="10" spans="1:21" ht="18" customHeight="1">
      <c r="A10" s="2597" t="s">
        <v>785</v>
      </c>
      <c r="B10" s="2592" t="s">
        <v>2876</v>
      </c>
      <c r="C10" s="2592"/>
      <c r="D10" s="2592"/>
      <c r="E10" s="2592" t="s">
        <v>2877</v>
      </c>
      <c r="F10" s="2592"/>
      <c r="G10" s="2592"/>
      <c r="H10" s="2592" t="s">
        <v>2618</v>
      </c>
      <c r="I10" s="2592"/>
      <c r="J10" s="2592"/>
      <c r="K10" s="2592" t="s">
        <v>2878</v>
      </c>
      <c r="L10" s="2592"/>
      <c r="M10" s="2594"/>
    </row>
    <row r="11" spans="1:21" s="1069" customFormat="1" ht="40.5">
      <c r="A11" s="2598"/>
      <c r="B11" s="307" t="s">
        <v>2282</v>
      </c>
      <c r="C11" s="338" t="s">
        <v>2283</v>
      </c>
      <c r="D11" s="338" t="s">
        <v>2284</v>
      </c>
      <c r="E11" s="307" t="s">
        <v>2282</v>
      </c>
      <c r="F11" s="338" t="s">
        <v>2283</v>
      </c>
      <c r="G11" s="338" t="s">
        <v>2284</v>
      </c>
      <c r="H11" s="307" t="s">
        <v>2282</v>
      </c>
      <c r="I11" s="338" t="s">
        <v>2283</v>
      </c>
      <c r="J11" s="338" t="s">
        <v>2284</v>
      </c>
      <c r="K11" s="307" t="s">
        <v>2282</v>
      </c>
      <c r="L11" s="338" t="s">
        <v>2283</v>
      </c>
      <c r="M11" s="338" t="s">
        <v>2284</v>
      </c>
    </row>
    <row r="12" spans="1:21" s="83" customFormat="1" ht="18" customHeight="1">
      <c r="A12" s="594"/>
      <c r="B12" s="306" t="s">
        <v>2879</v>
      </c>
      <c r="C12" s="301" t="s">
        <v>2880</v>
      </c>
      <c r="D12" s="306" t="s">
        <v>2881</v>
      </c>
      <c r="E12" s="306" t="s">
        <v>2882</v>
      </c>
      <c r="F12" s="301" t="s">
        <v>2285</v>
      </c>
      <c r="G12" s="306" t="s">
        <v>2883</v>
      </c>
      <c r="H12" s="306" t="s">
        <v>2884</v>
      </c>
      <c r="I12" s="301" t="s">
        <v>2285</v>
      </c>
      <c r="J12" s="306" t="s">
        <v>2885</v>
      </c>
      <c r="K12" s="306" t="s">
        <v>2884</v>
      </c>
      <c r="L12" s="301" t="s">
        <v>2880</v>
      </c>
      <c r="M12" s="306" t="s">
        <v>2881</v>
      </c>
    </row>
    <row r="13" spans="1:21" s="83" customFormat="1" ht="18" hidden="1" customHeight="1">
      <c r="A13" s="594" t="s">
        <v>43</v>
      </c>
      <c r="B13" s="293">
        <v>1000</v>
      </c>
      <c r="C13" s="1070">
        <v>494</v>
      </c>
      <c r="D13" s="1070">
        <v>4940</v>
      </c>
      <c r="E13" s="293">
        <v>47</v>
      </c>
      <c r="F13" s="1070">
        <v>155</v>
      </c>
      <c r="G13" s="1070">
        <v>73</v>
      </c>
      <c r="H13" s="293">
        <v>11</v>
      </c>
      <c r="I13" s="1070">
        <v>23</v>
      </c>
      <c r="J13" s="1070">
        <v>3</v>
      </c>
      <c r="K13" s="293">
        <v>8</v>
      </c>
      <c r="L13" s="1070">
        <v>83</v>
      </c>
      <c r="M13" s="1070">
        <v>7</v>
      </c>
    </row>
    <row r="14" spans="1:21" s="83" customFormat="1" ht="18" hidden="1" customHeight="1">
      <c r="A14" s="594">
        <v>24</v>
      </c>
      <c r="B14" s="293">
        <v>1000</v>
      </c>
      <c r="C14" s="1070">
        <v>491</v>
      </c>
      <c r="D14" s="1070">
        <v>4920</v>
      </c>
      <c r="E14" s="293">
        <v>43</v>
      </c>
      <c r="F14" s="1070">
        <v>295</v>
      </c>
      <c r="G14" s="1070">
        <v>127</v>
      </c>
      <c r="H14" s="293">
        <v>7</v>
      </c>
      <c r="I14" s="1070">
        <v>55</v>
      </c>
      <c r="J14" s="1070">
        <v>4</v>
      </c>
      <c r="K14" s="293">
        <v>8</v>
      </c>
      <c r="L14" s="1070">
        <v>91</v>
      </c>
      <c r="M14" s="1070">
        <v>7</v>
      </c>
    </row>
    <row r="15" spans="1:21" s="83" customFormat="1" ht="18" customHeight="1">
      <c r="A15" s="594" t="s">
        <v>3647</v>
      </c>
      <c r="B15" s="293">
        <v>1010</v>
      </c>
      <c r="C15" s="1070">
        <v>488</v>
      </c>
      <c r="D15" s="1070">
        <v>4930</v>
      </c>
      <c r="E15" s="293">
        <v>46</v>
      </c>
      <c r="F15" s="1070">
        <v>283</v>
      </c>
      <c r="G15" s="1070">
        <v>130</v>
      </c>
      <c r="H15" s="293">
        <v>10</v>
      </c>
      <c r="I15" s="1070">
        <v>20</v>
      </c>
      <c r="J15" s="1070">
        <v>2</v>
      </c>
      <c r="K15" s="293">
        <v>7</v>
      </c>
      <c r="L15" s="1070">
        <v>74</v>
      </c>
      <c r="M15" s="1070">
        <v>5</v>
      </c>
    </row>
    <row r="16" spans="1:21" s="83" customFormat="1" ht="18" customHeight="1">
      <c r="A16" s="594">
        <v>26</v>
      </c>
      <c r="B16" s="293">
        <v>1010</v>
      </c>
      <c r="C16" s="1070">
        <v>488</v>
      </c>
      <c r="D16" s="1070">
        <v>4930</v>
      </c>
      <c r="E16" s="293">
        <v>48</v>
      </c>
      <c r="F16" s="1070">
        <v>267</v>
      </c>
      <c r="G16" s="1070">
        <v>128</v>
      </c>
      <c r="H16" s="293">
        <v>9</v>
      </c>
      <c r="I16" s="1070">
        <v>49</v>
      </c>
      <c r="J16" s="1070">
        <v>4</v>
      </c>
      <c r="K16" s="293">
        <v>9</v>
      </c>
      <c r="L16" s="1070">
        <v>89</v>
      </c>
      <c r="M16" s="1070">
        <v>8</v>
      </c>
    </row>
    <row r="17" spans="1:34" s="83" customFormat="1" ht="18" customHeight="1">
      <c r="A17" s="594">
        <v>27</v>
      </c>
      <c r="B17" s="293">
        <v>956</v>
      </c>
      <c r="C17" s="1070">
        <v>494</v>
      </c>
      <c r="D17" s="1070">
        <v>4720</v>
      </c>
      <c r="E17" s="293">
        <v>47</v>
      </c>
      <c r="F17" s="1070">
        <v>279</v>
      </c>
      <c r="G17" s="1070">
        <v>131</v>
      </c>
      <c r="H17" s="293">
        <v>20</v>
      </c>
      <c r="I17" s="1070">
        <v>50</v>
      </c>
      <c r="J17" s="1070">
        <v>10</v>
      </c>
      <c r="K17" s="293">
        <v>13</v>
      </c>
      <c r="L17" s="1070">
        <v>88</v>
      </c>
      <c r="M17" s="1070">
        <v>11</v>
      </c>
    </row>
    <row r="18" spans="1:34" s="83" customFormat="1" ht="18" customHeight="1">
      <c r="A18" s="594">
        <v>28</v>
      </c>
      <c r="B18" s="293">
        <v>897</v>
      </c>
      <c r="C18" s="1070">
        <v>506</v>
      </c>
      <c r="D18" s="1070">
        <v>4540</v>
      </c>
      <c r="E18" s="293">
        <v>53</v>
      </c>
      <c r="F18" s="1070">
        <v>266</v>
      </c>
      <c r="G18" s="1070">
        <v>141</v>
      </c>
      <c r="H18" s="293">
        <v>10</v>
      </c>
      <c r="I18" s="1070">
        <v>34</v>
      </c>
      <c r="J18" s="1070">
        <v>3</v>
      </c>
      <c r="K18" s="293">
        <v>25</v>
      </c>
      <c r="L18" s="1070">
        <v>132</v>
      </c>
      <c r="M18" s="1070">
        <v>33</v>
      </c>
    </row>
    <row r="19" spans="1:34" s="83" customFormat="1" ht="18" customHeight="1">
      <c r="A19" s="594">
        <v>29</v>
      </c>
      <c r="B19" s="293">
        <v>895</v>
      </c>
      <c r="C19" s="1070">
        <v>494</v>
      </c>
      <c r="D19" s="1070">
        <v>4420</v>
      </c>
      <c r="E19" s="293">
        <v>53</v>
      </c>
      <c r="F19" s="1070">
        <v>217</v>
      </c>
      <c r="G19" s="1070">
        <v>115</v>
      </c>
      <c r="H19" s="293">
        <v>8</v>
      </c>
      <c r="I19" s="1070">
        <v>19</v>
      </c>
      <c r="J19" s="1070">
        <v>2</v>
      </c>
      <c r="K19" s="293">
        <v>27</v>
      </c>
      <c r="L19" s="1070">
        <v>85</v>
      </c>
      <c r="M19" s="1070">
        <v>23</v>
      </c>
    </row>
    <row r="20" spans="1:34" s="83" customFormat="1" ht="18" customHeight="1">
      <c r="A20" s="594">
        <v>30</v>
      </c>
      <c r="B20" s="293">
        <v>909</v>
      </c>
      <c r="C20" s="1070">
        <v>498</v>
      </c>
      <c r="D20" s="1070">
        <v>4530</v>
      </c>
      <c r="E20" s="293">
        <v>44</v>
      </c>
      <c r="F20" s="1070">
        <v>93</v>
      </c>
      <c r="G20" s="1070">
        <v>41</v>
      </c>
      <c r="H20" s="293">
        <v>12</v>
      </c>
      <c r="I20" s="1070">
        <v>12</v>
      </c>
      <c r="J20" s="1070">
        <v>1</v>
      </c>
      <c r="K20" s="293">
        <v>28</v>
      </c>
      <c r="L20" s="1070">
        <v>44</v>
      </c>
      <c r="M20" s="1070">
        <v>12</v>
      </c>
    </row>
    <row r="21" spans="1:34" s="83" customFormat="1" ht="18" customHeight="1">
      <c r="A21" s="594" t="s">
        <v>2994</v>
      </c>
      <c r="B21" s="293">
        <v>906</v>
      </c>
      <c r="C21" s="1070">
        <v>484</v>
      </c>
      <c r="D21" s="1070">
        <v>4390</v>
      </c>
      <c r="E21" s="293">
        <v>49</v>
      </c>
      <c r="F21" s="1070">
        <v>247</v>
      </c>
      <c r="G21" s="1070">
        <v>121</v>
      </c>
      <c r="H21" s="293">
        <v>12</v>
      </c>
      <c r="I21" s="1070">
        <v>42</v>
      </c>
      <c r="J21" s="1070">
        <v>5</v>
      </c>
      <c r="K21" s="293">
        <v>32</v>
      </c>
      <c r="L21" s="1070">
        <v>56</v>
      </c>
      <c r="M21" s="1070">
        <v>18</v>
      </c>
    </row>
    <row r="22" spans="1:34" s="83" customFormat="1" ht="18" customHeight="1">
      <c r="A22" s="1411">
        <v>2</v>
      </c>
      <c r="B22" s="293">
        <v>929</v>
      </c>
      <c r="C22" s="1070">
        <v>487</v>
      </c>
      <c r="D22" s="1070">
        <v>4520</v>
      </c>
      <c r="E22" s="293">
        <v>36</v>
      </c>
      <c r="F22" s="1070">
        <v>261</v>
      </c>
      <c r="G22" s="1070">
        <v>94</v>
      </c>
      <c r="H22" s="293">
        <v>17</v>
      </c>
      <c r="I22" s="1070">
        <v>53</v>
      </c>
      <c r="J22" s="1070">
        <v>9</v>
      </c>
      <c r="K22" s="293">
        <v>23</v>
      </c>
      <c r="L22" s="1070">
        <v>77</v>
      </c>
      <c r="M22" s="1070">
        <v>18</v>
      </c>
    </row>
    <row r="23" spans="1:34" s="83" customFormat="1" ht="18" customHeight="1">
      <c r="A23" s="1828">
        <v>3</v>
      </c>
      <c r="B23" s="1776">
        <v>868</v>
      </c>
      <c r="C23" s="1776">
        <v>494</v>
      </c>
      <c r="D23" s="1776">
        <v>4290</v>
      </c>
      <c r="E23" s="1776">
        <v>37</v>
      </c>
      <c r="F23" s="1776">
        <v>271</v>
      </c>
      <c r="G23" s="1776">
        <v>100</v>
      </c>
      <c r="H23" s="1776">
        <v>16</v>
      </c>
      <c r="I23" s="1943">
        <v>55</v>
      </c>
      <c r="J23" s="1943">
        <v>9</v>
      </c>
      <c r="K23" s="1943">
        <v>22</v>
      </c>
      <c r="L23" s="1943">
        <v>136</v>
      </c>
      <c r="M23" s="1440">
        <v>30</v>
      </c>
    </row>
    <row r="24" spans="1:34" s="83" customFormat="1" ht="18" customHeight="1">
      <c r="A24" s="1805">
        <v>4</v>
      </c>
      <c r="B24" s="1777">
        <v>817</v>
      </c>
      <c r="C24" s="1777">
        <v>485</v>
      </c>
      <c r="D24" s="1777">
        <v>3960</v>
      </c>
      <c r="E24" s="1777">
        <v>39</v>
      </c>
      <c r="F24" s="1777">
        <v>332</v>
      </c>
      <c r="G24" s="1777">
        <v>130</v>
      </c>
      <c r="H24" s="1777">
        <v>13</v>
      </c>
      <c r="I24" s="1944">
        <v>42</v>
      </c>
      <c r="J24" s="1944">
        <v>5</v>
      </c>
      <c r="K24" s="1944">
        <v>24</v>
      </c>
      <c r="L24" s="1944">
        <v>117</v>
      </c>
      <c r="M24" s="1945">
        <v>28</v>
      </c>
    </row>
    <row r="25" spans="1:34" s="83" customFormat="1" ht="18" customHeight="1"/>
    <row r="26" spans="1:34" s="83" customFormat="1" ht="18" customHeight="1">
      <c r="A26" s="564" t="s">
        <v>3925</v>
      </c>
    </row>
    <row r="27" spans="1:34" s="83" customFormat="1" ht="22.5" customHeight="1">
      <c r="A27" s="190"/>
    </row>
    <row r="28" spans="1:34" s="83" customFormat="1" ht="25.5" customHeight="1">
      <c r="A28" s="78"/>
      <c r="W28" s="337" t="s">
        <v>3542</v>
      </c>
      <c r="X28" s="337"/>
      <c r="Y28" s="337"/>
      <c r="Z28" s="337"/>
      <c r="AA28" s="337"/>
      <c r="AB28" s="337"/>
      <c r="AC28" s="337"/>
      <c r="AD28" s="337"/>
      <c r="AE28" s="337"/>
      <c r="AF28" s="337"/>
      <c r="AG28" s="337"/>
      <c r="AH28" s="387" t="s">
        <v>2862</v>
      </c>
    </row>
    <row r="29" spans="1:34" s="83" customFormat="1" ht="18" customHeight="1">
      <c r="A29" s="78"/>
      <c r="W29" s="569" t="s">
        <v>785</v>
      </c>
      <c r="X29" s="587" t="s">
        <v>2293</v>
      </c>
      <c r="Y29" s="587" t="s">
        <v>2294</v>
      </c>
      <c r="Z29" s="587" t="s">
        <v>2295</v>
      </c>
      <c r="AA29" s="587" t="s">
        <v>2296</v>
      </c>
      <c r="AB29" s="587" t="s">
        <v>2297</v>
      </c>
      <c r="AC29" s="407" t="s">
        <v>2298</v>
      </c>
      <c r="AD29" s="587" t="s">
        <v>2299</v>
      </c>
      <c r="AE29" s="587" t="s">
        <v>2300</v>
      </c>
      <c r="AF29" s="579" t="s">
        <v>2301</v>
      </c>
      <c r="AG29" s="587" t="s">
        <v>113</v>
      </c>
      <c r="AH29" s="567" t="s">
        <v>2302</v>
      </c>
    </row>
    <row r="30" spans="1:34" s="83" customFormat="1" ht="18" customHeight="1">
      <c r="A30" s="78"/>
      <c r="W30" s="69"/>
      <c r="X30" s="151" t="s">
        <v>2886</v>
      </c>
      <c r="Y30" s="151" t="s">
        <v>2887</v>
      </c>
      <c r="Z30" s="151" t="s">
        <v>2303</v>
      </c>
      <c r="AA30" s="151" t="s">
        <v>2303</v>
      </c>
      <c r="AB30" s="151" t="s">
        <v>2303</v>
      </c>
      <c r="AC30" s="151" t="s">
        <v>2303</v>
      </c>
      <c r="AD30" s="151" t="s">
        <v>2888</v>
      </c>
      <c r="AE30" s="151" t="s">
        <v>2887</v>
      </c>
      <c r="AF30" s="151" t="s">
        <v>2889</v>
      </c>
      <c r="AG30" s="151" t="s">
        <v>2890</v>
      </c>
      <c r="AH30" s="1071" t="s">
        <v>2890</v>
      </c>
    </row>
    <row r="31" spans="1:34" s="83" customFormat="1" ht="18" customHeight="1">
      <c r="A31" s="78"/>
      <c r="W31" s="594" t="s">
        <v>1972</v>
      </c>
      <c r="X31" s="487">
        <v>1132</v>
      </c>
      <c r="Y31" s="487">
        <v>133</v>
      </c>
      <c r="Z31" s="245">
        <v>1</v>
      </c>
      <c r="AA31" s="245">
        <v>5</v>
      </c>
      <c r="AB31" s="245">
        <v>23</v>
      </c>
      <c r="AC31" s="245">
        <v>4</v>
      </c>
      <c r="AD31" s="487">
        <v>35</v>
      </c>
      <c r="AE31" s="487">
        <v>1</v>
      </c>
      <c r="AF31" s="487">
        <v>19</v>
      </c>
      <c r="AG31" s="487">
        <v>10</v>
      </c>
      <c r="AH31" s="245">
        <v>27</v>
      </c>
    </row>
    <row r="32" spans="1:34" s="83" customFormat="1" ht="18" customHeight="1">
      <c r="A32" s="78"/>
      <c r="W32" s="571">
        <v>7</v>
      </c>
      <c r="X32" s="487">
        <v>1264</v>
      </c>
      <c r="Y32" s="487" t="s">
        <v>2891</v>
      </c>
      <c r="Z32" s="245">
        <v>0</v>
      </c>
      <c r="AA32" s="245">
        <v>3</v>
      </c>
      <c r="AB32" s="245">
        <v>4</v>
      </c>
      <c r="AC32" s="245">
        <v>2</v>
      </c>
      <c r="AD32" s="487">
        <v>21</v>
      </c>
      <c r="AE32" s="487">
        <v>3</v>
      </c>
      <c r="AF32" s="487">
        <v>1</v>
      </c>
      <c r="AG32" s="487">
        <v>0</v>
      </c>
      <c r="AH32" s="245">
        <v>36</v>
      </c>
    </row>
    <row r="33" spans="1:34" s="83" customFormat="1" ht="18" customHeight="1">
      <c r="A33" s="78"/>
      <c r="W33" s="571">
        <v>12</v>
      </c>
      <c r="X33" s="487">
        <v>910</v>
      </c>
      <c r="Y33" s="487">
        <v>49</v>
      </c>
      <c r="Z33" s="245">
        <v>2</v>
      </c>
      <c r="AA33" s="245">
        <v>2</v>
      </c>
      <c r="AB33" s="245">
        <v>8</v>
      </c>
      <c r="AC33" s="245">
        <v>1</v>
      </c>
      <c r="AD33" s="487">
        <v>16</v>
      </c>
      <c r="AE33" s="487">
        <v>4</v>
      </c>
      <c r="AF33" s="487" t="s">
        <v>2892</v>
      </c>
      <c r="AG33" s="487">
        <v>2</v>
      </c>
      <c r="AH33" s="245">
        <v>25</v>
      </c>
    </row>
    <row r="34" spans="1:34" s="83" customFormat="1" ht="18" customHeight="1">
      <c r="A34" s="78"/>
      <c r="W34" s="571">
        <v>17</v>
      </c>
      <c r="X34" s="487">
        <v>721</v>
      </c>
      <c r="Y34" s="487">
        <v>39</v>
      </c>
      <c r="Z34" s="245">
        <v>2</v>
      </c>
      <c r="AA34" s="245">
        <v>1</v>
      </c>
      <c r="AB34" s="245">
        <v>8</v>
      </c>
      <c r="AC34" s="245">
        <v>0</v>
      </c>
      <c r="AD34" s="487">
        <v>36</v>
      </c>
      <c r="AE34" s="487">
        <v>4</v>
      </c>
      <c r="AF34" s="487" t="s">
        <v>2893</v>
      </c>
      <c r="AG34" s="487">
        <v>0</v>
      </c>
      <c r="AH34" s="245">
        <v>27</v>
      </c>
    </row>
    <row r="35" spans="1:34" s="83" customFormat="1" ht="18" customHeight="1">
      <c r="A35" s="78"/>
      <c r="W35" s="571">
        <v>22</v>
      </c>
      <c r="X35" s="95" t="s">
        <v>2570</v>
      </c>
      <c r="Y35" s="487">
        <v>57</v>
      </c>
      <c r="Z35" s="487">
        <v>4</v>
      </c>
      <c r="AA35" s="487">
        <v>2</v>
      </c>
      <c r="AB35" s="95" t="s">
        <v>2570</v>
      </c>
      <c r="AC35" s="487">
        <v>1</v>
      </c>
      <c r="AD35" s="487">
        <v>20</v>
      </c>
      <c r="AE35" s="95" t="s">
        <v>2570</v>
      </c>
      <c r="AF35" s="487" t="s">
        <v>2894</v>
      </c>
      <c r="AG35" s="487">
        <v>1</v>
      </c>
      <c r="AH35" s="245">
        <v>25</v>
      </c>
    </row>
    <row r="36" spans="1:34" s="83" customFormat="1" ht="18" customHeight="1">
      <c r="A36" s="78"/>
      <c r="W36" s="571">
        <v>27</v>
      </c>
      <c r="X36" s="487">
        <v>848</v>
      </c>
      <c r="Y36" s="487">
        <v>43</v>
      </c>
      <c r="Z36" s="95" t="s">
        <v>2570</v>
      </c>
      <c r="AA36" s="487">
        <v>1</v>
      </c>
      <c r="AB36" s="487">
        <v>7</v>
      </c>
      <c r="AC36" s="95" t="s">
        <v>2570</v>
      </c>
      <c r="AD36" s="487">
        <v>25</v>
      </c>
      <c r="AE36" s="487">
        <v>2</v>
      </c>
      <c r="AF36" s="487" t="s">
        <v>2304</v>
      </c>
      <c r="AG36" s="487" t="s">
        <v>2304</v>
      </c>
      <c r="AH36" s="245">
        <v>23</v>
      </c>
    </row>
    <row r="37" spans="1:34" s="83" customFormat="1" ht="14.25" customHeight="1">
      <c r="A37" s="78"/>
      <c r="W37" s="572" t="s">
        <v>2995</v>
      </c>
      <c r="X37" s="235" t="s">
        <v>2570</v>
      </c>
      <c r="Y37" s="235" t="s">
        <v>2570</v>
      </c>
      <c r="Z37" s="235" t="s">
        <v>2570</v>
      </c>
      <c r="AA37" s="488">
        <v>0</v>
      </c>
      <c r="AB37" s="235" t="s">
        <v>2570</v>
      </c>
      <c r="AC37" s="235">
        <v>2</v>
      </c>
      <c r="AD37" s="488">
        <v>22</v>
      </c>
      <c r="AE37" s="488">
        <v>1</v>
      </c>
      <c r="AF37" s="488" t="s">
        <v>2304</v>
      </c>
      <c r="AG37" s="235" t="s">
        <v>2570</v>
      </c>
      <c r="AH37" s="294" t="s">
        <v>2570</v>
      </c>
    </row>
    <row r="38" spans="1:34" s="83" customFormat="1" ht="40.5" customHeight="1">
      <c r="A38" s="78"/>
      <c r="W38" s="564" t="s">
        <v>2281</v>
      </c>
      <c r="X38" s="564"/>
      <c r="Y38" s="564"/>
      <c r="Z38" s="564"/>
      <c r="AA38" s="564"/>
      <c r="AB38" s="564"/>
      <c r="AC38" s="564"/>
      <c r="AD38" s="564"/>
      <c r="AE38" s="564"/>
      <c r="AF38" s="564"/>
      <c r="AG38" s="562"/>
      <c r="AH38" s="562"/>
    </row>
    <row r="39" spans="1:34" s="83" customFormat="1" ht="24.95" customHeight="1">
      <c r="A39" s="78"/>
    </row>
    <row r="40" spans="1:34" s="83" customFormat="1" ht="24.95" customHeight="1">
      <c r="A40" s="78"/>
    </row>
    <row r="41" spans="1:34" s="83" customFormat="1" ht="24.95" customHeight="1">
      <c r="A41" s="78"/>
    </row>
    <row r="42" spans="1:34" s="83" customFormat="1" ht="24.95" customHeight="1">
      <c r="A42" s="78"/>
    </row>
    <row r="43" spans="1:34" s="83" customFormat="1" ht="24.95" customHeight="1">
      <c r="A43" s="78"/>
    </row>
    <row r="44" spans="1:34" s="83" customFormat="1" ht="24.95" customHeight="1">
      <c r="A44" s="78"/>
    </row>
    <row r="45" spans="1:34" s="83" customFormat="1" ht="24.95" customHeight="1">
      <c r="A45" s="78"/>
    </row>
    <row r="46" spans="1:34" s="83" customFormat="1" ht="24.95" customHeight="1">
      <c r="A46" s="78"/>
    </row>
    <row r="47" spans="1:34" s="83" customFormat="1" ht="24.95" customHeight="1">
      <c r="A47" s="78"/>
    </row>
    <row r="48" spans="1:34" s="83" customFormat="1" ht="24.95" customHeight="1">
      <c r="A48" s="78"/>
    </row>
    <row r="49" spans="1:1" s="83" customFormat="1" ht="24.95" customHeight="1">
      <c r="A49" s="78"/>
    </row>
    <row r="50" spans="1:1" s="83" customFormat="1" ht="24.95" customHeight="1">
      <c r="A50" s="78"/>
    </row>
  </sheetData>
  <mergeCells count="9">
    <mergeCell ref="O3:O4"/>
    <mergeCell ref="P3:P4"/>
    <mergeCell ref="Q3:Q4"/>
    <mergeCell ref="R3:U3"/>
    <mergeCell ref="A10:A11"/>
    <mergeCell ref="B10:D10"/>
    <mergeCell ref="E10:G10"/>
    <mergeCell ref="H10:J10"/>
    <mergeCell ref="K10:M10"/>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51"/>
  <sheetViews>
    <sheetView showGridLines="0" view="pageBreakPreview" zoomScaleNormal="100" zoomScaleSheetLayoutView="100" workbookViewId="0">
      <selection activeCell="I50" sqref="I50"/>
    </sheetView>
  </sheetViews>
  <sheetFormatPr defaultRowHeight="20.100000000000001" customHeight="1"/>
  <cols>
    <col min="1" max="1" width="7.75" style="83" customWidth="1"/>
    <col min="2" max="2" width="7.625" style="83" customWidth="1"/>
    <col min="3" max="12" width="5.125" style="83" customWidth="1"/>
    <col min="13" max="13" width="7.625" style="83" customWidth="1"/>
    <col min="14" max="14" width="9" style="83"/>
    <col min="15" max="15" width="12.5" style="83" customWidth="1"/>
    <col min="16" max="22" width="8.75" style="83" customWidth="1"/>
    <col min="23" max="23" width="6.875" style="83" customWidth="1"/>
    <col min="24" max="24" width="12.5" style="83" customWidth="1"/>
    <col min="25" max="32" width="6.875" style="83" customWidth="1"/>
    <col min="33" max="238" width="9" style="83"/>
    <col min="239" max="239" width="6.375" style="83" customWidth="1"/>
    <col min="240" max="240" width="6" style="83" customWidth="1"/>
    <col min="241" max="241" width="5.625" style="83" customWidth="1"/>
    <col min="242" max="249" width="3.875" style="83" customWidth="1"/>
    <col min="250" max="254" width="7.125" style="83" customWidth="1"/>
    <col min="255" max="494" width="9" style="83"/>
    <col min="495" max="495" width="6.375" style="83" customWidth="1"/>
    <col min="496" max="496" width="6" style="83" customWidth="1"/>
    <col min="497" max="497" width="5.625" style="83" customWidth="1"/>
    <col min="498" max="505" width="3.875" style="83" customWidth="1"/>
    <col min="506" max="510" width="7.125" style="83" customWidth="1"/>
    <col min="511" max="750" width="9" style="83"/>
    <col min="751" max="751" width="6.375" style="83" customWidth="1"/>
    <col min="752" max="752" width="6" style="83" customWidth="1"/>
    <col min="753" max="753" width="5.625" style="83" customWidth="1"/>
    <col min="754" max="761" width="3.875" style="83" customWidth="1"/>
    <col min="762" max="766" width="7.125" style="83" customWidth="1"/>
    <col min="767" max="1006" width="9" style="83"/>
    <col min="1007" max="1007" width="6.375" style="83" customWidth="1"/>
    <col min="1008" max="1008" width="6" style="83" customWidth="1"/>
    <col min="1009" max="1009" width="5.625" style="83" customWidth="1"/>
    <col min="1010" max="1017" width="3.875" style="83" customWidth="1"/>
    <col min="1018" max="1022" width="7.125" style="83" customWidth="1"/>
    <col min="1023" max="1262" width="9" style="83"/>
    <col min="1263" max="1263" width="6.375" style="83" customWidth="1"/>
    <col min="1264" max="1264" width="6" style="83" customWidth="1"/>
    <col min="1265" max="1265" width="5.625" style="83" customWidth="1"/>
    <col min="1266" max="1273" width="3.875" style="83" customWidth="1"/>
    <col min="1274" max="1278" width="7.125" style="83" customWidth="1"/>
    <col min="1279" max="1518" width="9" style="83"/>
    <col min="1519" max="1519" width="6.375" style="83" customWidth="1"/>
    <col min="1520" max="1520" width="6" style="83" customWidth="1"/>
    <col min="1521" max="1521" width="5.625" style="83" customWidth="1"/>
    <col min="1522" max="1529" width="3.875" style="83" customWidth="1"/>
    <col min="1530" max="1534" width="7.125" style="83" customWidth="1"/>
    <col min="1535" max="1774" width="9" style="83"/>
    <col min="1775" max="1775" width="6.375" style="83" customWidth="1"/>
    <col min="1776" max="1776" width="6" style="83" customWidth="1"/>
    <col min="1777" max="1777" width="5.625" style="83" customWidth="1"/>
    <col min="1778" max="1785" width="3.875" style="83" customWidth="1"/>
    <col min="1786" max="1790" width="7.125" style="83" customWidth="1"/>
    <col min="1791" max="2030" width="9" style="83"/>
    <col min="2031" max="2031" width="6.375" style="83" customWidth="1"/>
    <col min="2032" max="2032" width="6" style="83" customWidth="1"/>
    <col min="2033" max="2033" width="5.625" style="83" customWidth="1"/>
    <col min="2034" max="2041" width="3.875" style="83" customWidth="1"/>
    <col min="2042" max="2046" width="7.125" style="83" customWidth="1"/>
    <col min="2047" max="2286" width="9" style="83"/>
    <col min="2287" max="2287" width="6.375" style="83" customWidth="1"/>
    <col min="2288" max="2288" width="6" style="83" customWidth="1"/>
    <col min="2289" max="2289" width="5.625" style="83" customWidth="1"/>
    <col min="2290" max="2297" width="3.875" style="83" customWidth="1"/>
    <col min="2298" max="2302" width="7.125" style="83" customWidth="1"/>
    <col min="2303" max="2542" width="9" style="83"/>
    <col min="2543" max="2543" width="6.375" style="83" customWidth="1"/>
    <col min="2544" max="2544" width="6" style="83" customWidth="1"/>
    <col min="2545" max="2545" width="5.625" style="83" customWidth="1"/>
    <col min="2546" max="2553" width="3.875" style="83" customWidth="1"/>
    <col min="2554" max="2558" width="7.125" style="83" customWidth="1"/>
    <col min="2559" max="2798" width="9" style="83"/>
    <col min="2799" max="2799" width="6.375" style="83" customWidth="1"/>
    <col min="2800" max="2800" width="6" style="83" customWidth="1"/>
    <col min="2801" max="2801" width="5.625" style="83" customWidth="1"/>
    <col min="2802" max="2809" width="3.875" style="83" customWidth="1"/>
    <col min="2810" max="2814" width="7.125" style="83" customWidth="1"/>
    <col min="2815" max="3054" width="9" style="83"/>
    <col min="3055" max="3055" width="6.375" style="83" customWidth="1"/>
    <col min="3056" max="3056" width="6" style="83" customWidth="1"/>
    <col min="3057" max="3057" width="5.625" style="83" customWidth="1"/>
    <col min="3058" max="3065" width="3.875" style="83" customWidth="1"/>
    <col min="3066" max="3070" width="7.125" style="83" customWidth="1"/>
    <col min="3071" max="3310" width="9" style="83"/>
    <col min="3311" max="3311" width="6.375" style="83" customWidth="1"/>
    <col min="3312" max="3312" width="6" style="83" customWidth="1"/>
    <col min="3313" max="3313" width="5.625" style="83" customWidth="1"/>
    <col min="3314" max="3321" width="3.875" style="83" customWidth="1"/>
    <col min="3322" max="3326" width="7.125" style="83" customWidth="1"/>
    <col min="3327" max="3566" width="9" style="83"/>
    <col min="3567" max="3567" width="6.375" style="83" customWidth="1"/>
    <col min="3568" max="3568" width="6" style="83" customWidth="1"/>
    <col min="3569" max="3569" width="5.625" style="83" customWidth="1"/>
    <col min="3570" max="3577" width="3.875" style="83" customWidth="1"/>
    <col min="3578" max="3582" width="7.125" style="83" customWidth="1"/>
    <col min="3583" max="3822" width="9" style="83"/>
    <col min="3823" max="3823" width="6.375" style="83" customWidth="1"/>
    <col min="3824" max="3824" width="6" style="83" customWidth="1"/>
    <col min="3825" max="3825" width="5.625" style="83" customWidth="1"/>
    <col min="3826" max="3833" width="3.875" style="83" customWidth="1"/>
    <col min="3834" max="3838" width="7.125" style="83" customWidth="1"/>
    <col min="3839" max="4078" width="9" style="83"/>
    <col min="4079" max="4079" width="6.375" style="83" customWidth="1"/>
    <col min="4080" max="4080" width="6" style="83" customWidth="1"/>
    <col min="4081" max="4081" width="5.625" style="83" customWidth="1"/>
    <col min="4082" max="4089" width="3.875" style="83" customWidth="1"/>
    <col min="4090" max="4094" width="7.125" style="83" customWidth="1"/>
    <col min="4095" max="4334" width="9" style="83"/>
    <col min="4335" max="4335" width="6.375" style="83" customWidth="1"/>
    <col min="4336" max="4336" width="6" style="83" customWidth="1"/>
    <col min="4337" max="4337" width="5.625" style="83" customWidth="1"/>
    <col min="4338" max="4345" width="3.875" style="83" customWidth="1"/>
    <col min="4346" max="4350" width="7.125" style="83" customWidth="1"/>
    <col min="4351" max="4590" width="9" style="83"/>
    <col min="4591" max="4591" width="6.375" style="83" customWidth="1"/>
    <col min="4592" max="4592" width="6" style="83" customWidth="1"/>
    <col min="4593" max="4593" width="5.625" style="83" customWidth="1"/>
    <col min="4594" max="4601" width="3.875" style="83" customWidth="1"/>
    <col min="4602" max="4606" width="7.125" style="83" customWidth="1"/>
    <col min="4607" max="4846" width="9" style="83"/>
    <col min="4847" max="4847" width="6.375" style="83" customWidth="1"/>
    <col min="4848" max="4848" width="6" style="83" customWidth="1"/>
    <col min="4849" max="4849" width="5.625" style="83" customWidth="1"/>
    <col min="4850" max="4857" width="3.875" style="83" customWidth="1"/>
    <col min="4858" max="4862" width="7.125" style="83" customWidth="1"/>
    <col min="4863" max="5102" width="9" style="83"/>
    <col min="5103" max="5103" width="6.375" style="83" customWidth="1"/>
    <col min="5104" max="5104" width="6" style="83" customWidth="1"/>
    <col min="5105" max="5105" width="5.625" style="83" customWidth="1"/>
    <col min="5106" max="5113" width="3.875" style="83" customWidth="1"/>
    <col min="5114" max="5118" width="7.125" style="83" customWidth="1"/>
    <col min="5119" max="5358" width="9" style="83"/>
    <col min="5359" max="5359" width="6.375" style="83" customWidth="1"/>
    <col min="5360" max="5360" width="6" style="83" customWidth="1"/>
    <col min="5361" max="5361" width="5.625" style="83" customWidth="1"/>
    <col min="5362" max="5369" width="3.875" style="83" customWidth="1"/>
    <col min="5370" max="5374" width="7.125" style="83" customWidth="1"/>
    <col min="5375" max="5614" width="9" style="83"/>
    <col min="5615" max="5615" width="6.375" style="83" customWidth="1"/>
    <col min="5616" max="5616" width="6" style="83" customWidth="1"/>
    <col min="5617" max="5617" width="5.625" style="83" customWidth="1"/>
    <col min="5618" max="5625" width="3.875" style="83" customWidth="1"/>
    <col min="5626" max="5630" width="7.125" style="83" customWidth="1"/>
    <col min="5631" max="5870" width="9" style="83"/>
    <col min="5871" max="5871" width="6.375" style="83" customWidth="1"/>
    <col min="5872" max="5872" width="6" style="83" customWidth="1"/>
    <col min="5873" max="5873" width="5.625" style="83" customWidth="1"/>
    <col min="5874" max="5881" width="3.875" style="83" customWidth="1"/>
    <col min="5882" max="5886" width="7.125" style="83" customWidth="1"/>
    <col min="5887" max="6126" width="9" style="83"/>
    <col min="6127" max="6127" width="6.375" style="83" customWidth="1"/>
    <col min="6128" max="6128" width="6" style="83" customWidth="1"/>
    <col min="6129" max="6129" width="5.625" style="83" customWidth="1"/>
    <col min="6130" max="6137" width="3.875" style="83" customWidth="1"/>
    <col min="6138" max="6142" width="7.125" style="83" customWidth="1"/>
    <col min="6143" max="6382" width="9" style="83"/>
    <col min="6383" max="6383" width="6.375" style="83" customWidth="1"/>
    <col min="6384" max="6384" width="6" style="83" customWidth="1"/>
    <col min="6385" max="6385" width="5.625" style="83" customWidth="1"/>
    <col min="6386" max="6393" width="3.875" style="83" customWidth="1"/>
    <col min="6394" max="6398" width="7.125" style="83" customWidth="1"/>
    <col min="6399" max="6638" width="9" style="83"/>
    <col min="6639" max="6639" width="6.375" style="83" customWidth="1"/>
    <col min="6640" max="6640" width="6" style="83" customWidth="1"/>
    <col min="6641" max="6641" width="5.625" style="83" customWidth="1"/>
    <col min="6642" max="6649" width="3.875" style="83" customWidth="1"/>
    <col min="6650" max="6654" width="7.125" style="83" customWidth="1"/>
    <col min="6655" max="6894" width="9" style="83"/>
    <col min="6895" max="6895" width="6.375" style="83" customWidth="1"/>
    <col min="6896" max="6896" width="6" style="83" customWidth="1"/>
    <col min="6897" max="6897" width="5.625" style="83" customWidth="1"/>
    <col min="6898" max="6905" width="3.875" style="83" customWidth="1"/>
    <col min="6906" max="6910" width="7.125" style="83" customWidth="1"/>
    <col min="6911" max="7150" width="9" style="83"/>
    <col min="7151" max="7151" width="6.375" style="83" customWidth="1"/>
    <col min="7152" max="7152" width="6" style="83" customWidth="1"/>
    <col min="7153" max="7153" width="5.625" style="83" customWidth="1"/>
    <col min="7154" max="7161" width="3.875" style="83" customWidth="1"/>
    <col min="7162" max="7166" width="7.125" style="83" customWidth="1"/>
    <col min="7167" max="7406" width="9" style="83"/>
    <col min="7407" max="7407" width="6.375" style="83" customWidth="1"/>
    <col min="7408" max="7408" width="6" style="83" customWidth="1"/>
    <col min="7409" max="7409" width="5.625" style="83" customWidth="1"/>
    <col min="7410" max="7417" width="3.875" style="83" customWidth="1"/>
    <col min="7418" max="7422" width="7.125" style="83" customWidth="1"/>
    <col min="7423" max="7662" width="9" style="83"/>
    <col min="7663" max="7663" width="6.375" style="83" customWidth="1"/>
    <col min="7664" max="7664" width="6" style="83" customWidth="1"/>
    <col min="7665" max="7665" width="5.625" style="83" customWidth="1"/>
    <col min="7666" max="7673" width="3.875" style="83" customWidth="1"/>
    <col min="7674" max="7678" width="7.125" style="83" customWidth="1"/>
    <col min="7679" max="7918" width="9" style="83"/>
    <col min="7919" max="7919" width="6.375" style="83" customWidth="1"/>
    <col min="7920" max="7920" width="6" style="83" customWidth="1"/>
    <col min="7921" max="7921" width="5.625" style="83" customWidth="1"/>
    <col min="7922" max="7929" width="3.875" style="83" customWidth="1"/>
    <col min="7930" max="7934" width="7.125" style="83" customWidth="1"/>
    <col min="7935" max="8174" width="9" style="83"/>
    <col min="8175" max="8175" width="6.375" style="83" customWidth="1"/>
    <col min="8176" max="8176" width="6" style="83" customWidth="1"/>
    <col min="8177" max="8177" width="5.625" style="83" customWidth="1"/>
    <col min="8178" max="8185" width="3.875" style="83" customWidth="1"/>
    <col min="8186" max="8190" width="7.125" style="83" customWidth="1"/>
    <col min="8191" max="8430" width="9" style="83"/>
    <col min="8431" max="8431" width="6.375" style="83" customWidth="1"/>
    <col min="8432" max="8432" width="6" style="83" customWidth="1"/>
    <col min="8433" max="8433" width="5.625" style="83" customWidth="1"/>
    <col min="8434" max="8441" width="3.875" style="83" customWidth="1"/>
    <col min="8442" max="8446" width="7.125" style="83" customWidth="1"/>
    <col min="8447" max="8686" width="9" style="83"/>
    <col min="8687" max="8687" width="6.375" style="83" customWidth="1"/>
    <col min="8688" max="8688" width="6" style="83" customWidth="1"/>
    <col min="8689" max="8689" width="5.625" style="83" customWidth="1"/>
    <col min="8690" max="8697" width="3.875" style="83" customWidth="1"/>
    <col min="8698" max="8702" width="7.125" style="83" customWidth="1"/>
    <col min="8703" max="8942" width="9" style="83"/>
    <col min="8943" max="8943" width="6.375" style="83" customWidth="1"/>
    <col min="8944" max="8944" width="6" style="83" customWidth="1"/>
    <col min="8945" max="8945" width="5.625" style="83" customWidth="1"/>
    <col min="8946" max="8953" width="3.875" style="83" customWidth="1"/>
    <col min="8954" max="8958" width="7.125" style="83" customWidth="1"/>
    <col min="8959" max="9198" width="9" style="83"/>
    <col min="9199" max="9199" width="6.375" style="83" customWidth="1"/>
    <col min="9200" max="9200" width="6" style="83" customWidth="1"/>
    <col min="9201" max="9201" width="5.625" style="83" customWidth="1"/>
    <col min="9202" max="9209" width="3.875" style="83" customWidth="1"/>
    <col min="9210" max="9214" width="7.125" style="83" customWidth="1"/>
    <col min="9215" max="9454" width="9" style="83"/>
    <col min="9455" max="9455" width="6.375" style="83" customWidth="1"/>
    <col min="9456" max="9456" width="6" style="83" customWidth="1"/>
    <col min="9457" max="9457" width="5.625" style="83" customWidth="1"/>
    <col min="9458" max="9465" width="3.875" style="83" customWidth="1"/>
    <col min="9466" max="9470" width="7.125" style="83" customWidth="1"/>
    <col min="9471" max="9710" width="9" style="83"/>
    <col min="9711" max="9711" width="6.375" style="83" customWidth="1"/>
    <col min="9712" max="9712" width="6" style="83" customWidth="1"/>
    <col min="9713" max="9713" width="5.625" style="83" customWidth="1"/>
    <col min="9714" max="9721" width="3.875" style="83" customWidth="1"/>
    <col min="9722" max="9726" width="7.125" style="83" customWidth="1"/>
    <col min="9727" max="9966" width="9" style="83"/>
    <col min="9967" max="9967" width="6.375" style="83" customWidth="1"/>
    <col min="9968" max="9968" width="6" style="83" customWidth="1"/>
    <col min="9969" max="9969" width="5.625" style="83" customWidth="1"/>
    <col min="9970" max="9977" width="3.875" style="83" customWidth="1"/>
    <col min="9978" max="9982" width="7.125" style="83" customWidth="1"/>
    <col min="9983" max="10222" width="9" style="83"/>
    <col min="10223" max="10223" width="6.375" style="83" customWidth="1"/>
    <col min="10224" max="10224" width="6" style="83" customWidth="1"/>
    <col min="10225" max="10225" width="5.625" style="83" customWidth="1"/>
    <col min="10226" max="10233" width="3.875" style="83" customWidth="1"/>
    <col min="10234" max="10238" width="7.125" style="83" customWidth="1"/>
    <col min="10239" max="10478" width="9" style="83"/>
    <col min="10479" max="10479" width="6.375" style="83" customWidth="1"/>
    <col min="10480" max="10480" width="6" style="83" customWidth="1"/>
    <col min="10481" max="10481" width="5.625" style="83" customWidth="1"/>
    <col min="10482" max="10489" width="3.875" style="83" customWidth="1"/>
    <col min="10490" max="10494" width="7.125" style="83" customWidth="1"/>
    <col min="10495" max="10734" width="9" style="83"/>
    <col min="10735" max="10735" width="6.375" style="83" customWidth="1"/>
    <col min="10736" max="10736" width="6" style="83" customWidth="1"/>
    <col min="10737" max="10737" width="5.625" style="83" customWidth="1"/>
    <col min="10738" max="10745" width="3.875" style="83" customWidth="1"/>
    <col min="10746" max="10750" width="7.125" style="83" customWidth="1"/>
    <col min="10751" max="10990" width="9" style="83"/>
    <col min="10991" max="10991" width="6.375" style="83" customWidth="1"/>
    <col min="10992" max="10992" width="6" style="83" customWidth="1"/>
    <col min="10993" max="10993" width="5.625" style="83" customWidth="1"/>
    <col min="10994" max="11001" width="3.875" style="83" customWidth="1"/>
    <col min="11002" max="11006" width="7.125" style="83" customWidth="1"/>
    <col min="11007" max="11246" width="9" style="83"/>
    <col min="11247" max="11247" width="6.375" style="83" customWidth="1"/>
    <col min="11248" max="11248" width="6" style="83" customWidth="1"/>
    <col min="11249" max="11249" width="5.625" style="83" customWidth="1"/>
    <col min="11250" max="11257" width="3.875" style="83" customWidth="1"/>
    <col min="11258" max="11262" width="7.125" style="83" customWidth="1"/>
    <col min="11263" max="11502" width="9" style="83"/>
    <col min="11503" max="11503" width="6.375" style="83" customWidth="1"/>
    <col min="11504" max="11504" width="6" style="83" customWidth="1"/>
    <col min="11505" max="11505" width="5.625" style="83" customWidth="1"/>
    <col min="11506" max="11513" width="3.875" style="83" customWidth="1"/>
    <col min="11514" max="11518" width="7.125" style="83" customWidth="1"/>
    <col min="11519" max="11758" width="9" style="83"/>
    <col min="11759" max="11759" width="6.375" style="83" customWidth="1"/>
    <col min="11760" max="11760" width="6" style="83" customWidth="1"/>
    <col min="11761" max="11761" width="5.625" style="83" customWidth="1"/>
    <col min="11762" max="11769" width="3.875" style="83" customWidth="1"/>
    <col min="11770" max="11774" width="7.125" style="83" customWidth="1"/>
    <col min="11775" max="12014" width="9" style="83"/>
    <col min="12015" max="12015" width="6.375" style="83" customWidth="1"/>
    <col min="12016" max="12016" width="6" style="83" customWidth="1"/>
    <col min="12017" max="12017" width="5.625" style="83" customWidth="1"/>
    <col min="12018" max="12025" width="3.875" style="83" customWidth="1"/>
    <col min="12026" max="12030" width="7.125" style="83" customWidth="1"/>
    <col min="12031" max="12270" width="9" style="83"/>
    <col min="12271" max="12271" width="6.375" style="83" customWidth="1"/>
    <col min="12272" max="12272" width="6" style="83" customWidth="1"/>
    <col min="12273" max="12273" width="5.625" style="83" customWidth="1"/>
    <col min="12274" max="12281" width="3.875" style="83" customWidth="1"/>
    <col min="12282" max="12286" width="7.125" style="83" customWidth="1"/>
    <col min="12287" max="12526" width="9" style="83"/>
    <col min="12527" max="12527" width="6.375" style="83" customWidth="1"/>
    <col min="12528" max="12528" width="6" style="83" customWidth="1"/>
    <col min="12529" max="12529" width="5.625" style="83" customWidth="1"/>
    <col min="12530" max="12537" width="3.875" style="83" customWidth="1"/>
    <col min="12538" max="12542" width="7.125" style="83" customWidth="1"/>
    <col min="12543" max="12782" width="9" style="83"/>
    <col min="12783" max="12783" width="6.375" style="83" customWidth="1"/>
    <col min="12784" max="12784" width="6" style="83" customWidth="1"/>
    <col min="12785" max="12785" width="5.625" style="83" customWidth="1"/>
    <col min="12786" max="12793" width="3.875" style="83" customWidth="1"/>
    <col min="12794" max="12798" width="7.125" style="83" customWidth="1"/>
    <col min="12799" max="13038" width="9" style="83"/>
    <col min="13039" max="13039" width="6.375" style="83" customWidth="1"/>
    <col min="13040" max="13040" width="6" style="83" customWidth="1"/>
    <col min="13041" max="13041" width="5.625" style="83" customWidth="1"/>
    <col min="13042" max="13049" width="3.875" style="83" customWidth="1"/>
    <col min="13050" max="13054" width="7.125" style="83" customWidth="1"/>
    <col min="13055" max="13294" width="9" style="83"/>
    <col min="13295" max="13295" width="6.375" style="83" customWidth="1"/>
    <col min="13296" max="13296" width="6" style="83" customWidth="1"/>
    <col min="13297" max="13297" width="5.625" style="83" customWidth="1"/>
    <col min="13298" max="13305" width="3.875" style="83" customWidth="1"/>
    <col min="13306" max="13310" width="7.125" style="83" customWidth="1"/>
    <col min="13311" max="13550" width="9" style="83"/>
    <col min="13551" max="13551" width="6.375" style="83" customWidth="1"/>
    <col min="13552" max="13552" width="6" style="83" customWidth="1"/>
    <col min="13553" max="13553" width="5.625" style="83" customWidth="1"/>
    <col min="13554" max="13561" width="3.875" style="83" customWidth="1"/>
    <col min="13562" max="13566" width="7.125" style="83" customWidth="1"/>
    <col min="13567" max="13806" width="9" style="83"/>
    <col min="13807" max="13807" width="6.375" style="83" customWidth="1"/>
    <col min="13808" max="13808" width="6" style="83" customWidth="1"/>
    <col min="13809" max="13809" width="5.625" style="83" customWidth="1"/>
    <col min="13810" max="13817" width="3.875" style="83" customWidth="1"/>
    <col min="13818" max="13822" width="7.125" style="83" customWidth="1"/>
    <col min="13823" max="14062" width="9" style="83"/>
    <col min="14063" max="14063" width="6.375" style="83" customWidth="1"/>
    <col min="14064" max="14064" width="6" style="83" customWidth="1"/>
    <col min="14065" max="14065" width="5.625" style="83" customWidth="1"/>
    <col min="14066" max="14073" width="3.875" style="83" customWidth="1"/>
    <col min="14074" max="14078" width="7.125" style="83" customWidth="1"/>
    <col min="14079" max="14318" width="9" style="83"/>
    <col min="14319" max="14319" width="6.375" style="83" customWidth="1"/>
    <col min="14320" max="14320" width="6" style="83" customWidth="1"/>
    <col min="14321" max="14321" width="5.625" style="83" customWidth="1"/>
    <col min="14322" max="14329" width="3.875" style="83" customWidth="1"/>
    <col min="14330" max="14334" width="7.125" style="83" customWidth="1"/>
    <col min="14335" max="14574" width="9" style="83"/>
    <col min="14575" max="14575" width="6.375" style="83" customWidth="1"/>
    <col min="14576" max="14576" width="6" style="83" customWidth="1"/>
    <col min="14577" max="14577" width="5.625" style="83" customWidth="1"/>
    <col min="14578" max="14585" width="3.875" style="83" customWidth="1"/>
    <col min="14586" max="14590" width="7.125" style="83" customWidth="1"/>
    <col min="14591" max="14830" width="9" style="83"/>
    <col min="14831" max="14831" width="6.375" style="83" customWidth="1"/>
    <col min="14832" max="14832" width="6" style="83" customWidth="1"/>
    <col min="14833" max="14833" width="5.625" style="83" customWidth="1"/>
    <col min="14834" max="14841" width="3.875" style="83" customWidth="1"/>
    <col min="14842" max="14846" width="7.125" style="83" customWidth="1"/>
    <col min="14847" max="15086" width="9" style="83"/>
    <col min="15087" max="15087" width="6.375" style="83" customWidth="1"/>
    <col min="15088" max="15088" width="6" style="83" customWidth="1"/>
    <col min="15089" max="15089" width="5.625" style="83" customWidth="1"/>
    <col min="15090" max="15097" width="3.875" style="83" customWidth="1"/>
    <col min="15098" max="15102" width="7.125" style="83" customWidth="1"/>
    <col min="15103" max="15342" width="9" style="83"/>
    <col min="15343" max="15343" width="6.375" style="83" customWidth="1"/>
    <col min="15344" max="15344" width="6" style="83" customWidth="1"/>
    <col min="15345" max="15345" width="5.625" style="83" customWidth="1"/>
    <col min="15346" max="15353" width="3.875" style="83" customWidth="1"/>
    <col min="15354" max="15358" width="7.125" style="83" customWidth="1"/>
    <col min="15359" max="15598" width="9" style="83"/>
    <col min="15599" max="15599" width="6.375" style="83" customWidth="1"/>
    <col min="15600" max="15600" width="6" style="83" customWidth="1"/>
    <col min="15601" max="15601" width="5.625" style="83" customWidth="1"/>
    <col min="15602" max="15609" width="3.875" style="83" customWidth="1"/>
    <col min="15610" max="15614" width="7.125" style="83" customWidth="1"/>
    <col min="15615" max="15854" width="9" style="83"/>
    <col min="15855" max="15855" width="6.375" style="83" customWidth="1"/>
    <col min="15856" max="15856" width="6" style="83" customWidth="1"/>
    <col min="15857" max="15857" width="5.625" style="83" customWidth="1"/>
    <col min="15858" max="15865" width="3.875" style="83" customWidth="1"/>
    <col min="15866" max="15870" width="7.125" style="83" customWidth="1"/>
    <col min="15871" max="16110" width="9" style="83"/>
    <col min="16111" max="16111" width="6.375" style="83" customWidth="1"/>
    <col min="16112" max="16112" width="6" style="83" customWidth="1"/>
    <col min="16113" max="16113" width="5.625" style="83" customWidth="1"/>
    <col min="16114" max="16121" width="3.875" style="83" customWidth="1"/>
    <col min="16122" max="16126" width="7.125" style="83" customWidth="1"/>
    <col min="16127" max="16384" width="9" style="83"/>
  </cols>
  <sheetData>
    <row r="1" spans="1:22" ht="20.100000000000001" customHeight="1">
      <c r="O1" s="337" t="s">
        <v>3543</v>
      </c>
      <c r="P1" s="602"/>
      <c r="Q1" s="602"/>
      <c r="R1" s="78"/>
      <c r="S1" s="78"/>
      <c r="T1" s="78"/>
      <c r="U1" s="905"/>
      <c r="V1" s="387" t="s">
        <v>2895</v>
      </c>
    </row>
    <row r="2" spans="1:22" ht="20.100000000000001" customHeight="1">
      <c r="O2" s="2590" t="s">
        <v>785</v>
      </c>
      <c r="P2" s="2761" t="s">
        <v>2286</v>
      </c>
      <c r="Q2" s="2762" t="s">
        <v>2287</v>
      </c>
      <c r="R2" s="2643"/>
      <c r="S2" s="2643"/>
      <c r="T2" s="2590"/>
      <c r="U2" s="2761" t="s">
        <v>2288</v>
      </c>
      <c r="V2" s="2763" t="s">
        <v>2289</v>
      </c>
    </row>
    <row r="3" spans="1:22" ht="39" customHeight="1">
      <c r="O3" s="2590"/>
      <c r="P3" s="2614"/>
      <c r="Q3" s="67" t="s">
        <v>101</v>
      </c>
      <c r="R3" s="67" t="s">
        <v>2290</v>
      </c>
      <c r="S3" s="1072" t="s">
        <v>2291</v>
      </c>
      <c r="T3" s="1072" t="s">
        <v>2292</v>
      </c>
      <c r="U3" s="2720"/>
      <c r="V3" s="2616"/>
    </row>
    <row r="4" spans="1:22" ht="18" customHeight="1">
      <c r="O4" s="571"/>
      <c r="P4" s="159" t="s">
        <v>2889</v>
      </c>
      <c r="Q4" s="159" t="s">
        <v>2890</v>
      </c>
      <c r="R4" s="159" t="s">
        <v>2889</v>
      </c>
      <c r="S4" s="159" t="s">
        <v>2896</v>
      </c>
      <c r="T4" s="306" t="s">
        <v>2897</v>
      </c>
      <c r="U4" s="306" t="s">
        <v>2898</v>
      </c>
      <c r="V4" s="306" t="s">
        <v>2896</v>
      </c>
    </row>
    <row r="5" spans="1:22" ht="18" hidden="1" customHeight="1">
      <c r="O5" s="571" t="s">
        <v>1972</v>
      </c>
      <c r="P5" s="70">
        <v>1606</v>
      </c>
      <c r="Q5" s="70">
        <v>1501</v>
      </c>
      <c r="R5" s="70">
        <v>1238</v>
      </c>
      <c r="S5" s="70">
        <v>238</v>
      </c>
      <c r="T5" s="70">
        <v>25</v>
      </c>
      <c r="U5" s="70">
        <v>74</v>
      </c>
      <c r="V5" s="71">
        <v>31</v>
      </c>
    </row>
    <row r="6" spans="1:22" ht="18" customHeight="1">
      <c r="O6" s="571" t="s">
        <v>3144</v>
      </c>
      <c r="P6" s="70">
        <v>1514</v>
      </c>
      <c r="Q6" s="70">
        <v>1408</v>
      </c>
      <c r="R6" s="70">
        <v>1369</v>
      </c>
      <c r="S6" s="70">
        <v>26</v>
      </c>
      <c r="T6" s="70">
        <v>13</v>
      </c>
      <c r="U6" s="70">
        <v>68</v>
      </c>
      <c r="V6" s="71">
        <v>38</v>
      </c>
    </row>
    <row r="7" spans="1:22" ht="18" customHeight="1">
      <c r="O7" s="571">
        <v>12</v>
      </c>
      <c r="P7" s="70">
        <v>1390</v>
      </c>
      <c r="Q7" s="70">
        <v>1314</v>
      </c>
      <c r="R7" s="70">
        <v>1060</v>
      </c>
      <c r="S7" s="70">
        <v>102</v>
      </c>
      <c r="T7" s="70">
        <v>152</v>
      </c>
      <c r="U7" s="70">
        <v>45</v>
      </c>
      <c r="V7" s="71">
        <v>31</v>
      </c>
    </row>
    <row r="8" spans="1:22" ht="18" customHeight="1">
      <c r="O8" s="571">
        <v>17</v>
      </c>
      <c r="P8" s="70">
        <v>1218</v>
      </c>
      <c r="Q8" s="70">
        <v>1150</v>
      </c>
      <c r="R8" s="70">
        <v>918</v>
      </c>
      <c r="S8" s="70">
        <v>129</v>
      </c>
      <c r="T8" s="70">
        <v>103</v>
      </c>
      <c r="U8" s="70">
        <v>37</v>
      </c>
      <c r="V8" s="71">
        <v>31</v>
      </c>
    </row>
    <row r="9" spans="1:22" ht="18" customHeight="1">
      <c r="O9" s="571">
        <v>22</v>
      </c>
      <c r="P9" s="70">
        <v>1169</v>
      </c>
      <c r="Q9" s="70">
        <v>1101</v>
      </c>
      <c r="R9" s="73">
        <v>910</v>
      </c>
      <c r="S9" s="73">
        <v>93</v>
      </c>
      <c r="T9" s="73">
        <v>98</v>
      </c>
      <c r="U9" s="70">
        <v>37</v>
      </c>
      <c r="V9" s="71">
        <v>31</v>
      </c>
    </row>
    <row r="10" spans="1:22" ht="18" customHeight="1">
      <c r="O10" s="571">
        <v>27</v>
      </c>
      <c r="P10" s="70">
        <v>1070</v>
      </c>
      <c r="Q10" s="70">
        <v>1011</v>
      </c>
      <c r="R10" s="73">
        <v>902</v>
      </c>
      <c r="S10" s="73">
        <v>76</v>
      </c>
      <c r="T10" s="73">
        <v>33</v>
      </c>
      <c r="U10" s="70">
        <v>34</v>
      </c>
      <c r="V10" s="71">
        <v>25</v>
      </c>
    </row>
    <row r="11" spans="1:22" ht="18" customHeight="1">
      <c r="O11" s="572" t="s">
        <v>3145</v>
      </c>
      <c r="P11" s="74">
        <v>1011</v>
      </c>
      <c r="Q11" s="74">
        <v>966</v>
      </c>
      <c r="R11" s="334" t="s">
        <v>3613</v>
      </c>
      <c r="S11" s="334" t="s">
        <v>3614</v>
      </c>
      <c r="T11" s="334" t="s">
        <v>3615</v>
      </c>
      <c r="U11" s="74">
        <v>32</v>
      </c>
      <c r="V11" s="75">
        <v>13</v>
      </c>
    </row>
    <row r="12" spans="1:22" ht="18" customHeight="1">
      <c r="O12" s="564" t="s">
        <v>2281</v>
      </c>
      <c r="P12" s="127"/>
      <c r="Q12" s="127"/>
      <c r="R12" s="127"/>
      <c r="S12" s="127"/>
      <c r="T12" s="127"/>
      <c r="U12" s="127"/>
      <c r="V12" s="127"/>
    </row>
    <row r="13" spans="1:22" ht="18" customHeight="1">
      <c r="O13" s="564" t="s">
        <v>3625</v>
      </c>
      <c r="P13" s="127"/>
      <c r="Q13" s="127"/>
      <c r="R13" s="127"/>
      <c r="S13" s="127"/>
      <c r="T13" s="127"/>
      <c r="U13" s="127"/>
      <c r="V13" s="127"/>
    </row>
    <row r="14" spans="1:22" ht="18" customHeight="1">
      <c r="O14" s="564"/>
      <c r="P14" s="127"/>
      <c r="Q14" s="127"/>
      <c r="R14" s="127"/>
      <c r="S14" s="127"/>
      <c r="T14" s="127"/>
      <c r="U14" s="127"/>
      <c r="V14" s="127"/>
    </row>
    <row r="15" spans="1:22" ht="18" customHeight="1"/>
    <row r="16" spans="1:22" ht="24" customHeight="1">
      <c r="A16" s="337" t="s">
        <v>3544</v>
      </c>
      <c r="B16" s="337"/>
      <c r="C16" s="337"/>
      <c r="D16" s="337"/>
      <c r="E16" s="337"/>
      <c r="F16" s="337"/>
      <c r="G16" s="337"/>
      <c r="H16" s="337"/>
      <c r="I16" s="337"/>
      <c r="J16" s="337"/>
      <c r="K16" s="337"/>
      <c r="L16" s="337"/>
      <c r="M16" s="558"/>
      <c r="P16" s="1073" t="s">
        <v>3146</v>
      </c>
    </row>
    <row r="17" spans="1:13" ht="18" customHeight="1">
      <c r="A17" s="2647" t="s">
        <v>785</v>
      </c>
      <c r="B17" s="2625" t="s">
        <v>2308</v>
      </c>
      <c r="C17" s="2594" t="s">
        <v>2305</v>
      </c>
      <c r="D17" s="2643"/>
      <c r="E17" s="2643"/>
      <c r="F17" s="2643"/>
      <c r="G17" s="2643"/>
      <c r="H17" s="2643"/>
      <c r="I17" s="2643"/>
      <c r="J17" s="2590"/>
      <c r="K17" s="2625" t="s">
        <v>2306</v>
      </c>
      <c r="L17" s="2597"/>
      <c r="M17" s="2625" t="s">
        <v>2307</v>
      </c>
    </row>
    <row r="18" spans="1:13" ht="18" customHeight="1">
      <c r="A18" s="2723"/>
      <c r="B18" s="2760"/>
      <c r="C18" s="2592" t="s">
        <v>644</v>
      </c>
      <c r="D18" s="2592"/>
      <c r="E18" s="2592" t="s">
        <v>2309</v>
      </c>
      <c r="F18" s="2592"/>
      <c r="G18" s="2592"/>
      <c r="H18" s="2592"/>
      <c r="I18" s="2593" t="s">
        <v>2310</v>
      </c>
      <c r="J18" s="2593"/>
      <c r="K18" s="2626"/>
      <c r="L18" s="2598"/>
      <c r="M18" s="2760"/>
    </row>
    <row r="19" spans="1:13" ht="18" customHeight="1">
      <c r="A19" s="2723"/>
      <c r="B19" s="2760"/>
      <c r="C19" s="2594" t="s">
        <v>2311</v>
      </c>
      <c r="D19" s="2592" t="s">
        <v>2312</v>
      </c>
      <c r="E19" s="2592" t="s">
        <v>2311</v>
      </c>
      <c r="F19" s="2765"/>
      <c r="G19" s="2592" t="s">
        <v>2312</v>
      </c>
      <c r="H19" s="2765"/>
      <c r="I19" s="2593"/>
      <c r="J19" s="2593"/>
      <c r="K19" s="2645" t="s">
        <v>644</v>
      </c>
      <c r="L19" s="2759" t="s">
        <v>1921</v>
      </c>
      <c r="M19" s="2760"/>
    </row>
    <row r="20" spans="1:13" ht="18" customHeight="1">
      <c r="A20" s="2722"/>
      <c r="B20" s="2626"/>
      <c r="C20" s="2764"/>
      <c r="D20" s="2765"/>
      <c r="E20" s="567" t="s">
        <v>2287</v>
      </c>
      <c r="F20" s="587" t="s">
        <v>2288</v>
      </c>
      <c r="G20" s="567" t="s">
        <v>2287</v>
      </c>
      <c r="H20" s="587" t="s">
        <v>2288</v>
      </c>
      <c r="I20" s="567" t="s">
        <v>644</v>
      </c>
      <c r="J20" s="587" t="s">
        <v>1921</v>
      </c>
      <c r="K20" s="2758"/>
      <c r="L20" s="2720"/>
      <c r="M20" s="2626"/>
    </row>
    <row r="21" spans="1:13" ht="18" customHeight="1">
      <c r="A21" s="1021"/>
      <c r="B21" s="255" t="s">
        <v>2889</v>
      </c>
      <c r="C21" s="255" t="s">
        <v>647</v>
      </c>
      <c r="D21" s="254" t="s">
        <v>647</v>
      </c>
      <c r="E21" s="255" t="s">
        <v>2897</v>
      </c>
      <c r="F21" s="255" t="s">
        <v>2899</v>
      </c>
      <c r="G21" s="255" t="s">
        <v>2897</v>
      </c>
      <c r="H21" s="255" t="s">
        <v>2897</v>
      </c>
      <c r="I21" s="255" t="s">
        <v>647</v>
      </c>
      <c r="J21" s="255" t="s">
        <v>2897</v>
      </c>
      <c r="K21" s="255" t="s">
        <v>647</v>
      </c>
      <c r="L21" s="255" t="s">
        <v>2890</v>
      </c>
      <c r="M21" s="255" t="s">
        <v>2897</v>
      </c>
    </row>
    <row r="22" spans="1:13" ht="18" hidden="1" customHeight="1">
      <c r="A22" s="571" t="s">
        <v>2915</v>
      </c>
      <c r="B22" s="1074">
        <v>3.6</v>
      </c>
      <c r="C22" s="283">
        <v>19</v>
      </c>
      <c r="D22" s="256">
        <v>61</v>
      </c>
      <c r="E22" s="1075">
        <v>0.1</v>
      </c>
      <c r="F22" s="1076">
        <v>0.4</v>
      </c>
      <c r="G22" s="1075">
        <v>2.2999999999999998</v>
      </c>
      <c r="H22" s="1076">
        <v>0.8</v>
      </c>
      <c r="I22" s="1071" t="s">
        <v>111</v>
      </c>
      <c r="J22" s="151" t="s">
        <v>111</v>
      </c>
      <c r="K22" s="1071" t="s">
        <v>111</v>
      </c>
      <c r="L22" s="151" t="s">
        <v>111</v>
      </c>
      <c r="M22" s="1075">
        <v>0.1</v>
      </c>
    </row>
    <row r="23" spans="1:13" ht="18" hidden="1" customHeight="1">
      <c r="A23" s="571">
        <v>22</v>
      </c>
      <c r="B23" s="1074">
        <v>3.3</v>
      </c>
      <c r="C23" s="283">
        <v>16</v>
      </c>
      <c r="D23" s="256">
        <v>38</v>
      </c>
      <c r="E23" s="1075">
        <v>0.5</v>
      </c>
      <c r="F23" s="1076">
        <v>0.2</v>
      </c>
      <c r="G23" s="1075">
        <v>2</v>
      </c>
      <c r="H23" s="1076">
        <v>0.4</v>
      </c>
      <c r="I23" s="1071" t="s">
        <v>111</v>
      </c>
      <c r="J23" s="151" t="s">
        <v>111</v>
      </c>
      <c r="K23" s="1071" t="s">
        <v>111</v>
      </c>
      <c r="L23" s="151" t="s">
        <v>111</v>
      </c>
      <c r="M23" s="1075">
        <v>0.2</v>
      </c>
    </row>
    <row r="24" spans="1:13" ht="18" customHeight="1">
      <c r="A24" s="571" t="s">
        <v>3648</v>
      </c>
      <c r="B24" s="1074">
        <v>1.9</v>
      </c>
      <c r="C24" s="283">
        <v>5</v>
      </c>
      <c r="D24" s="256">
        <v>26</v>
      </c>
      <c r="E24" s="1075">
        <v>0.1</v>
      </c>
      <c r="F24" s="1076">
        <v>0.2</v>
      </c>
      <c r="G24" s="1075">
        <v>0.9</v>
      </c>
      <c r="H24" s="1076">
        <v>0.2</v>
      </c>
      <c r="I24" s="1071" t="s">
        <v>111</v>
      </c>
      <c r="J24" s="151" t="s">
        <v>111</v>
      </c>
      <c r="K24" s="1071" t="s">
        <v>111</v>
      </c>
      <c r="L24" s="151" t="s">
        <v>111</v>
      </c>
      <c r="M24" s="1075">
        <v>0.5</v>
      </c>
    </row>
    <row r="25" spans="1:13" ht="18" customHeight="1">
      <c r="A25" s="571">
        <v>24</v>
      </c>
      <c r="B25" s="1074">
        <v>2.7</v>
      </c>
      <c r="C25" s="283">
        <v>10</v>
      </c>
      <c r="D25" s="256">
        <v>33</v>
      </c>
      <c r="E25" s="1075">
        <v>0.1</v>
      </c>
      <c r="F25" s="1076">
        <v>0.1</v>
      </c>
      <c r="G25" s="1075">
        <v>1.3</v>
      </c>
      <c r="H25" s="1076">
        <v>0.6</v>
      </c>
      <c r="I25" s="1071" t="s">
        <v>111</v>
      </c>
      <c r="J25" s="151" t="s">
        <v>111</v>
      </c>
      <c r="K25" s="1071" t="s">
        <v>111</v>
      </c>
      <c r="L25" s="151" t="s">
        <v>111</v>
      </c>
      <c r="M25" s="1075">
        <v>0.6</v>
      </c>
    </row>
    <row r="26" spans="1:13" ht="18" customHeight="1">
      <c r="A26" s="571">
        <v>25</v>
      </c>
      <c r="B26" s="1074">
        <v>3.4</v>
      </c>
      <c r="C26" s="283">
        <v>7</v>
      </c>
      <c r="D26" s="256">
        <v>46</v>
      </c>
      <c r="E26" s="1075">
        <v>0.3</v>
      </c>
      <c r="F26" s="1076">
        <v>0</v>
      </c>
      <c r="G26" s="1075">
        <v>1.3</v>
      </c>
      <c r="H26" s="1076">
        <v>1.2</v>
      </c>
      <c r="I26" s="1071" t="s">
        <v>111</v>
      </c>
      <c r="J26" s="151" t="s">
        <v>111</v>
      </c>
      <c r="K26" s="1071" t="s">
        <v>111</v>
      </c>
      <c r="L26" s="151" t="s">
        <v>111</v>
      </c>
      <c r="M26" s="1075">
        <v>0.6</v>
      </c>
    </row>
    <row r="27" spans="1:13" ht="18" customHeight="1">
      <c r="A27" s="571">
        <v>26</v>
      </c>
      <c r="B27" s="1074">
        <v>3.4</v>
      </c>
      <c r="C27" s="283">
        <v>11</v>
      </c>
      <c r="D27" s="256">
        <v>33</v>
      </c>
      <c r="E27" s="1075">
        <v>0.5</v>
      </c>
      <c r="F27" s="1076">
        <v>0.1</v>
      </c>
      <c r="G27" s="1075">
        <v>1.5</v>
      </c>
      <c r="H27" s="1076">
        <v>1</v>
      </c>
      <c r="I27" s="1071" t="s">
        <v>111</v>
      </c>
      <c r="J27" s="151" t="s">
        <v>111</v>
      </c>
      <c r="K27" s="1071" t="s">
        <v>111</v>
      </c>
      <c r="L27" s="151" t="s">
        <v>111</v>
      </c>
      <c r="M27" s="1075">
        <v>0.3</v>
      </c>
    </row>
    <row r="28" spans="1:13" ht="18" customHeight="1">
      <c r="A28" s="571">
        <v>27</v>
      </c>
      <c r="B28" s="1074">
        <v>5</v>
      </c>
      <c r="C28" s="283">
        <v>10</v>
      </c>
      <c r="D28" s="256">
        <v>25</v>
      </c>
      <c r="E28" s="1075">
        <v>0.3</v>
      </c>
      <c r="F28" s="1076">
        <v>0.1</v>
      </c>
      <c r="G28" s="1075">
        <v>3.7</v>
      </c>
      <c r="H28" s="1076">
        <v>0.7</v>
      </c>
      <c r="I28" s="1071" t="s">
        <v>111</v>
      </c>
      <c r="J28" s="151" t="s">
        <v>111</v>
      </c>
      <c r="K28" s="1071" t="s">
        <v>111</v>
      </c>
      <c r="L28" s="151" t="s">
        <v>111</v>
      </c>
      <c r="M28" s="1075">
        <v>0.2</v>
      </c>
    </row>
    <row r="29" spans="1:13" ht="18" customHeight="1">
      <c r="A29" s="571">
        <v>28</v>
      </c>
      <c r="B29" s="1074">
        <v>11.7</v>
      </c>
      <c r="C29" s="283">
        <v>5</v>
      </c>
      <c r="D29" s="256">
        <v>27</v>
      </c>
      <c r="E29" s="1075">
        <v>0.3</v>
      </c>
      <c r="F29" s="1076">
        <v>0</v>
      </c>
      <c r="G29" s="1075">
        <v>1.8</v>
      </c>
      <c r="H29" s="1076">
        <v>0.7</v>
      </c>
      <c r="I29" s="1071" t="s">
        <v>111</v>
      </c>
      <c r="J29" s="151" t="s">
        <v>111</v>
      </c>
      <c r="K29" s="1071" t="s">
        <v>111</v>
      </c>
      <c r="L29" s="151" t="s">
        <v>111</v>
      </c>
      <c r="M29" s="1075">
        <v>8.9</v>
      </c>
    </row>
    <row r="30" spans="1:13" ht="18" customHeight="1">
      <c r="A30" s="571">
        <v>29</v>
      </c>
      <c r="B30" s="1074">
        <v>26.6</v>
      </c>
      <c r="C30" s="283">
        <v>5</v>
      </c>
      <c r="D30" s="256">
        <v>45</v>
      </c>
      <c r="E30" s="1075">
        <v>0.1</v>
      </c>
      <c r="F30" s="1076">
        <v>0</v>
      </c>
      <c r="G30" s="1075">
        <v>2.7</v>
      </c>
      <c r="H30" s="1076">
        <v>0.3</v>
      </c>
      <c r="I30" s="1071" t="s">
        <v>111</v>
      </c>
      <c r="J30" s="151" t="s">
        <v>111</v>
      </c>
      <c r="K30" s="1071" t="s">
        <v>111</v>
      </c>
      <c r="L30" s="151" t="s">
        <v>111</v>
      </c>
      <c r="M30" s="1075">
        <v>23.4</v>
      </c>
    </row>
    <row r="31" spans="1:13" ht="18" customHeight="1">
      <c r="A31" s="571">
        <v>30</v>
      </c>
      <c r="B31" s="1074">
        <v>19.100000000000001</v>
      </c>
      <c r="C31" s="283">
        <v>2</v>
      </c>
      <c r="D31" s="256">
        <v>42</v>
      </c>
      <c r="E31" s="1075">
        <v>0.2</v>
      </c>
      <c r="F31" s="1076">
        <v>0</v>
      </c>
      <c r="G31" s="1075">
        <v>3.2</v>
      </c>
      <c r="H31" s="1076">
        <v>0.3</v>
      </c>
      <c r="I31" s="1071" t="s">
        <v>111</v>
      </c>
      <c r="J31" s="151" t="s">
        <v>111</v>
      </c>
      <c r="K31" s="1071" t="s">
        <v>111</v>
      </c>
      <c r="L31" s="151" t="s">
        <v>111</v>
      </c>
      <c r="M31" s="1075">
        <v>15.4</v>
      </c>
    </row>
    <row r="32" spans="1:13" ht="18" customHeight="1">
      <c r="A32" s="571" t="s">
        <v>3013</v>
      </c>
      <c r="B32" s="1074">
        <v>3.8</v>
      </c>
      <c r="C32" s="283">
        <v>7</v>
      </c>
      <c r="D32" s="256">
        <v>25</v>
      </c>
      <c r="E32" s="1075">
        <v>0.6</v>
      </c>
      <c r="F32" s="1076">
        <v>0.1</v>
      </c>
      <c r="G32" s="1075">
        <v>2.4</v>
      </c>
      <c r="H32" s="1076">
        <v>0.2</v>
      </c>
      <c r="I32" s="1071" t="s">
        <v>111</v>
      </c>
      <c r="J32" s="151" t="s">
        <v>111</v>
      </c>
      <c r="K32" s="1071" t="s">
        <v>111</v>
      </c>
      <c r="L32" s="151" t="s">
        <v>111</v>
      </c>
      <c r="M32" s="1075">
        <v>0.6</v>
      </c>
    </row>
    <row r="33" spans="1:32" ht="18" customHeight="1">
      <c r="A33" s="1407">
        <v>2</v>
      </c>
      <c r="B33" s="1074">
        <v>3.5</v>
      </c>
      <c r="C33" s="283">
        <v>9</v>
      </c>
      <c r="D33" s="256">
        <v>43</v>
      </c>
      <c r="E33" s="1075">
        <v>0.9</v>
      </c>
      <c r="F33" s="1076">
        <v>0</v>
      </c>
      <c r="G33" s="1075">
        <v>1.6</v>
      </c>
      <c r="H33" s="1076">
        <v>0.6</v>
      </c>
      <c r="I33" s="1071" t="s">
        <v>111</v>
      </c>
      <c r="J33" s="151" t="s">
        <v>111</v>
      </c>
      <c r="K33" s="1071" t="s">
        <v>111</v>
      </c>
      <c r="L33" s="151" t="s">
        <v>111</v>
      </c>
      <c r="M33" s="1075">
        <v>0.4</v>
      </c>
    </row>
    <row r="34" spans="1:32" ht="18" customHeight="1">
      <c r="A34" s="1809">
        <v>3</v>
      </c>
      <c r="B34" s="1946">
        <v>5.7642999999999995</v>
      </c>
      <c r="C34" s="1947">
        <v>3</v>
      </c>
      <c r="D34" s="1947">
        <v>52</v>
      </c>
      <c r="E34" s="1948">
        <v>1.8499999999999999E-2</v>
      </c>
      <c r="F34" s="1948">
        <v>5.4800000000000001E-2</v>
      </c>
      <c r="G34" s="1948">
        <v>4.1109</v>
      </c>
      <c r="H34" s="1948">
        <v>0.70689999999999997</v>
      </c>
      <c r="I34" s="1288" t="s">
        <v>111</v>
      </c>
      <c r="J34" s="1285" t="s">
        <v>111</v>
      </c>
      <c r="K34" s="1288" t="s">
        <v>111</v>
      </c>
      <c r="L34" s="1285" t="s">
        <v>111</v>
      </c>
      <c r="M34" s="1949">
        <v>0.87319999999999998</v>
      </c>
    </row>
    <row r="35" spans="1:32" ht="18" customHeight="1">
      <c r="A35" s="1808">
        <v>4</v>
      </c>
      <c r="B35" s="1950">
        <v>4.5159000000000002</v>
      </c>
      <c r="C35" s="1951">
        <v>8</v>
      </c>
      <c r="D35" s="1951">
        <v>46</v>
      </c>
      <c r="E35" s="1952">
        <v>0.42120000000000002</v>
      </c>
      <c r="F35" s="1952">
        <v>3.4000000000000002E-2</v>
      </c>
      <c r="G35" s="1952">
        <v>3.0131999999999999</v>
      </c>
      <c r="H35" s="1952">
        <v>0.45429999999999998</v>
      </c>
      <c r="I35" s="1953" t="s">
        <v>111</v>
      </c>
      <c r="J35" s="1954" t="s">
        <v>111</v>
      </c>
      <c r="K35" s="1953" t="s">
        <v>111</v>
      </c>
      <c r="L35" s="1954" t="s">
        <v>111</v>
      </c>
      <c r="M35" s="1955">
        <v>0.59319999999999995</v>
      </c>
    </row>
    <row r="36" spans="1:32" ht="18" customHeight="1">
      <c r="A36" s="2573" t="s">
        <v>3931</v>
      </c>
      <c r="B36" s="2573"/>
      <c r="C36" s="2573"/>
      <c r="D36" s="2573"/>
      <c r="E36" s="2573"/>
      <c r="F36" s="2573"/>
      <c r="G36" s="2573"/>
      <c r="H36" s="2573"/>
      <c r="I36" s="2573"/>
      <c r="J36" s="558"/>
      <c r="K36" s="558"/>
      <c r="L36" s="558"/>
      <c r="M36" s="558"/>
    </row>
    <row r="37" spans="1:32" ht="18" customHeight="1">
      <c r="A37" s="558" t="s">
        <v>2313</v>
      </c>
      <c r="B37" s="558"/>
      <c r="C37" s="558"/>
      <c r="D37" s="558"/>
      <c r="E37" s="558"/>
      <c r="F37" s="558"/>
      <c r="G37" s="558"/>
      <c r="H37" s="558"/>
      <c r="I37" s="558"/>
      <c r="J37" s="558"/>
      <c r="K37" s="558"/>
      <c r="L37" s="558"/>
      <c r="M37" s="558"/>
    </row>
    <row r="38" spans="1:32" ht="18" customHeight="1">
      <c r="A38" s="558" t="s">
        <v>2314</v>
      </c>
      <c r="B38" s="558"/>
      <c r="C38" s="558"/>
      <c r="D38" s="558"/>
      <c r="E38" s="558"/>
      <c r="F38" s="558"/>
      <c r="G38" s="558"/>
      <c r="H38" s="558"/>
      <c r="I38" s="558"/>
      <c r="J38" s="558"/>
      <c r="K38" s="558"/>
      <c r="L38" s="558"/>
      <c r="M38" s="558"/>
    </row>
    <row r="39" spans="1:32" ht="18" customHeight="1"/>
    <row r="40" spans="1:32" ht="25.5" customHeight="1">
      <c r="O40" s="337"/>
      <c r="P40" s="129"/>
      <c r="Q40" s="129"/>
      <c r="R40" s="129"/>
      <c r="S40" s="129"/>
      <c r="T40" s="129"/>
      <c r="U40" s="129"/>
      <c r="V40" s="431"/>
      <c r="W40" s="387"/>
      <c r="X40" s="557" t="s">
        <v>2900</v>
      </c>
      <c r="AE40" s="431"/>
      <c r="AF40" s="387" t="s">
        <v>2787</v>
      </c>
    </row>
    <row r="41" spans="1:32" ht="18" customHeight="1">
      <c r="O41" s="599"/>
      <c r="P41" s="599"/>
      <c r="Q41" s="599"/>
      <c r="R41" s="599"/>
      <c r="S41" s="599"/>
      <c r="T41" s="599"/>
      <c r="U41" s="599"/>
      <c r="V41" s="599"/>
      <c r="W41" s="599"/>
      <c r="X41" s="2647" t="s">
        <v>785</v>
      </c>
      <c r="Y41" s="2592" t="s">
        <v>2275</v>
      </c>
      <c r="Z41" s="2592"/>
      <c r="AA41" s="2592" t="s">
        <v>2276</v>
      </c>
      <c r="AB41" s="2592"/>
      <c r="AC41" s="2592" t="s">
        <v>2277</v>
      </c>
      <c r="AD41" s="2592"/>
      <c r="AE41" s="2592" t="s">
        <v>2278</v>
      </c>
      <c r="AF41" s="2594"/>
    </row>
    <row r="42" spans="1:32" ht="18" customHeight="1">
      <c r="O42" s="599"/>
      <c r="P42" s="601"/>
      <c r="Q42" s="601"/>
      <c r="R42" s="601"/>
      <c r="S42" s="601"/>
      <c r="T42" s="601"/>
      <c r="U42" s="601"/>
      <c r="V42" s="601"/>
      <c r="W42" s="601"/>
      <c r="X42" s="2722"/>
      <c r="Y42" s="587" t="s">
        <v>2279</v>
      </c>
      <c r="Z42" s="587" t="s">
        <v>2280</v>
      </c>
      <c r="AA42" s="587" t="s">
        <v>2279</v>
      </c>
      <c r="AB42" s="587" t="s">
        <v>2280</v>
      </c>
      <c r="AC42" s="587" t="s">
        <v>2279</v>
      </c>
      <c r="AD42" s="587" t="s">
        <v>2280</v>
      </c>
      <c r="AE42" s="587" t="s">
        <v>2279</v>
      </c>
      <c r="AF42" s="567" t="s">
        <v>2280</v>
      </c>
    </row>
    <row r="43" spans="1:32" ht="18" customHeight="1">
      <c r="O43" s="599"/>
      <c r="P43" s="126"/>
      <c r="Q43" s="126"/>
      <c r="R43" s="126"/>
      <c r="S43" s="126"/>
      <c r="T43" s="126"/>
      <c r="U43" s="126"/>
      <c r="V43" s="126"/>
      <c r="W43" s="126"/>
      <c r="X43" s="69"/>
      <c r="Y43" s="159" t="s">
        <v>2274</v>
      </c>
      <c r="Z43" s="159" t="s">
        <v>2901</v>
      </c>
      <c r="AA43" s="159" t="s">
        <v>2274</v>
      </c>
      <c r="AB43" s="159" t="s">
        <v>2902</v>
      </c>
      <c r="AC43" s="159" t="s">
        <v>2274</v>
      </c>
      <c r="AD43" s="159" t="s">
        <v>2902</v>
      </c>
      <c r="AE43" s="159" t="s">
        <v>2274</v>
      </c>
      <c r="AF43" s="158" t="s">
        <v>2902</v>
      </c>
    </row>
    <row r="44" spans="1:32" ht="18" customHeight="1">
      <c r="O44" s="601"/>
      <c r="P44" s="796"/>
      <c r="Q44" s="796"/>
      <c r="R44" s="208"/>
      <c r="S44" s="208"/>
      <c r="T44" s="796"/>
      <c r="U44" s="796"/>
      <c r="V44" s="796"/>
      <c r="W44" s="796"/>
      <c r="X44" s="571" t="s">
        <v>2916</v>
      </c>
      <c r="Y44" s="151" t="s">
        <v>2903</v>
      </c>
      <c r="Z44" s="151" t="s">
        <v>2903</v>
      </c>
      <c r="AA44" s="256">
        <v>1</v>
      </c>
      <c r="AB44" s="283">
        <v>2</v>
      </c>
      <c r="AC44" s="151" t="s">
        <v>2903</v>
      </c>
      <c r="AD44" s="151" t="s">
        <v>2904</v>
      </c>
      <c r="AE44" s="151" t="s">
        <v>2903</v>
      </c>
      <c r="AF44" s="1071" t="s">
        <v>2904</v>
      </c>
    </row>
    <row r="45" spans="1:32" ht="18" customHeight="1">
      <c r="O45" s="601"/>
      <c r="P45" s="796"/>
      <c r="Q45" s="796"/>
      <c r="R45" s="208"/>
      <c r="S45" s="208"/>
      <c r="T45" s="796"/>
      <c r="U45" s="796"/>
      <c r="V45" s="796"/>
      <c r="W45" s="796"/>
      <c r="X45" s="572">
        <v>23</v>
      </c>
      <c r="Y45" s="152" t="s">
        <v>2903</v>
      </c>
      <c r="Z45" s="152" t="s">
        <v>2903</v>
      </c>
      <c r="AA45" s="1078">
        <v>1</v>
      </c>
      <c r="AB45" s="1077">
        <v>4</v>
      </c>
      <c r="AC45" s="152" t="s">
        <v>2903</v>
      </c>
      <c r="AD45" s="152" t="s">
        <v>2903</v>
      </c>
      <c r="AE45" s="152" t="s">
        <v>2903</v>
      </c>
      <c r="AF45" s="1079" t="s">
        <v>2903</v>
      </c>
    </row>
    <row r="46" spans="1:32" ht="17.25" customHeight="1">
      <c r="O46" s="599"/>
      <c r="P46" s="599"/>
      <c r="Q46" s="599"/>
      <c r="R46" s="599"/>
      <c r="S46" s="599"/>
      <c r="T46" s="599"/>
      <c r="U46" s="599"/>
      <c r="V46" s="599"/>
      <c r="W46" s="599"/>
      <c r="X46" s="599" t="s">
        <v>673</v>
      </c>
      <c r="Y46" s="599"/>
      <c r="Z46" s="599"/>
      <c r="AA46" s="558"/>
      <c r="AB46" s="558"/>
      <c r="AC46" s="558"/>
      <c r="AD46" s="558"/>
      <c r="AE46" s="558"/>
      <c r="AF46" s="558"/>
    </row>
    <row r="47" spans="1:32" ht="20.100000000000001" customHeight="1">
      <c r="O47" s="599"/>
      <c r="P47" s="129"/>
      <c r="Q47" s="129"/>
      <c r="R47" s="129"/>
      <c r="S47" s="129"/>
      <c r="T47" s="129"/>
      <c r="U47" s="129"/>
      <c r="V47" s="129"/>
      <c r="W47" s="129"/>
      <c r="X47" s="558" t="s">
        <v>2855</v>
      </c>
    </row>
    <row r="48" spans="1:32" ht="20.100000000000001" customHeight="1">
      <c r="O48" s="558"/>
    </row>
    <row r="49" spans="15:15" ht="20.100000000000001" customHeight="1">
      <c r="O49" s="558"/>
    </row>
    <row r="51" spans="15:15" ht="67.5" customHeight="1"/>
  </sheetData>
  <mergeCells count="25">
    <mergeCell ref="P2:P3"/>
    <mergeCell ref="Q2:T2"/>
    <mergeCell ref="U2:U3"/>
    <mergeCell ref="V2:V3"/>
    <mergeCell ref="C19:C20"/>
    <mergeCell ref="D19:D20"/>
    <mergeCell ref="E19:F19"/>
    <mergeCell ref="G19:H19"/>
    <mergeCell ref="O2:O3"/>
    <mergeCell ref="AC41:AD41"/>
    <mergeCell ref="AE41:AF41"/>
    <mergeCell ref="K19:K20"/>
    <mergeCell ref="L19:L20"/>
    <mergeCell ref="A36:I36"/>
    <mergeCell ref="X41:X42"/>
    <mergeCell ref="Y41:Z41"/>
    <mergeCell ref="AA41:AB41"/>
    <mergeCell ref="A17:A20"/>
    <mergeCell ref="B17:B20"/>
    <mergeCell ref="C17:J17"/>
    <mergeCell ref="K17:L18"/>
    <mergeCell ref="M17:M20"/>
    <mergeCell ref="C18:D18"/>
    <mergeCell ref="E18:H18"/>
    <mergeCell ref="I18:J19"/>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9"/>
  <sheetViews>
    <sheetView view="pageBreakPreview" zoomScaleNormal="100" zoomScaleSheetLayoutView="100" workbookViewId="0">
      <selection activeCell="I50" sqref="I50"/>
    </sheetView>
  </sheetViews>
  <sheetFormatPr defaultRowHeight="20.100000000000001" customHeight="1"/>
  <cols>
    <col min="1" max="1" width="10.875" style="83" customWidth="1"/>
    <col min="2" max="8" width="8.75" style="83" customWidth="1"/>
    <col min="9" max="9" width="8.75" style="92" customWidth="1"/>
    <col min="10" max="255" width="9" style="83"/>
    <col min="256" max="256" width="3.875" style="83" customWidth="1"/>
    <col min="257" max="257" width="7.625" style="83" customWidth="1"/>
    <col min="258" max="511" width="9" style="83"/>
    <col min="512" max="512" width="3.875" style="83" customWidth="1"/>
    <col min="513" max="513" width="7.625" style="83" customWidth="1"/>
    <col min="514" max="767" width="9" style="83"/>
    <col min="768" max="768" width="3.875" style="83" customWidth="1"/>
    <col min="769" max="769" width="7.625" style="83" customWidth="1"/>
    <col min="770" max="1023" width="9" style="83"/>
    <col min="1024" max="1024" width="3.875" style="83" customWidth="1"/>
    <col min="1025" max="1025" width="7.625" style="83" customWidth="1"/>
    <col min="1026" max="1279" width="9" style="83"/>
    <col min="1280" max="1280" width="3.875" style="83" customWidth="1"/>
    <col min="1281" max="1281" width="7.625" style="83" customWidth="1"/>
    <col min="1282" max="1535" width="9" style="83"/>
    <col min="1536" max="1536" width="3.875" style="83" customWidth="1"/>
    <col min="1537" max="1537" width="7.625" style="83" customWidth="1"/>
    <col min="1538" max="1791" width="9" style="83"/>
    <col min="1792" max="1792" width="3.875" style="83" customWidth="1"/>
    <col min="1793" max="1793" width="7.625" style="83" customWidth="1"/>
    <col min="1794" max="2047" width="9" style="83"/>
    <col min="2048" max="2048" width="3.875" style="83" customWidth="1"/>
    <col min="2049" max="2049" width="7.625" style="83" customWidth="1"/>
    <col min="2050" max="2303" width="9" style="83"/>
    <col min="2304" max="2304" width="3.875" style="83" customWidth="1"/>
    <col min="2305" max="2305" width="7.625" style="83" customWidth="1"/>
    <col min="2306" max="2559" width="9" style="83"/>
    <col min="2560" max="2560" width="3.875" style="83" customWidth="1"/>
    <col min="2561" max="2561" width="7.625" style="83" customWidth="1"/>
    <col min="2562" max="2815" width="9" style="83"/>
    <col min="2816" max="2816" width="3.875" style="83" customWidth="1"/>
    <col min="2817" max="2817" width="7.625" style="83" customWidth="1"/>
    <col min="2818" max="3071" width="9" style="83"/>
    <col min="3072" max="3072" width="3.875" style="83" customWidth="1"/>
    <col min="3073" max="3073" width="7.625" style="83" customWidth="1"/>
    <col min="3074" max="3327" width="9" style="83"/>
    <col min="3328" max="3328" width="3.875" style="83" customWidth="1"/>
    <col min="3329" max="3329" width="7.625" style="83" customWidth="1"/>
    <col min="3330" max="3583" width="9" style="83"/>
    <col min="3584" max="3584" width="3.875" style="83" customWidth="1"/>
    <col min="3585" max="3585" width="7.625" style="83" customWidth="1"/>
    <col min="3586" max="3839" width="9" style="83"/>
    <col min="3840" max="3840" width="3.875" style="83" customWidth="1"/>
    <col min="3841" max="3841" width="7.625" style="83" customWidth="1"/>
    <col min="3842" max="4095" width="9" style="83"/>
    <col min="4096" max="4096" width="3.875" style="83" customWidth="1"/>
    <col min="4097" max="4097" width="7.625" style="83" customWidth="1"/>
    <col min="4098" max="4351" width="9" style="83"/>
    <col min="4352" max="4352" width="3.875" style="83" customWidth="1"/>
    <col min="4353" max="4353" width="7.625" style="83" customWidth="1"/>
    <col min="4354" max="4607" width="9" style="83"/>
    <col min="4608" max="4608" width="3.875" style="83" customWidth="1"/>
    <col min="4609" max="4609" width="7.625" style="83" customWidth="1"/>
    <col min="4610" max="4863" width="9" style="83"/>
    <col min="4864" max="4864" width="3.875" style="83" customWidth="1"/>
    <col min="4865" max="4865" width="7.625" style="83" customWidth="1"/>
    <col min="4866" max="5119" width="9" style="83"/>
    <col min="5120" max="5120" width="3.875" style="83" customWidth="1"/>
    <col min="5121" max="5121" width="7.625" style="83" customWidth="1"/>
    <col min="5122" max="5375" width="9" style="83"/>
    <col min="5376" max="5376" width="3.875" style="83" customWidth="1"/>
    <col min="5377" max="5377" width="7.625" style="83" customWidth="1"/>
    <col min="5378" max="5631" width="9" style="83"/>
    <col min="5632" max="5632" width="3.875" style="83" customWidth="1"/>
    <col min="5633" max="5633" width="7.625" style="83" customWidth="1"/>
    <col min="5634" max="5887" width="9" style="83"/>
    <col min="5888" max="5888" width="3.875" style="83" customWidth="1"/>
    <col min="5889" max="5889" width="7.625" style="83" customWidth="1"/>
    <col min="5890" max="6143" width="9" style="83"/>
    <col min="6144" max="6144" width="3.875" style="83" customWidth="1"/>
    <col min="6145" max="6145" width="7.625" style="83" customWidth="1"/>
    <col min="6146" max="6399" width="9" style="83"/>
    <col min="6400" max="6400" width="3.875" style="83" customWidth="1"/>
    <col min="6401" max="6401" width="7.625" style="83" customWidth="1"/>
    <col min="6402" max="6655" width="9" style="83"/>
    <col min="6656" max="6656" width="3.875" style="83" customWidth="1"/>
    <col min="6657" max="6657" width="7.625" style="83" customWidth="1"/>
    <col min="6658" max="6911" width="9" style="83"/>
    <col min="6912" max="6912" width="3.875" style="83" customWidth="1"/>
    <col min="6913" max="6913" width="7.625" style="83" customWidth="1"/>
    <col min="6914" max="7167" width="9" style="83"/>
    <col min="7168" max="7168" width="3.875" style="83" customWidth="1"/>
    <col min="7169" max="7169" width="7.625" style="83" customWidth="1"/>
    <col min="7170" max="7423" width="9" style="83"/>
    <col min="7424" max="7424" width="3.875" style="83" customWidth="1"/>
    <col min="7425" max="7425" width="7.625" style="83" customWidth="1"/>
    <col min="7426" max="7679" width="9" style="83"/>
    <col min="7680" max="7680" width="3.875" style="83" customWidth="1"/>
    <col min="7681" max="7681" width="7.625" style="83" customWidth="1"/>
    <col min="7682" max="7935" width="9" style="83"/>
    <col min="7936" max="7936" width="3.875" style="83" customWidth="1"/>
    <col min="7937" max="7937" width="7.625" style="83" customWidth="1"/>
    <col min="7938" max="8191" width="9" style="83"/>
    <col min="8192" max="8192" width="3.875" style="83" customWidth="1"/>
    <col min="8193" max="8193" width="7.625" style="83" customWidth="1"/>
    <col min="8194" max="8447" width="9" style="83"/>
    <col min="8448" max="8448" width="3.875" style="83" customWidth="1"/>
    <col min="8449" max="8449" width="7.625" style="83" customWidth="1"/>
    <col min="8450" max="8703" width="9" style="83"/>
    <col min="8704" max="8704" width="3.875" style="83" customWidth="1"/>
    <col min="8705" max="8705" width="7.625" style="83" customWidth="1"/>
    <col min="8706" max="8959" width="9" style="83"/>
    <col min="8960" max="8960" width="3.875" style="83" customWidth="1"/>
    <col min="8961" max="8961" width="7.625" style="83" customWidth="1"/>
    <col min="8962" max="9215" width="9" style="83"/>
    <col min="9216" max="9216" width="3.875" style="83" customWidth="1"/>
    <col min="9217" max="9217" width="7.625" style="83" customWidth="1"/>
    <col min="9218" max="9471" width="9" style="83"/>
    <col min="9472" max="9472" width="3.875" style="83" customWidth="1"/>
    <col min="9473" max="9473" width="7.625" style="83" customWidth="1"/>
    <col min="9474" max="9727" width="9" style="83"/>
    <col min="9728" max="9728" width="3.875" style="83" customWidth="1"/>
    <col min="9729" max="9729" width="7.625" style="83" customWidth="1"/>
    <col min="9730" max="9983" width="9" style="83"/>
    <col min="9984" max="9984" width="3.875" style="83" customWidth="1"/>
    <col min="9985" max="9985" width="7.625" style="83" customWidth="1"/>
    <col min="9986" max="10239" width="9" style="83"/>
    <col min="10240" max="10240" width="3.875" style="83" customWidth="1"/>
    <col min="10241" max="10241" width="7.625" style="83" customWidth="1"/>
    <col min="10242" max="10495" width="9" style="83"/>
    <col min="10496" max="10496" width="3.875" style="83" customWidth="1"/>
    <col min="10497" max="10497" width="7.625" style="83" customWidth="1"/>
    <col min="10498" max="10751" width="9" style="83"/>
    <col min="10752" max="10752" width="3.875" style="83" customWidth="1"/>
    <col min="10753" max="10753" width="7.625" style="83" customWidth="1"/>
    <col min="10754" max="11007" width="9" style="83"/>
    <col min="11008" max="11008" width="3.875" style="83" customWidth="1"/>
    <col min="11009" max="11009" width="7.625" style="83" customWidth="1"/>
    <col min="11010" max="11263" width="9" style="83"/>
    <col min="11264" max="11264" width="3.875" style="83" customWidth="1"/>
    <col min="11265" max="11265" width="7.625" style="83" customWidth="1"/>
    <col min="11266" max="11519" width="9" style="83"/>
    <col min="11520" max="11520" width="3.875" style="83" customWidth="1"/>
    <col min="11521" max="11521" width="7.625" style="83" customWidth="1"/>
    <col min="11522" max="11775" width="9" style="83"/>
    <col min="11776" max="11776" width="3.875" style="83" customWidth="1"/>
    <col min="11777" max="11777" width="7.625" style="83" customWidth="1"/>
    <col min="11778" max="12031" width="9" style="83"/>
    <col min="12032" max="12032" width="3.875" style="83" customWidth="1"/>
    <col min="12033" max="12033" width="7.625" style="83" customWidth="1"/>
    <col min="12034" max="12287" width="9" style="83"/>
    <col min="12288" max="12288" width="3.875" style="83" customWidth="1"/>
    <col min="12289" max="12289" width="7.625" style="83" customWidth="1"/>
    <col min="12290" max="12543" width="9" style="83"/>
    <col min="12544" max="12544" width="3.875" style="83" customWidth="1"/>
    <col min="12545" max="12545" width="7.625" style="83" customWidth="1"/>
    <col min="12546" max="12799" width="9" style="83"/>
    <col min="12800" max="12800" width="3.875" style="83" customWidth="1"/>
    <col min="12801" max="12801" width="7.625" style="83" customWidth="1"/>
    <col min="12802" max="13055" width="9" style="83"/>
    <col min="13056" max="13056" width="3.875" style="83" customWidth="1"/>
    <col min="13057" max="13057" width="7.625" style="83" customWidth="1"/>
    <col min="13058" max="13311" width="9" style="83"/>
    <col min="13312" max="13312" width="3.875" style="83" customWidth="1"/>
    <col min="13313" max="13313" width="7.625" style="83" customWidth="1"/>
    <col min="13314" max="13567" width="9" style="83"/>
    <col min="13568" max="13568" width="3.875" style="83" customWidth="1"/>
    <col min="13569" max="13569" width="7.625" style="83" customWidth="1"/>
    <col min="13570" max="13823" width="9" style="83"/>
    <col min="13824" max="13824" width="3.875" style="83" customWidth="1"/>
    <col min="13825" max="13825" width="7.625" style="83" customWidth="1"/>
    <col min="13826" max="14079" width="9" style="83"/>
    <col min="14080" max="14080" width="3.875" style="83" customWidth="1"/>
    <col min="14081" max="14081" width="7.625" style="83" customWidth="1"/>
    <col min="14082" max="14335" width="9" style="83"/>
    <col min="14336" max="14336" width="3.875" style="83" customWidth="1"/>
    <col min="14337" max="14337" width="7.625" style="83" customWidth="1"/>
    <col min="14338" max="14591" width="9" style="83"/>
    <col min="14592" max="14592" width="3.875" style="83" customWidth="1"/>
    <col min="14593" max="14593" width="7.625" style="83" customWidth="1"/>
    <col min="14594" max="14847" width="9" style="83"/>
    <col min="14848" max="14848" width="3.875" style="83" customWidth="1"/>
    <col min="14849" max="14849" width="7.625" style="83" customWidth="1"/>
    <col min="14850" max="15103" width="9" style="83"/>
    <col min="15104" max="15104" width="3.875" style="83" customWidth="1"/>
    <col min="15105" max="15105" width="7.625" style="83" customWidth="1"/>
    <col min="15106" max="15359" width="9" style="83"/>
    <col min="15360" max="15360" width="3.875" style="83" customWidth="1"/>
    <col min="15361" max="15361" width="7.625" style="83" customWidth="1"/>
    <col min="15362" max="15615" width="9" style="83"/>
    <col min="15616" max="15616" width="3.875" style="83" customWidth="1"/>
    <col min="15617" max="15617" width="7.625" style="83" customWidth="1"/>
    <col min="15618" max="15871" width="9" style="83"/>
    <col min="15872" max="15872" width="3.875" style="83" customWidth="1"/>
    <col min="15873" max="15873" width="7.625" style="83" customWidth="1"/>
    <col min="15874" max="16127" width="9" style="83"/>
    <col min="16128" max="16128" width="3.875" style="83" customWidth="1"/>
    <col min="16129" max="16129" width="7.625" style="83" customWidth="1"/>
    <col min="16130" max="16384" width="9" style="83"/>
  </cols>
  <sheetData>
    <row r="1" spans="1:9" ht="25.5" customHeight="1">
      <c r="A1" s="556" t="s">
        <v>3545</v>
      </c>
    </row>
    <row r="2" spans="1:9" ht="18" customHeight="1">
      <c r="A2" s="569" t="s">
        <v>785</v>
      </c>
      <c r="B2" s="587" t="s">
        <v>2315</v>
      </c>
      <c r="C2" s="587" t="s">
        <v>2316</v>
      </c>
      <c r="D2" s="587" t="s">
        <v>2317</v>
      </c>
      <c r="E2" s="587" t="s">
        <v>2318</v>
      </c>
      <c r="F2" s="587" t="s">
        <v>2319</v>
      </c>
      <c r="G2" s="587" t="s">
        <v>2905</v>
      </c>
      <c r="H2" s="579" t="s">
        <v>3069</v>
      </c>
      <c r="I2" s="585" t="s">
        <v>2320</v>
      </c>
    </row>
    <row r="3" spans="1:9" ht="18" customHeight="1">
      <c r="A3" s="259"/>
      <c r="B3" s="254" t="s">
        <v>2906</v>
      </c>
      <c r="C3" s="254" t="s">
        <v>2321</v>
      </c>
      <c r="D3" s="254" t="s">
        <v>2321</v>
      </c>
      <c r="E3" s="254" t="s">
        <v>2907</v>
      </c>
      <c r="F3" s="254" t="s">
        <v>2908</v>
      </c>
      <c r="G3" s="254" t="s">
        <v>2907</v>
      </c>
      <c r="H3" s="254" t="s">
        <v>2908</v>
      </c>
      <c r="I3" s="466" t="s">
        <v>2909</v>
      </c>
    </row>
    <row r="4" spans="1:9" ht="18" hidden="1" customHeight="1">
      <c r="A4" s="601" t="s">
        <v>2322</v>
      </c>
      <c r="B4" s="1080" t="s">
        <v>2323</v>
      </c>
      <c r="C4" s="1080" t="s">
        <v>390</v>
      </c>
      <c r="D4" s="1080" t="s">
        <v>390</v>
      </c>
      <c r="E4" s="248">
        <v>4500</v>
      </c>
      <c r="F4" s="1080" t="s">
        <v>390</v>
      </c>
      <c r="G4" s="1080" t="s">
        <v>390</v>
      </c>
      <c r="H4" s="1080" t="s">
        <v>390</v>
      </c>
      <c r="I4" s="1081">
        <v>26000</v>
      </c>
    </row>
    <row r="5" spans="1:9" ht="18" hidden="1" customHeight="1">
      <c r="A5" s="601">
        <v>17</v>
      </c>
      <c r="B5" s="1080" t="s">
        <v>2323</v>
      </c>
      <c r="C5" s="1080" t="s">
        <v>390</v>
      </c>
      <c r="D5" s="1080" t="s">
        <v>390</v>
      </c>
      <c r="E5" s="248">
        <v>4156</v>
      </c>
      <c r="F5" s="1080">
        <v>20</v>
      </c>
      <c r="G5" s="1080" t="s">
        <v>390</v>
      </c>
      <c r="H5" s="1080" t="s">
        <v>390</v>
      </c>
      <c r="I5" s="1081">
        <v>37000</v>
      </c>
    </row>
    <row r="6" spans="1:9" ht="18" hidden="1" customHeight="1">
      <c r="A6" s="601" t="s">
        <v>3595</v>
      </c>
      <c r="B6" s="1080" t="s">
        <v>2323</v>
      </c>
      <c r="C6" s="1080" t="s">
        <v>390</v>
      </c>
      <c r="D6" s="1080" t="s">
        <v>390</v>
      </c>
      <c r="E6" s="248">
        <v>6600</v>
      </c>
      <c r="F6" s="1080" t="s">
        <v>390</v>
      </c>
      <c r="G6" s="1080" t="s">
        <v>390</v>
      </c>
      <c r="H6" s="1080" t="s">
        <v>390</v>
      </c>
      <c r="I6" s="698">
        <v>22200</v>
      </c>
    </row>
    <row r="7" spans="1:9" ht="18" hidden="1" customHeight="1">
      <c r="A7" s="601">
        <v>19</v>
      </c>
      <c r="B7" s="1080" t="s">
        <v>2323</v>
      </c>
      <c r="C7" s="1080" t="s">
        <v>390</v>
      </c>
      <c r="D7" s="1080" t="s">
        <v>390</v>
      </c>
      <c r="E7" s="248">
        <v>4800</v>
      </c>
      <c r="F7" s="1080">
        <v>100</v>
      </c>
      <c r="G7" s="1080" t="s">
        <v>390</v>
      </c>
      <c r="H7" s="1080" t="s">
        <v>390</v>
      </c>
      <c r="I7" s="698">
        <v>32000</v>
      </c>
    </row>
    <row r="8" spans="1:9" ht="18" customHeight="1">
      <c r="A8" s="601" t="s">
        <v>3649</v>
      </c>
      <c r="B8" s="1080" t="s">
        <v>2323</v>
      </c>
      <c r="C8" s="1080" t="s">
        <v>390</v>
      </c>
      <c r="D8" s="1080" t="s">
        <v>390</v>
      </c>
      <c r="E8" s="248">
        <v>5020</v>
      </c>
      <c r="F8" s="1080">
        <v>10</v>
      </c>
      <c r="G8" s="1080" t="s">
        <v>390</v>
      </c>
      <c r="H8" s="1080" t="s">
        <v>390</v>
      </c>
      <c r="I8" s="698">
        <v>33000</v>
      </c>
    </row>
    <row r="9" spans="1:9" ht="18" customHeight="1">
      <c r="A9" s="601">
        <v>21</v>
      </c>
      <c r="B9" s="1080" t="s">
        <v>2323</v>
      </c>
      <c r="C9" s="1080" t="s">
        <v>390</v>
      </c>
      <c r="D9" s="1080" t="s">
        <v>390</v>
      </c>
      <c r="E9" s="248">
        <v>5120</v>
      </c>
      <c r="F9" s="1080" t="s">
        <v>390</v>
      </c>
      <c r="G9" s="1080" t="s">
        <v>390</v>
      </c>
      <c r="H9" s="1080" t="s">
        <v>390</v>
      </c>
      <c r="I9" s="249">
        <v>20000</v>
      </c>
    </row>
    <row r="10" spans="1:9" ht="18" customHeight="1">
      <c r="A10" s="601">
        <v>22</v>
      </c>
      <c r="B10" s="1080" t="s">
        <v>2323</v>
      </c>
      <c r="C10" s="1080" t="s">
        <v>390</v>
      </c>
      <c r="D10" s="1080" t="s">
        <v>390</v>
      </c>
      <c r="E10" s="248">
        <v>4600</v>
      </c>
      <c r="F10" s="1080" t="s">
        <v>390</v>
      </c>
      <c r="G10" s="1080" t="s">
        <v>390</v>
      </c>
      <c r="H10" s="1080" t="s">
        <v>390</v>
      </c>
      <c r="I10" s="249">
        <v>20000</v>
      </c>
    </row>
    <row r="11" spans="1:9" ht="18" customHeight="1">
      <c r="A11" s="601">
        <v>23</v>
      </c>
      <c r="B11" s="1080" t="s">
        <v>2323</v>
      </c>
      <c r="C11" s="1080" t="s">
        <v>390</v>
      </c>
      <c r="D11" s="1080" t="s">
        <v>390</v>
      </c>
      <c r="E11" s="248">
        <v>3500</v>
      </c>
      <c r="F11" s="1080">
        <v>60</v>
      </c>
      <c r="G11" s="1080" t="s">
        <v>390</v>
      </c>
      <c r="H11" s="1080" t="s">
        <v>390</v>
      </c>
      <c r="I11" s="249">
        <v>23000</v>
      </c>
    </row>
    <row r="12" spans="1:9" ht="18" customHeight="1">
      <c r="A12" s="601">
        <v>24</v>
      </c>
      <c r="B12" s="1080" t="s">
        <v>2323</v>
      </c>
      <c r="C12" s="1080" t="s">
        <v>390</v>
      </c>
      <c r="D12" s="1080" t="s">
        <v>390</v>
      </c>
      <c r="E12" s="248">
        <v>4400</v>
      </c>
      <c r="F12" s="1080">
        <v>50</v>
      </c>
      <c r="G12" s="1080" t="s">
        <v>390</v>
      </c>
      <c r="H12" s="1080" t="s">
        <v>390</v>
      </c>
      <c r="I12" s="249">
        <v>2600</v>
      </c>
    </row>
    <row r="13" spans="1:9" ht="18" customHeight="1">
      <c r="A13" s="601">
        <v>25</v>
      </c>
      <c r="B13" s="1080" t="s">
        <v>2323</v>
      </c>
      <c r="C13" s="1080" t="s">
        <v>390</v>
      </c>
      <c r="D13" s="1080" t="s">
        <v>390</v>
      </c>
      <c r="E13" s="248">
        <v>4250</v>
      </c>
      <c r="F13" s="1080">
        <v>5</v>
      </c>
      <c r="G13" s="1080" t="s">
        <v>390</v>
      </c>
      <c r="H13" s="1080" t="s">
        <v>390</v>
      </c>
      <c r="I13" s="249">
        <v>2600</v>
      </c>
    </row>
    <row r="14" spans="1:9" ht="18" customHeight="1">
      <c r="A14" s="601">
        <v>26</v>
      </c>
      <c r="B14" s="1080" t="s">
        <v>2323</v>
      </c>
      <c r="C14" s="1080" t="s">
        <v>390</v>
      </c>
      <c r="D14" s="1080" t="s">
        <v>390</v>
      </c>
      <c r="E14" s="1080">
        <v>3700</v>
      </c>
      <c r="F14" s="1080">
        <v>20</v>
      </c>
      <c r="G14" s="1080" t="s">
        <v>390</v>
      </c>
      <c r="H14" s="1080" t="s">
        <v>390</v>
      </c>
      <c r="I14" s="249">
        <v>1500</v>
      </c>
    </row>
    <row r="15" spans="1:9" ht="18" customHeight="1">
      <c r="A15" s="601">
        <v>27</v>
      </c>
      <c r="B15" s="1080" t="s">
        <v>2323</v>
      </c>
      <c r="C15" s="1080" t="s">
        <v>390</v>
      </c>
      <c r="D15" s="1080" t="s">
        <v>390</v>
      </c>
      <c r="E15" s="1080">
        <v>4050</v>
      </c>
      <c r="F15" s="1080" t="s">
        <v>390</v>
      </c>
      <c r="G15" s="1080" t="s">
        <v>390</v>
      </c>
      <c r="H15" s="1080" t="s">
        <v>390</v>
      </c>
      <c r="I15" s="249">
        <v>2000</v>
      </c>
    </row>
    <row r="16" spans="1:9" ht="18" customHeight="1">
      <c r="A16" s="601">
        <v>28</v>
      </c>
      <c r="B16" s="1080" t="s">
        <v>2323</v>
      </c>
      <c r="C16" s="1080" t="s">
        <v>390</v>
      </c>
      <c r="D16" s="1080" t="s">
        <v>390</v>
      </c>
      <c r="E16" s="1080">
        <v>5000</v>
      </c>
      <c r="F16" s="1080" t="s">
        <v>390</v>
      </c>
      <c r="G16" s="1080" t="s">
        <v>390</v>
      </c>
      <c r="H16" s="1080" t="s">
        <v>390</v>
      </c>
      <c r="I16" s="249">
        <v>600</v>
      </c>
    </row>
    <row r="17" spans="1:9" ht="18" customHeight="1">
      <c r="A17" s="601">
        <v>29</v>
      </c>
      <c r="B17" s="1080" t="s">
        <v>2323</v>
      </c>
      <c r="C17" s="1080" t="s">
        <v>390</v>
      </c>
      <c r="D17" s="1080" t="s">
        <v>390</v>
      </c>
      <c r="E17" s="1080">
        <v>3850</v>
      </c>
      <c r="F17" s="1080" t="s">
        <v>390</v>
      </c>
      <c r="G17" s="1080" t="s">
        <v>390</v>
      </c>
      <c r="H17" s="1080" t="s">
        <v>390</v>
      </c>
      <c r="I17" s="249">
        <v>600</v>
      </c>
    </row>
    <row r="18" spans="1:9" ht="18" customHeight="1">
      <c r="A18" s="601">
        <v>30</v>
      </c>
      <c r="B18" s="1080" t="s">
        <v>2323</v>
      </c>
      <c r="C18" s="1080" t="s">
        <v>390</v>
      </c>
      <c r="D18" s="1080" t="s">
        <v>390</v>
      </c>
      <c r="E18" s="1080">
        <v>3600</v>
      </c>
      <c r="F18" s="1080" t="s">
        <v>390</v>
      </c>
      <c r="G18" s="1080" t="s">
        <v>390</v>
      </c>
      <c r="H18" s="1080" t="s">
        <v>390</v>
      </c>
      <c r="I18" s="249">
        <v>600</v>
      </c>
    </row>
    <row r="19" spans="1:9" ht="18" customHeight="1">
      <c r="A19" s="601" t="s">
        <v>3014</v>
      </c>
      <c r="B19" s="1080" t="s">
        <v>2323</v>
      </c>
      <c r="C19" s="1080">
        <v>509</v>
      </c>
      <c r="D19" s="1080" t="s">
        <v>390</v>
      </c>
      <c r="E19" s="1080">
        <v>400</v>
      </c>
      <c r="F19" s="1080" t="s">
        <v>390</v>
      </c>
      <c r="G19" s="1080" t="s">
        <v>390</v>
      </c>
      <c r="H19" s="1080" t="s">
        <v>390</v>
      </c>
      <c r="I19" s="249">
        <v>400</v>
      </c>
    </row>
    <row r="20" spans="1:9" ht="18" customHeight="1">
      <c r="A20" s="1408">
        <v>2</v>
      </c>
      <c r="B20" s="1080" t="s">
        <v>2323</v>
      </c>
      <c r="C20" s="1080">
        <v>476</v>
      </c>
      <c r="D20" s="1080" t="s">
        <v>390</v>
      </c>
      <c r="E20" s="1080">
        <v>30</v>
      </c>
      <c r="F20" s="1080" t="s">
        <v>390</v>
      </c>
      <c r="G20" s="1080" t="s">
        <v>390</v>
      </c>
      <c r="H20" s="1080">
        <v>6</v>
      </c>
      <c r="I20" s="249">
        <v>500</v>
      </c>
    </row>
    <row r="21" spans="1:9" ht="18" customHeight="1">
      <c r="A21" s="1807">
        <v>3</v>
      </c>
      <c r="B21" s="1080" t="s">
        <v>2323</v>
      </c>
      <c r="C21" s="1956">
        <v>57905</v>
      </c>
      <c r="D21" s="1080" t="s">
        <v>390</v>
      </c>
      <c r="E21" s="1080">
        <v>28</v>
      </c>
      <c r="F21" s="1080" t="s">
        <v>390</v>
      </c>
      <c r="G21" s="1080" t="s">
        <v>390</v>
      </c>
      <c r="H21" s="1080">
        <v>10</v>
      </c>
      <c r="I21" s="249">
        <v>500</v>
      </c>
    </row>
    <row r="22" spans="1:9" ht="18" customHeight="1">
      <c r="A22" s="1788">
        <v>4</v>
      </c>
      <c r="B22" s="1957" t="s">
        <v>2323</v>
      </c>
      <c r="C22" s="1957" t="s">
        <v>390</v>
      </c>
      <c r="D22" s="1957" t="s">
        <v>390</v>
      </c>
      <c r="E22" s="1957">
        <v>74</v>
      </c>
      <c r="F22" s="1957" t="s">
        <v>390</v>
      </c>
      <c r="G22" s="1957" t="s">
        <v>390</v>
      </c>
      <c r="H22" s="1957">
        <v>5</v>
      </c>
      <c r="I22" s="507">
        <v>500</v>
      </c>
    </row>
    <row r="23" spans="1:9" ht="18" customHeight="1">
      <c r="A23" s="599" t="s">
        <v>3931</v>
      </c>
      <c r="B23" s="599"/>
      <c r="C23" s="599"/>
      <c r="D23" s="599"/>
      <c r="E23" s="599"/>
      <c r="F23" s="599"/>
      <c r="G23" s="599"/>
      <c r="H23" s="558"/>
      <c r="I23" s="91"/>
    </row>
    <row r="24" spans="1:9" ht="18" customHeight="1"/>
    <row r="25" spans="1:9" ht="25.5" customHeight="1">
      <c r="A25" s="337" t="s">
        <v>3546</v>
      </c>
      <c r="B25" s="337"/>
      <c r="C25" s="337"/>
      <c r="D25" s="337"/>
      <c r="E25" s="337"/>
      <c r="F25" s="558"/>
      <c r="G25" s="558"/>
      <c r="H25" s="558"/>
      <c r="I25" s="57" t="s">
        <v>2062</v>
      </c>
    </row>
    <row r="26" spans="1:9" ht="18" customHeight="1">
      <c r="A26" s="2590"/>
      <c r="B26" s="2593" t="s">
        <v>2324</v>
      </c>
      <c r="C26" s="2592" t="s">
        <v>2325</v>
      </c>
      <c r="D26" s="2592"/>
      <c r="E26" s="2592"/>
      <c r="F26" s="2592"/>
      <c r="G26" s="2592"/>
      <c r="H26" s="2592"/>
      <c r="I26" s="2594"/>
    </row>
    <row r="27" spans="1:9" ht="18" customHeight="1">
      <c r="A27" s="2590"/>
      <c r="B27" s="2593"/>
      <c r="C27" s="2592" t="s">
        <v>2326</v>
      </c>
      <c r="D27" s="2592"/>
      <c r="E27" s="2592" t="s">
        <v>2327</v>
      </c>
      <c r="F27" s="2592"/>
      <c r="G27" s="2759" t="s">
        <v>2328</v>
      </c>
      <c r="H27" s="2759" t="s">
        <v>2329</v>
      </c>
      <c r="I27" s="2763" t="s">
        <v>2330</v>
      </c>
    </row>
    <row r="28" spans="1:9" ht="18" customHeight="1">
      <c r="A28" s="2590"/>
      <c r="B28" s="2593"/>
      <c r="C28" s="587" t="s">
        <v>2331</v>
      </c>
      <c r="D28" s="587" t="s">
        <v>2332</v>
      </c>
      <c r="E28" s="587" t="s">
        <v>2331</v>
      </c>
      <c r="F28" s="587" t="s">
        <v>2332</v>
      </c>
      <c r="G28" s="2720"/>
      <c r="H28" s="2720"/>
      <c r="I28" s="2616"/>
    </row>
    <row r="29" spans="1:9" ht="18" customHeight="1">
      <c r="A29" s="601"/>
      <c r="B29" s="139" t="s">
        <v>2910</v>
      </c>
      <c r="C29" s="139" t="s">
        <v>2911</v>
      </c>
      <c r="D29" s="139" t="s">
        <v>2912</v>
      </c>
      <c r="E29" s="139" t="s">
        <v>2912</v>
      </c>
      <c r="F29" s="139" t="s">
        <v>2912</v>
      </c>
      <c r="G29" s="139" t="s">
        <v>2897</v>
      </c>
      <c r="H29" s="139" t="s">
        <v>2911</v>
      </c>
      <c r="I29" s="894" t="s">
        <v>2910</v>
      </c>
    </row>
    <row r="30" spans="1:9" ht="18" hidden="1" customHeight="1">
      <c r="A30" s="601" t="s">
        <v>2322</v>
      </c>
      <c r="B30" s="248">
        <v>19103</v>
      </c>
      <c r="C30" s="248">
        <v>7406</v>
      </c>
      <c r="D30" s="248">
        <v>15</v>
      </c>
      <c r="E30" s="248">
        <v>1219</v>
      </c>
      <c r="F30" s="248">
        <v>10140</v>
      </c>
      <c r="G30" s="248">
        <v>184</v>
      </c>
      <c r="H30" s="248">
        <v>3</v>
      </c>
      <c r="I30" s="698">
        <v>136</v>
      </c>
    </row>
    <row r="31" spans="1:9" ht="18" hidden="1" customHeight="1">
      <c r="A31" s="601">
        <v>17</v>
      </c>
      <c r="B31" s="248">
        <v>19104</v>
      </c>
      <c r="C31" s="248">
        <v>7412</v>
      </c>
      <c r="D31" s="248">
        <v>15</v>
      </c>
      <c r="E31" s="248">
        <v>1219</v>
      </c>
      <c r="F31" s="248">
        <v>10135</v>
      </c>
      <c r="G31" s="248">
        <v>184</v>
      </c>
      <c r="H31" s="248">
        <v>3</v>
      </c>
      <c r="I31" s="698">
        <v>138</v>
      </c>
    </row>
    <row r="32" spans="1:9" ht="18" hidden="1" customHeight="1">
      <c r="A32" s="601" t="s">
        <v>3595</v>
      </c>
      <c r="B32" s="248">
        <v>19104</v>
      </c>
      <c r="C32" s="248">
        <v>7399</v>
      </c>
      <c r="D32" s="248">
        <v>15</v>
      </c>
      <c r="E32" s="248">
        <v>1175</v>
      </c>
      <c r="F32" s="248">
        <v>10191</v>
      </c>
      <c r="G32" s="248">
        <v>184</v>
      </c>
      <c r="H32" s="248">
        <v>3</v>
      </c>
      <c r="I32" s="698">
        <v>138</v>
      </c>
    </row>
    <row r="33" spans="1:9" ht="18" hidden="1" customHeight="1">
      <c r="A33" s="601">
        <v>19</v>
      </c>
      <c r="B33" s="248">
        <v>19104</v>
      </c>
      <c r="C33" s="248">
        <v>7392</v>
      </c>
      <c r="D33" s="248">
        <v>16</v>
      </c>
      <c r="E33" s="248">
        <v>1168</v>
      </c>
      <c r="F33" s="248">
        <v>10171</v>
      </c>
      <c r="G33" s="248">
        <v>184</v>
      </c>
      <c r="H33" s="248">
        <v>3</v>
      </c>
      <c r="I33" s="698">
        <v>170</v>
      </c>
    </row>
    <row r="34" spans="1:9" ht="18" customHeight="1">
      <c r="A34" s="601" t="s">
        <v>3649</v>
      </c>
      <c r="B34" s="248">
        <v>19094</v>
      </c>
      <c r="C34" s="248">
        <v>7371</v>
      </c>
      <c r="D34" s="248">
        <v>31</v>
      </c>
      <c r="E34" s="248">
        <v>1168</v>
      </c>
      <c r="F34" s="248">
        <v>10167</v>
      </c>
      <c r="G34" s="248">
        <v>184</v>
      </c>
      <c r="H34" s="248">
        <v>3</v>
      </c>
      <c r="I34" s="698">
        <v>170</v>
      </c>
    </row>
    <row r="35" spans="1:9" ht="18" customHeight="1">
      <c r="A35" s="601">
        <v>21</v>
      </c>
      <c r="B35" s="248">
        <v>19094</v>
      </c>
      <c r="C35" s="248">
        <v>7375</v>
      </c>
      <c r="D35" s="248">
        <v>31</v>
      </c>
      <c r="E35" s="248">
        <v>1166</v>
      </c>
      <c r="F35" s="248">
        <v>10164</v>
      </c>
      <c r="G35" s="248">
        <v>184</v>
      </c>
      <c r="H35" s="248">
        <v>3</v>
      </c>
      <c r="I35" s="698">
        <v>171</v>
      </c>
    </row>
    <row r="36" spans="1:9" ht="18" customHeight="1">
      <c r="A36" s="601">
        <v>22</v>
      </c>
      <c r="B36" s="248">
        <v>19094</v>
      </c>
      <c r="C36" s="248">
        <v>7375</v>
      </c>
      <c r="D36" s="248">
        <v>31</v>
      </c>
      <c r="E36" s="248">
        <v>1166</v>
      </c>
      <c r="F36" s="248">
        <v>10164</v>
      </c>
      <c r="G36" s="248">
        <v>184</v>
      </c>
      <c r="H36" s="248">
        <v>3</v>
      </c>
      <c r="I36" s="698">
        <v>171</v>
      </c>
    </row>
    <row r="37" spans="1:9" ht="18" customHeight="1">
      <c r="A37" s="601">
        <v>23</v>
      </c>
      <c r="B37" s="248">
        <v>19094</v>
      </c>
      <c r="C37" s="248">
        <v>7375</v>
      </c>
      <c r="D37" s="248">
        <v>31</v>
      </c>
      <c r="E37" s="248">
        <v>1166</v>
      </c>
      <c r="F37" s="248">
        <v>10164</v>
      </c>
      <c r="G37" s="248">
        <v>184</v>
      </c>
      <c r="H37" s="248">
        <v>3</v>
      </c>
      <c r="I37" s="249">
        <v>171</v>
      </c>
    </row>
    <row r="38" spans="1:9" ht="18" customHeight="1">
      <c r="A38" s="601">
        <v>24</v>
      </c>
      <c r="B38" s="248">
        <v>19094</v>
      </c>
      <c r="C38" s="248">
        <v>7374</v>
      </c>
      <c r="D38" s="248">
        <v>36</v>
      </c>
      <c r="E38" s="248">
        <v>1166</v>
      </c>
      <c r="F38" s="248">
        <v>10161</v>
      </c>
      <c r="G38" s="248">
        <v>183</v>
      </c>
      <c r="H38" s="248">
        <v>3</v>
      </c>
      <c r="I38" s="249">
        <v>171</v>
      </c>
    </row>
    <row r="39" spans="1:9" ht="18" customHeight="1">
      <c r="A39" s="601">
        <v>25</v>
      </c>
      <c r="B39" s="248">
        <v>19092</v>
      </c>
      <c r="C39" s="248">
        <v>7374</v>
      </c>
      <c r="D39" s="248">
        <v>36</v>
      </c>
      <c r="E39" s="248">
        <v>1166</v>
      </c>
      <c r="F39" s="248">
        <v>10160</v>
      </c>
      <c r="G39" s="248">
        <v>183</v>
      </c>
      <c r="H39" s="248">
        <v>3</v>
      </c>
      <c r="I39" s="249">
        <v>170</v>
      </c>
    </row>
    <row r="40" spans="1:9" ht="18" customHeight="1">
      <c r="A40" s="601">
        <v>26</v>
      </c>
      <c r="B40" s="248">
        <v>19091</v>
      </c>
      <c r="C40" s="248">
        <v>7374</v>
      </c>
      <c r="D40" s="248">
        <v>35</v>
      </c>
      <c r="E40" s="248">
        <v>1166</v>
      </c>
      <c r="F40" s="248">
        <v>10160</v>
      </c>
      <c r="G40" s="248">
        <v>183</v>
      </c>
      <c r="H40" s="248">
        <v>3</v>
      </c>
      <c r="I40" s="249">
        <v>170</v>
      </c>
    </row>
    <row r="41" spans="1:9" ht="18" customHeight="1">
      <c r="A41" s="601">
        <v>27</v>
      </c>
      <c r="B41" s="248">
        <v>19084.54</v>
      </c>
      <c r="C41" s="248">
        <v>7373</v>
      </c>
      <c r="D41" s="248">
        <v>35.39</v>
      </c>
      <c r="E41" s="248">
        <v>1164.7</v>
      </c>
      <c r="F41" s="248">
        <v>10155.950000000001</v>
      </c>
      <c r="G41" s="248">
        <v>182.94</v>
      </c>
      <c r="H41" s="248">
        <v>3.12</v>
      </c>
      <c r="I41" s="249">
        <v>169.44</v>
      </c>
    </row>
    <row r="42" spans="1:9" ht="18" customHeight="1">
      <c r="A42" s="601">
        <v>28</v>
      </c>
      <c r="B42" s="248">
        <v>19059.38</v>
      </c>
      <c r="C42" s="248">
        <v>7358.22</v>
      </c>
      <c r="D42" s="248">
        <v>35.39</v>
      </c>
      <c r="E42" s="248">
        <v>1163.78</v>
      </c>
      <c r="F42" s="248">
        <v>10147.61</v>
      </c>
      <c r="G42" s="248">
        <v>181.95</v>
      </c>
      <c r="H42" s="248">
        <v>3.12</v>
      </c>
      <c r="I42" s="249">
        <v>169.31</v>
      </c>
    </row>
    <row r="43" spans="1:9" ht="18" customHeight="1">
      <c r="A43" s="601">
        <v>29</v>
      </c>
      <c r="B43" s="248">
        <v>19057</v>
      </c>
      <c r="C43" s="248">
        <v>7357</v>
      </c>
      <c r="D43" s="248">
        <v>35</v>
      </c>
      <c r="E43" s="248">
        <v>1164</v>
      </c>
      <c r="F43" s="248">
        <v>10147</v>
      </c>
      <c r="G43" s="248">
        <v>181</v>
      </c>
      <c r="H43" s="248">
        <v>3</v>
      </c>
      <c r="I43" s="249">
        <v>169</v>
      </c>
    </row>
    <row r="44" spans="1:9" ht="18" customHeight="1">
      <c r="A44" s="601">
        <v>30</v>
      </c>
      <c r="B44" s="248">
        <v>19011</v>
      </c>
      <c r="C44" s="248">
        <v>7356</v>
      </c>
      <c r="D44" s="248">
        <v>35</v>
      </c>
      <c r="E44" s="248">
        <v>1162</v>
      </c>
      <c r="F44" s="248">
        <v>10140</v>
      </c>
      <c r="G44" s="248">
        <v>181</v>
      </c>
      <c r="H44" s="248">
        <v>3</v>
      </c>
      <c r="I44" s="249">
        <v>135</v>
      </c>
    </row>
    <row r="45" spans="1:9" ht="18" customHeight="1">
      <c r="A45" s="601" t="s">
        <v>3014</v>
      </c>
      <c r="B45" s="248">
        <v>19030</v>
      </c>
      <c r="C45" s="248">
        <v>7360</v>
      </c>
      <c r="D45" s="248">
        <v>35</v>
      </c>
      <c r="E45" s="248">
        <v>1163</v>
      </c>
      <c r="F45" s="248">
        <v>10147</v>
      </c>
      <c r="G45" s="248">
        <v>182</v>
      </c>
      <c r="H45" s="248">
        <v>3</v>
      </c>
      <c r="I45" s="249">
        <v>141</v>
      </c>
    </row>
    <row r="46" spans="1:9" ht="18" customHeight="1">
      <c r="A46" s="1408">
        <v>2</v>
      </c>
      <c r="B46" s="248">
        <v>19030</v>
      </c>
      <c r="C46" s="248">
        <v>7345</v>
      </c>
      <c r="D46" s="248">
        <v>35</v>
      </c>
      <c r="E46" s="248">
        <v>1178</v>
      </c>
      <c r="F46" s="248">
        <v>10147</v>
      </c>
      <c r="G46" s="248">
        <v>182</v>
      </c>
      <c r="H46" s="248">
        <v>3</v>
      </c>
      <c r="I46" s="249">
        <v>141</v>
      </c>
    </row>
    <row r="47" spans="1:9" ht="18" customHeight="1">
      <c r="A47" s="1807">
        <v>3</v>
      </c>
      <c r="B47" s="1958">
        <v>19030.38</v>
      </c>
      <c r="C47" s="1958">
        <v>7345.29</v>
      </c>
      <c r="D47" s="1958">
        <v>37.19</v>
      </c>
      <c r="E47" s="1958">
        <v>1177.73</v>
      </c>
      <c r="F47" s="1958">
        <v>10144.69</v>
      </c>
      <c r="G47" s="1958">
        <v>181.56</v>
      </c>
      <c r="H47" s="1958">
        <v>3.12</v>
      </c>
      <c r="I47" s="1959">
        <v>140.80000000000001</v>
      </c>
    </row>
    <row r="48" spans="1:9" ht="18" customHeight="1">
      <c r="A48" s="1788">
        <v>4</v>
      </c>
      <c r="B48" s="1960">
        <v>19030.38</v>
      </c>
      <c r="C48" s="1960">
        <v>7345.17</v>
      </c>
      <c r="D48" s="1960">
        <v>37.28</v>
      </c>
      <c r="E48" s="1960">
        <v>1177.73</v>
      </c>
      <c r="F48" s="1960">
        <v>10144.39</v>
      </c>
      <c r="G48" s="1960">
        <v>181.56</v>
      </c>
      <c r="H48" s="1960">
        <v>3.12</v>
      </c>
      <c r="I48" s="1961">
        <v>141.13</v>
      </c>
    </row>
    <row r="49" spans="1:9" ht="18" customHeight="1">
      <c r="A49" s="2573" t="s">
        <v>3931</v>
      </c>
      <c r="B49" s="2573"/>
      <c r="C49" s="2573"/>
      <c r="D49" s="2573"/>
      <c r="E49" s="2573"/>
      <c r="F49" s="2573"/>
      <c r="G49" s="2573"/>
      <c r="H49" s="558"/>
      <c r="I49" s="91"/>
    </row>
  </sheetData>
  <mergeCells count="9">
    <mergeCell ref="A49:G49"/>
    <mergeCell ref="A26:A28"/>
    <mergeCell ref="B26:B28"/>
    <mergeCell ref="C26:I26"/>
    <mergeCell ref="C27:D27"/>
    <mergeCell ref="E27:F27"/>
    <mergeCell ref="G27:G28"/>
    <mergeCell ref="H27:H28"/>
    <mergeCell ref="I27:I28"/>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42"/>
  <sheetViews>
    <sheetView showGridLines="0" view="pageBreakPreview" zoomScale="85" zoomScaleNormal="100" zoomScaleSheetLayoutView="85" workbookViewId="0">
      <selection activeCell="I50" sqref="I50"/>
    </sheetView>
  </sheetViews>
  <sheetFormatPr defaultRowHeight="24.95" customHeight="1"/>
  <cols>
    <col min="1" max="1" width="17.875" style="4" customWidth="1"/>
    <col min="2" max="5" width="9.875" style="4" customWidth="1"/>
    <col min="6" max="6" width="25" style="4" customWidth="1"/>
    <col min="7" max="7" width="6.125" style="4" customWidth="1"/>
    <col min="8" max="8" width="9.375" style="4" customWidth="1"/>
    <col min="9" max="20" width="5.625" style="4" customWidth="1"/>
    <col min="21" max="21" width="8.125" style="4" customWidth="1"/>
    <col min="22" max="22" width="6.25" style="4" customWidth="1"/>
    <col min="23" max="33" width="6.125" style="4" customWidth="1"/>
    <col min="34" max="247" width="9" style="4"/>
    <col min="248" max="248" width="8.125" style="4" customWidth="1"/>
    <col min="249" max="249" width="6.375" style="4" customWidth="1"/>
    <col min="250" max="250" width="6.125" style="4" customWidth="1"/>
    <col min="251" max="261" width="5.625" style="4" customWidth="1"/>
    <col min="262" max="503" width="9" style="4"/>
    <col min="504" max="504" width="8.125" style="4" customWidth="1"/>
    <col min="505" max="505" width="6.375" style="4" customWidth="1"/>
    <col min="506" max="506" width="6.125" style="4" customWidth="1"/>
    <col min="507" max="517" width="5.625" style="4" customWidth="1"/>
    <col min="518" max="759" width="9" style="4"/>
    <col min="760" max="760" width="8.125" style="4" customWidth="1"/>
    <col min="761" max="761" width="6.375" style="4" customWidth="1"/>
    <col min="762" max="762" width="6.125" style="4" customWidth="1"/>
    <col min="763" max="773" width="5.625" style="4" customWidth="1"/>
    <col min="774" max="1015" width="9" style="4"/>
    <col min="1016" max="1016" width="8.125" style="4" customWidth="1"/>
    <col min="1017" max="1017" width="6.375" style="4" customWidth="1"/>
    <col min="1018" max="1018" width="6.125" style="4" customWidth="1"/>
    <col min="1019" max="1029" width="5.625" style="4" customWidth="1"/>
    <col min="1030" max="1271" width="9" style="4"/>
    <col min="1272" max="1272" width="8.125" style="4" customWidth="1"/>
    <col min="1273" max="1273" width="6.375" style="4" customWidth="1"/>
    <col min="1274" max="1274" width="6.125" style="4" customWidth="1"/>
    <col min="1275" max="1285" width="5.625" style="4" customWidth="1"/>
    <col min="1286" max="1527" width="9" style="4"/>
    <col min="1528" max="1528" width="8.125" style="4" customWidth="1"/>
    <col min="1529" max="1529" width="6.375" style="4" customWidth="1"/>
    <col min="1530" max="1530" width="6.125" style="4" customWidth="1"/>
    <col min="1531" max="1541" width="5.625" style="4" customWidth="1"/>
    <col min="1542" max="1783" width="9" style="4"/>
    <col min="1784" max="1784" width="8.125" style="4" customWidth="1"/>
    <col min="1785" max="1785" width="6.375" style="4" customWidth="1"/>
    <col min="1786" max="1786" width="6.125" style="4" customWidth="1"/>
    <col min="1787" max="1797" width="5.625" style="4" customWidth="1"/>
    <col min="1798" max="2039" width="9" style="4"/>
    <col min="2040" max="2040" width="8.125" style="4" customWidth="1"/>
    <col min="2041" max="2041" width="6.375" style="4" customWidth="1"/>
    <col min="2042" max="2042" width="6.125" style="4" customWidth="1"/>
    <col min="2043" max="2053" width="5.625" style="4" customWidth="1"/>
    <col min="2054" max="2295" width="9" style="4"/>
    <col min="2296" max="2296" width="8.125" style="4" customWidth="1"/>
    <col min="2297" max="2297" width="6.375" style="4" customWidth="1"/>
    <col min="2298" max="2298" width="6.125" style="4" customWidth="1"/>
    <col min="2299" max="2309" width="5.625" style="4" customWidth="1"/>
    <col min="2310" max="2551" width="9" style="4"/>
    <col min="2552" max="2552" width="8.125" style="4" customWidth="1"/>
    <col min="2553" max="2553" width="6.375" style="4" customWidth="1"/>
    <col min="2554" max="2554" width="6.125" style="4" customWidth="1"/>
    <col min="2555" max="2565" width="5.625" style="4" customWidth="1"/>
    <col min="2566" max="2807" width="9" style="4"/>
    <col min="2808" max="2808" width="8.125" style="4" customWidth="1"/>
    <col min="2809" max="2809" width="6.375" style="4" customWidth="1"/>
    <col min="2810" max="2810" width="6.125" style="4" customWidth="1"/>
    <col min="2811" max="2821" width="5.625" style="4" customWidth="1"/>
    <col min="2822" max="3063" width="9" style="4"/>
    <col min="3064" max="3064" width="8.125" style="4" customWidth="1"/>
    <col min="3065" max="3065" width="6.375" style="4" customWidth="1"/>
    <col min="3066" max="3066" width="6.125" style="4" customWidth="1"/>
    <col min="3067" max="3077" width="5.625" style="4" customWidth="1"/>
    <col min="3078" max="3319" width="9" style="4"/>
    <col min="3320" max="3320" width="8.125" style="4" customWidth="1"/>
    <col min="3321" max="3321" width="6.375" style="4" customWidth="1"/>
    <col min="3322" max="3322" width="6.125" style="4" customWidth="1"/>
    <col min="3323" max="3333" width="5.625" style="4" customWidth="1"/>
    <col min="3334" max="3575" width="9" style="4"/>
    <col min="3576" max="3576" width="8.125" style="4" customWidth="1"/>
    <col min="3577" max="3577" width="6.375" style="4" customWidth="1"/>
    <col min="3578" max="3578" width="6.125" style="4" customWidth="1"/>
    <col min="3579" max="3589" width="5.625" style="4" customWidth="1"/>
    <col min="3590" max="3831" width="9" style="4"/>
    <col min="3832" max="3832" width="8.125" style="4" customWidth="1"/>
    <col min="3833" max="3833" width="6.375" style="4" customWidth="1"/>
    <col min="3834" max="3834" width="6.125" style="4" customWidth="1"/>
    <col min="3835" max="3845" width="5.625" style="4" customWidth="1"/>
    <col min="3846" max="4087" width="9" style="4"/>
    <col min="4088" max="4088" width="8.125" style="4" customWidth="1"/>
    <col min="4089" max="4089" width="6.375" style="4" customWidth="1"/>
    <col min="4090" max="4090" width="6.125" style="4" customWidth="1"/>
    <col min="4091" max="4101" width="5.625" style="4" customWidth="1"/>
    <col min="4102" max="4343" width="9" style="4"/>
    <col min="4344" max="4344" width="8.125" style="4" customWidth="1"/>
    <col min="4345" max="4345" width="6.375" style="4" customWidth="1"/>
    <col min="4346" max="4346" width="6.125" style="4" customWidth="1"/>
    <col min="4347" max="4357" width="5.625" style="4" customWidth="1"/>
    <col min="4358" max="4599" width="9" style="4"/>
    <col min="4600" max="4600" width="8.125" style="4" customWidth="1"/>
    <col min="4601" max="4601" width="6.375" style="4" customWidth="1"/>
    <col min="4602" max="4602" width="6.125" style="4" customWidth="1"/>
    <col min="4603" max="4613" width="5.625" style="4" customWidth="1"/>
    <col min="4614" max="4855" width="9" style="4"/>
    <col min="4856" max="4856" width="8.125" style="4" customWidth="1"/>
    <col min="4857" max="4857" width="6.375" style="4" customWidth="1"/>
    <col min="4858" max="4858" width="6.125" style="4" customWidth="1"/>
    <col min="4859" max="4869" width="5.625" style="4" customWidth="1"/>
    <col min="4870" max="5111" width="9" style="4"/>
    <col min="5112" max="5112" width="8.125" style="4" customWidth="1"/>
    <col min="5113" max="5113" width="6.375" style="4" customWidth="1"/>
    <col min="5114" max="5114" width="6.125" style="4" customWidth="1"/>
    <col min="5115" max="5125" width="5.625" style="4" customWidth="1"/>
    <col min="5126" max="5367" width="9" style="4"/>
    <col min="5368" max="5368" width="8.125" style="4" customWidth="1"/>
    <col min="5369" max="5369" width="6.375" style="4" customWidth="1"/>
    <col min="5370" max="5370" width="6.125" style="4" customWidth="1"/>
    <col min="5371" max="5381" width="5.625" style="4" customWidth="1"/>
    <col min="5382" max="5623" width="9" style="4"/>
    <col min="5624" max="5624" width="8.125" style="4" customWidth="1"/>
    <col min="5625" max="5625" width="6.375" style="4" customWidth="1"/>
    <col min="5626" max="5626" width="6.125" style="4" customWidth="1"/>
    <col min="5627" max="5637" width="5.625" style="4" customWidth="1"/>
    <col min="5638" max="5879" width="9" style="4"/>
    <col min="5880" max="5880" width="8.125" style="4" customWidth="1"/>
    <col min="5881" max="5881" width="6.375" style="4" customWidth="1"/>
    <col min="5882" max="5882" width="6.125" style="4" customWidth="1"/>
    <col min="5883" max="5893" width="5.625" style="4" customWidth="1"/>
    <col min="5894" max="6135" width="9" style="4"/>
    <col min="6136" max="6136" width="8.125" style="4" customWidth="1"/>
    <col min="6137" max="6137" width="6.375" style="4" customWidth="1"/>
    <col min="6138" max="6138" width="6.125" style="4" customWidth="1"/>
    <col min="6139" max="6149" width="5.625" style="4" customWidth="1"/>
    <col min="6150" max="6391" width="9" style="4"/>
    <col min="6392" max="6392" width="8.125" style="4" customWidth="1"/>
    <col min="6393" max="6393" width="6.375" style="4" customWidth="1"/>
    <col min="6394" max="6394" width="6.125" style="4" customWidth="1"/>
    <col min="6395" max="6405" width="5.625" style="4" customWidth="1"/>
    <col min="6406" max="6647" width="9" style="4"/>
    <col min="6648" max="6648" width="8.125" style="4" customWidth="1"/>
    <col min="6649" max="6649" width="6.375" style="4" customWidth="1"/>
    <col min="6650" max="6650" width="6.125" style="4" customWidth="1"/>
    <col min="6651" max="6661" width="5.625" style="4" customWidth="1"/>
    <col min="6662" max="6903" width="9" style="4"/>
    <col min="6904" max="6904" width="8.125" style="4" customWidth="1"/>
    <col min="6905" max="6905" width="6.375" style="4" customWidth="1"/>
    <col min="6906" max="6906" width="6.125" style="4" customWidth="1"/>
    <col min="6907" max="6917" width="5.625" style="4" customWidth="1"/>
    <col min="6918" max="7159" width="9" style="4"/>
    <col min="7160" max="7160" width="8.125" style="4" customWidth="1"/>
    <col min="7161" max="7161" width="6.375" style="4" customWidth="1"/>
    <col min="7162" max="7162" width="6.125" style="4" customWidth="1"/>
    <col min="7163" max="7173" width="5.625" style="4" customWidth="1"/>
    <col min="7174" max="7415" width="9" style="4"/>
    <col min="7416" max="7416" width="8.125" style="4" customWidth="1"/>
    <col min="7417" max="7417" width="6.375" style="4" customWidth="1"/>
    <col min="7418" max="7418" width="6.125" style="4" customWidth="1"/>
    <col min="7419" max="7429" width="5.625" style="4" customWidth="1"/>
    <col min="7430" max="7671" width="9" style="4"/>
    <col min="7672" max="7672" width="8.125" style="4" customWidth="1"/>
    <col min="7673" max="7673" width="6.375" style="4" customWidth="1"/>
    <col min="7674" max="7674" width="6.125" style="4" customWidth="1"/>
    <col min="7675" max="7685" width="5.625" style="4" customWidth="1"/>
    <col min="7686" max="7927" width="9" style="4"/>
    <col min="7928" max="7928" width="8.125" style="4" customWidth="1"/>
    <col min="7929" max="7929" width="6.375" style="4" customWidth="1"/>
    <col min="7930" max="7930" width="6.125" style="4" customWidth="1"/>
    <col min="7931" max="7941" width="5.625" style="4" customWidth="1"/>
    <col min="7942" max="8183" width="9" style="4"/>
    <col min="8184" max="8184" width="8.125" style="4" customWidth="1"/>
    <col min="8185" max="8185" width="6.375" style="4" customWidth="1"/>
    <col min="8186" max="8186" width="6.125" style="4" customWidth="1"/>
    <col min="8187" max="8197" width="5.625" style="4" customWidth="1"/>
    <col min="8198" max="8439" width="9" style="4"/>
    <col min="8440" max="8440" width="8.125" style="4" customWidth="1"/>
    <col min="8441" max="8441" width="6.375" style="4" customWidth="1"/>
    <col min="8442" max="8442" width="6.125" style="4" customWidth="1"/>
    <col min="8443" max="8453" width="5.625" style="4" customWidth="1"/>
    <col min="8454" max="8695" width="9" style="4"/>
    <col min="8696" max="8696" width="8.125" style="4" customWidth="1"/>
    <col min="8697" max="8697" width="6.375" style="4" customWidth="1"/>
    <col min="8698" max="8698" width="6.125" style="4" customWidth="1"/>
    <col min="8699" max="8709" width="5.625" style="4" customWidth="1"/>
    <col min="8710" max="8951" width="9" style="4"/>
    <col min="8952" max="8952" width="8.125" style="4" customWidth="1"/>
    <col min="8953" max="8953" width="6.375" style="4" customWidth="1"/>
    <col min="8954" max="8954" width="6.125" style="4" customWidth="1"/>
    <col min="8955" max="8965" width="5.625" style="4" customWidth="1"/>
    <col min="8966" max="9207" width="9" style="4"/>
    <col min="9208" max="9208" width="8.125" style="4" customWidth="1"/>
    <col min="9209" max="9209" width="6.375" style="4" customWidth="1"/>
    <col min="9210" max="9210" width="6.125" style="4" customWidth="1"/>
    <col min="9211" max="9221" width="5.625" style="4" customWidth="1"/>
    <col min="9222" max="9463" width="9" style="4"/>
    <col min="9464" max="9464" width="8.125" style="4" customWidth="1"/>
    <col min="9465" max="9465" width="6.375" style="4" customWidth="1"/>
    <col min="9466" max="9466" width="6.125" style="4" customWidth="1"/>
    <col min="9467" max="9477" width="5.625" style="4" customWidth="1"/>
    <col min="9478" max="9719" width="9" style="4"/>
    <col min="9720" max="9720" width="8.125" style="4" customWidth="1"/>
    <col min="9721" max="9721" width="6.375" style="4" customWidth="1"/>
    <col min="9722" max="9722" width="6.125" style="4" customWidth="1"/>
    <col min="9723" max="9733" width="5.625" style="4" customWidth="1"/>
    <col min="9734" max="9975" width="9" style="4"/>
    <col min="9976" max="9976" width="8.125" style="4" customWidth="1"/>
    <col min="9977" max="9977" width="6.375" style="4" customWidth="1"/>
    <col min="9978" max="9978" width="6.125" style="4" customWidth="1"/>
    <col min="9979" max="9989" width="5.625" style="4" customWidth="1"/>
    <col min="9990" max="10231" width="9" style="4"/>
    <col min="10232" max="10232" width="8.125" style="4" customWidth="1"/>
    <col min="10233" max="10233" width="6.375" style="4" customWidth="1"/>
    <col min="10234" max="10234" width="6.125" style="4" customWidth="1"/>
    <col min="10235" max="10245" width="5.625" style="4" customWidth="1"/>
    <col min="10246" max="10487" width="9" style="4"/>
    <col min="10488" max="10488" width="8.125" style="4" customWidth="1"/>
    <col min="10489" max="10489" width="6.375" style="4" customWidth="1"/>
    <col min="10490" max="10490" width="6.125" style="4" customWidth="1"/>
    <col min="10491" max="10501" width="5.625" style="4" customWidth="1"/>
    <col min="10502" max="10743" width="9" style="4"/>
    <col min="10744" max="10744" width="8.125" style="4" customWidth="1"/>
    <col min="10745" max="10745" width="6.375" style="4" customWidth="1"/>
    <col min="10746" max="10746" width="6.125" style="4" customWidth="1"/>
    <col min="10747" max="10757" width="5.625" style="4" customWidth="1"/>
    <col min="10758" max="10999" width="9" style="4"/>
    <col min="11000" max="11000" width="8.125" style="4" customWidth="1"/>
    <col min="11001" max="11001" width="6.375" style="4" customWidth="1"/>
    <col min="11002" max="11002" width="6.125" style="4" customWidth="1"/>
    <col min="11003" max="11013" width="5.625" style="4" customWidth="1"/>
    <col min="11014" max="11255" width="9" style="4"/>
    <col min="11256" max="11256" width="8.125" style="4" customWidth="1"/>
    <col min="11257" max="11257" width="6.375" style="4" customWidth="1"/>
    <col min="11258" max="11258" width="6.125" style="4" customWidth="1"/>
    <col min="11259" max="11269" width="5.625" style="4" customWidth="1"/>
    <col min="11270" max="11511" width="9" style="4"/>
    <col min="11512" max="11512" width="8.125" style="4" customWidth="1"/>
    <col min="11513" max="11513" width="6.375" style="4" customWidth="1"/>
    <col min="11514" max="11514" width="6.125" style="4" customWidth="1"/>
    <col min="11515" max="11525" width="5.625" style="4" customWidth="1"/>
    <col min="11526" max="11767" width="9" style="4"/>
    <col min="11768" max="11768" width="8.125" style="4" customWidth="1"/>
    <col min="11769" max="11769" width="6.375" style="4" customWidth="1"/>
    <col min="11770" max="11770" width="6.125" style="4" customWidth="1"/>
    <col min="11771" max="11781" width="5.625" style="4" customWidth="1"/>
    <col min="11782" max="12023" width="9" style="4"/>
    <col min="12024" max="12024" width="8.125" style="4" customWidth="1"/>
    <col min="12025" max="12025" width="6.375" style="4" customWidth="1"/>
    <col min="12026" max="12026" width="6.125" style="4" customWidth="1"/>
    <col min="12027" max="12037" width="5.625" style="4" customWidth="1"/>
    <col min="12038" max="12279" width="9" style="4"/>
    <col min="12280" max="12280" width="8.125" style="4" customWidth="1"/>
    <col min="12281" max="12281" width="6.375" style="4" customWidth="1"/>
    <col min="12282" max="12282" width="6.125" style="4" customWidth="1"/>
    <col min="12283" max="12293" width="5.625" style="4" customWidth="1"/>
    <col min="12294" max="12535" width="9" style="4"/>
    <col min="12536" max="12536" width="8.125" style="4" customWidth="1"/>
    <col min="12537" max="12537" width="6.375" style="4" customWidth="1"/>
    <col min="12538" max="12538" width="6.125" style="4" customWidth="1"/>
    <col min="12539" max="12549" width="5.625" style="4" customWidth="1"/>
    <col min="12550" max="12791" width="9" style="4"/>
    <col min="12792" max="12792" width="8.125" style="4" customWidth="1"/>
    <col min="12793" max="12793" width="6.375" style="4" customWidth="1"/>
    <col min="12794" max="12794" width="6.125" style="4" customWidth="1"/>
    <col min="12795" max="12805" width="5.625" style="4" customWidth="1"/>
    <col min="12806" max="13047" width="9" style="4"/>
    <col min="13048" max="13048" width="8.125" style="4" customWidth="1"/>
    <col min="13049" max="13049" width="6.375" style="4" customWidth="1"/>
    <col min="13050" max="13050" width="6.125" style="4" customWidth="1"/>
    <col min="13051" max="13061" width="5.625" style="4" customWidth="1"/>
    <col min="13062" max="13303" width="9" style="4"/>
    <col min="13304" max="13304" width="8.125" style="4" customWidth="1"/>
    <col min="13305" max="13305" width="6.375" style="4" customWidth="1"/>
    <col min="13306" max="13306" width="6.125" style="4" customWidth="1"/>
    <col min="13307" max="13317" width="5.625" style="4" customWidth="1"/>
    <col min="13318" max="13559" width="9" style="4"/>
    <col min="13560" max="13560" width="8.125" style="4" customWidth="1"/>
    <col min="13561" max="13561" width="6.375" style="4" customWidth="1"/>
    <col min="13562" max="13562" width="6.125" style="4" customWidth="1"/>
    <col min="13563" max="13573" width="5.625" style="4" customWidth="1"/>
    <col min="13574" max="13815" width="9" style="4"/>
    <col min="13816" max="13816" width="8.125" style="4" customWidth="1"/>
    <col min="13817" max="13817" width="6.375" style="4" customWidth="1"/>
    <col min="13818" max="13818" width="6.125" style="4" customWidth="1"/>
    <col min="13819" max="13829" width="5.625" style="4" customWidth="1"/>
    <col min="13830" max="14071" width="9" style="4"/>
    <col min="14072" max="14072" width="8.125" style="4" customWidth="1"/>
    <col min="14073" max="14073" width="6.375" style="4" customWidth="1"/>
    <col min="14074" max="14074" width="6.125" style="4" customWidth="1"/>
    <col min="14075" max="14085" width="5.625" style="4" customWidth="1"/>
    <col min="14086" max="14327" width="9" style="4"/>
    <col min="14328" max="14328" width="8.125" style="4" customWidth="1"/>
    <col min="14329" max="14329" width="6.375" style="4" customWidth="1"/>
    <col min="14330" max="14330" width="6.125" style="4" customWidth="1"/>
    <col min="14331" max="14341" width="5.625" style="4" customWidth="1"/>
    <col min="14342" max="14583" width="9" style="4"/>
    <col min="14584" max="14584" width="8.125" style="4" customWidth="1"/>
    <col min="14585" max="14585" width="6.375" style="4" customWidth="1"/>
    <col min="14586" max="14586" width="6.125" style="4" customWidth="1"/>
    <col min="14587" max="14597" width="5.625" style="4" customWidth="1"/>
    <col min="14598" max="14839" width="9" style="4"/>
    <col min="14840" max="14840" width="8.125" style="4" customWidth="1"/>
    <col min="14841" max="14841" width="6.375" style="4" customWidth="1"/>
    <col min="14842" max="14842" width="6.125" style="4" customWidth="1"/>
    <col min="14843" max="14853" width="5.625" style="4" customWidth="1"/>
    <col min="14854" max="15095" width="9" style="4"/>
    <col min="15096" max="15096" width="8.125" style="4" customWidth="1"/>
    <col min="15097" max="15097" width="6.375" style="4" customWidth="1"/>
    <col min="15098" max="15098" width="6.125" style="4" customWidth="1"/>
    <col min="15099" max="15109" width="5.625" style="4" customWidth="1"/>
    <col min="15110" max="15351" width="9" style="4"/>
    <col min="15352" max="15352" width="8.125" style="4" customWidth="1"/>
    <col min="15353" max="15353" width="6.375" style="4" customWidth="1"/>
    <col min="15354" max="15354" width="6.125" style="4" customWidth="1"/>
    <col min="15355" max="15365" width="5.625" style="4" customWidth="1"/>
    <col min="15366" max="15607" width="9" style="4"/>
    <col min="15608" max="15608" width="8.125" style="4" customWidth="1"/>
    <col min="15609" max="15609" width="6.375" style="4" customWidth="1"/>
    <col min="15610" max="15610" width="6.125" style="4" customWidth="1"/>
    <col min="15611" max="15621" width="5.625" style="4" customWidth="1"/>
    <col min="15622" max="15863" width="9" style="4"/>
    <col min="15864" max="15864" width="8.125" style="4" customWidth="1"/>
    <col min="15865" max="15865" width="6.375" style="4" customWidth="1"/>
    <col min="15866" max="15866" width="6.125" style="4" customWidth="1"/>
    <col min="15867" max="15877" width="5.625" style="4" customWidth="1"/>
    <col min="15878" max="16119" width="9" style="4"/>
    <col min="16120" max="16120" width="8.125" style="4" customWidth="1"/>
    <col min="16121" max="16121" width="6.375" style="4" customWidth="1"/>
    <col min="16122" max="16122" width="6.125" style="4" customWidth="1"/>
    <col min="16123" max="16133" width="5.625" style="4" customWidth="1"/>
    <col min="16134" max="16384" width="9" style="4"/>
  </cols>
  <sheetData>
    <row r="1" spans="1:20" ht="30" customHeight="1">
      <c r="A1" s="250" t="s">
        <v>2333</v>
      </c>
      <c r="B1" s="406"/>
      <c r="C1" s="406"/>
      <c r="D1" s="406"/>
      <c r="E1" s="83"/>
    </row>
    <row r="2" spans="1:20" ht="25.5" customHeight="1">
      <c r="A2" s="405" t="s">
        <v>2923</v>
      </c>
      <c r="B2" s="406"/>
      <c r="C2" s="406"/>
      <c r="D2" s="230"/>
      <c r="E2" s="185" t="s">
        <v>2334</v>
      </c>
    </row>
    <row r="3" spans="1:20" ht="18" customHeight="1">
      <c r="A3" s="414"/>
      <c r="B3" s="1403" t="s">
        <v>2335</v>
      </c>
      <c r="C3" s="1403" t="s">
        <v>2336</v>
      </c>
      <c r="D3" s="1403" t="s">
        <v>50</v>
      </c>
      <c r="E3" s="1787" t="s">
        <v>3650</v>
      </c>
    </row>
    <row r="4" spans="1:20" ht="18" customHeight="1">
      <c r="A4" s="319" t="s">
        <v>99</v>
      </c>
      <c r="B4" s="278">
        <v>157</v>
      </c>
      <c r="C4" s="278">
        <v>117</v>
      </c>
      <c r="D4" s="278">
        <v>103</v>
      </c>
      <c r="E4" s="278">
        <v>95</v>
      </c>
    </row>
    <row r="5" spans="1:20" ht="18" customHeight="1">
      <c r="A5" s="6" t="s">
        <v>2337</v>
      </c>
      <c r="B5" s="320">
        <v>152</v>
      </c>
      <c r="C5" s="320">
        <v>114</v>
      </c>
      <c r="D5" s="320">
        <v>101</v>
      </c>
      <c r="E5" s="320">
        <v>93</v>
      </c>
    </row>
    <row r="6" spans="1:20" ht="18" customHeight="1">
      <c r="A6" s="430" t="s">
        <v>2338</v>
      </c>
      <c r="B6" s="477">
        <v>2</v>
      </c>
      <c r="C6" s="477">
        <v>2</v>
      </c>
      <c r="D6" s="477">
        <v>2</v>
      </c>
      <c r="E6" s="477">
        <v>2</v>
      </c>
    </row>
    <row r="7" spans="1:20" ht="18" customHeight="1">
      <c r="A7" s="480" t="s">
        <v>2339</v>
      </c>
      <c r="B7" s="477" t="s">
        <v>188</v>
      </c>
      <c r="C7" s="477" t="s">
        <v>188</v>
      </c>
      <c r="D7" s="477" t="s">
        <v>188</v>
      </c>
      <c r="E7" s="477" t="s">
        <v>188</v>
      </c>
    </row>
    <row r="8" spans="1:20" ht="18" customHeight="1">
      <c r="A8" s="430" t="s">
        <v>2340</v>
      </c>
      <c r="B8" s="477" t="s">
        <v>188</v>
      </c>
      <c r="C8" s="477" t="s">
        <v>188</v>
      </c>
      <c r="D8" s="477" t="s">
        <v>188</v>
      </c>
      <c r="E8" s="477" t="s">
        <v>188</v>
      </c>
    </row>
    <row r="9" spans="1:20" ht="18" customHeight="1">
      <c r="A9" s="430" t="s">
        <v>2341</v>
      </c>
      <c r="B9" s="477">
        <v>2</v>
      </c>
      <c r="C9" s="477" t="s">
        <v>188</v>
      </c>
      <c r="D9" s="477" t="s">
        <v>188</v>
      </c>
      <c r="E9" s="477" t="s">
        <v>188</v>
      </c>
    </row>
    <row r="10" spans="1:20" ht="18" customHeight="1">
      <c r="A10" s="420" t="s">
        <v>113</v>
      </c>
      <c r="B10" s="271">
        <v>1</v>
      </c>
      <c r="C10" s="271">
        <v>1</v>
      </c>
      <c r="D10" s="271" t="s">
        <v>188</v>
      </c>
      <c r="E10" s="271" t="s">
        <v>188</v>
      </c>
    </row>
    <row r="11" spans="1:20" ht="18" customHeight="1">
      <c r="A11" s="412" t="s">
        <v>2342</v>
      </c>
      <c r="B11" s="430"/>
      <c r="C11" s="430"/>
      <c r="D11" s="430"/>
      <c r="E11" s="170"/>
    </row>
    <row r="12" spans="1:20" ht="18" customHeight="1"/>
    <row r="13" spans="1:20" ht="18" customHeight="1">
      <c r="H13" s="482" t="s">
        <v>2924</v>
      </c>
      <c r="I13" s="482"/>
      <c r="J13" s="482"/>
      <c r="K13" s="482"/>
      <c r="L13" s="482"/>
      <c r="M13" s="482"/>
      <c r="N13" s="482"/>
      <c r="O13" s="482"/>
      <c r="P13" s="482"/>
      <c r="Q13" s="482"/>
      <c r="R13" s="482"/>
      <c r="S13" s="56"/>
      <c r="T13" s="5" t="s">
        <v>2367</v>
      </c>
    </row>
    <row r="14" spans="1:20" ht="18" customHeight="1">
      <c r="H14" s="2647"/>
      <c r="I14" s="2645" t="s">
        <v>99</v>
      </c>
      <c r="J14" s="2623" t="s">
        <v>2368</v>
      </c>
      <c r="K14" s="2645" t="s">
        <v>2369</v>
      </c>
      <c r="L14" s="2646"/>
      <c r="M14" s="2646"/>
      <c r="N14" s="2646"/>
      <c r="O14" s="2646"/>
      <c r="P14" s="2646"/>
      <c r="Q14" s="2647"/>
      <c r="R14" s="2623" t="s">
        <v>2370</v>
      </c>
      <c r="S14" s="2623" t="s">
        <v>2371</v>
      </c>
      <c r="T14" s="2654" t="s">
        <v>2372</v>
      </c>
    </row>
    <row r="15" spans="1:20" ht="18" customHeight="1">
      <c r="H15" s="2723"/>
      <c r="I15" s="2769"/>
      <c r="J15" s="2692"/>
      <c r="K15" s="2767" t="s">
        <v>2373</v>
      </c>
      <c r="L15" s="2594" t="s">
        <v>2374</v>
      </c>
      <c r="M15" s="2643"/>
      <c r="N15" s="2643"/>
      <c r="O15" s="2643"/>
      <c r="P15" s="2643"/>
      <c r="Q15" s="2590"/>
      <c r="R15" s="2692"/>
      <c r="S15" s="2692"/>
      <c r="T15" s="2766"/>
    </row>
    <row r="16" spans="1:20" ht="18" customHeight="1">
      <c r="H16" s="2722"/>
      <c r="I16" s="2758"/>
      <c r="J16" s="2624"/>
      <c r="K16" s="2768"/>
      <c r="L16" s="484" t="s">
        <v>2375</v>
      </c>
      <c r="M16" s="484" t="s">
        <v>2376</v>
      </c>
      <c r="N16" s="484" t="s">
        <v>2377</v>
      </c>
      <c r="O16" s="484" t="s">
        <v>2378</v>
      </c>
      <c r="P16" s="484" t="s">
        <v>2379</v>
      </c>
      <c r="Q16" s="484" t="s">
        <v>2380</v>
      </c>
      <c r="R16" s="2624"/>
      <c r="S16" s="2624"/>
      <c r="T16" s="2651"/>
    </row>
    <row r="17" spans="1:20" ht="18" customHeight="1">
      <c r="H17" s="1407" t="s">
        <v>3649</v>
      </c>
      <c r="I17" s="256">
        <v>157</v>
      </c>
      <c r="J17" s="257">
        <v>1</v>
      </c>
      <c r="K17" s="151">
        <v>29</v>
      </c>
      <c r="L17" s="257">
        <v>4</v>
      </c>
      <c r="M17" s="256">
        <v>20</v>
      </c>
      <c r="N17" s="256">
        <v>32</v>
      </c>
      <c r="O17" s="256">
        <v>14</v>
      </c>
      <c r="P17" s="256">
        <v>8</v>
      </c>
      <c r="Q17" s="151" t="s">
        <v>111</v>
      </c>
      <c r="R17" s="256">
        <v>3</v>
      </c>
      <c r="S17" s="256">
        <v>14</v>
      </c>
      <c r="T17" s="258">
        <v>32</v>
      </c>
    </row>
    <row r="18" spans="1:20" ht="18" customHeight="1">
      <c r="H18" s="1407">
        <v>25</v>
      </c>
      <c r="I18" s="151">
        <v>117</v>
      </c>
      <c r="J18" s="257" t="s">
        <v>111</v>
      </c>
      <c r="K18" s="151">
        <v>17</v>
      </c>
      <c r="L18" s="257">
        <v>6</v>
      </c>
      <c r="M18" s="151">
        <v>20</v>
      </c>
      <c r="N18" s="151">
        <v>16</v>
      </c>
      <c r="O18" s="151">
        <v>10</v>
      </c>
      <c r="P18" s="151">
        <v>6</v>
      </c>
      <c r="Q18" s="151" t="s">
        <v>111</v>
      </c>
      <c r="R18" s="151">
        <v>3</v>
      </c>
      <c r="S18" s="151">
        <v>8</v>
      </c>
      <c r="T18" s="114">
        <v>31</v>
      </c>
    </row>
    <row r="19" spans="1:20" ht="18" customHeight="1">
      <c r="H19" s="1407">
        <v>30</v>
      </c>
      <c r="I19" s="151">
        <v>103</v>
      </c>
      <c r="J19" s="257" t="s">
        <v>188</v>
      </c>
      <c r="K19" s="257">
        <v>22</v>
      </c>
      <c r="L19" s="151">
        <v>4</v>
      </c>
      <c r="M19" s="151">
        <v>15</v>
      </c>
      <c r="N19" s="151">
        <v>10</v>
      </c>
      <c r="O19" s="151">
        <v>8</v>
      </c>
      <c r="P19" s="151">
        <v>7</v>
      </c>
      <c r="Q19" s="151" t="s">
        <v>188</v>
      </c>
      <c r="R19" s="151">
        <v>2</v>
      </c>
      <c r="S19" s="151">
        <v>7</v>
      </c>
      <c r="T19" s="114">
        <v>28</v>
      </c>
    </row>
    <row r="20" spans="1:20" ht="18" customHeight="1">
      <c r="H20" s="1808" t="s">
        <v>3650</v>
      </c>
      <c r="I20" s="152">
        <v>95</v>
      </c>
      <c r="J20" s="1962" t="s">
        <v>3652</v>
      </c>
      <c r="K20" s="1963">
        <v>20</v>
      </c>
      <c r="L20" s="1963">
        <v>3</v>
      </c>
      <c r="M20" s="1963">
        <v>25</v>
      </c>
      <c r="N20" s="1963">
        <v>6</v>
      </c>
      <c r="O20" s="1963">
        <v>4</v>
      </c>
      <c r="P20" s="1963">
        <v>5</v>
      </c>
      <c r="Q20" s="152" t="s">
        <v>3652</v>
      </c>
      <c r="R20" s="152">
        <v>2</v>
      </c>
      <c r="S20" s="152">
        <v>3</v>
      </c>
      <c r="T20" s="1964">
        <v>27</v>
      </c>
    </row>
    <row r="21" spans="1:20" ht="18" customHeight="1">
      <c r="H21" s="481" t="s">
        <v>2381</v>
      </c>
      <c r="I21" s="481"/>
      <c r="J21" s="481"/>
      <c r="K21" s="481"/>
      <c r="L21" s="481"/>
      <c r="M21" s="481"/>
      <c r="N21" s="481"/>
      <c r="O21" s="481"/>
      <c r="P21" s="481"/>
      <c r="Q21" s="481"/>
      <c r="R21" s="483"/>
      <c r="S21" s="483"/>
      <c r="T21" s="38"/>
    </row>
    <row r="22" spans="1:20" ht="18" customHeight="1"/>
    <row r="23" spans="1:20" ht="24" customHeight="1">
      <c r="A23" s="337" t="s">
        <v>2925</v>
      </c>
      <c r="B23" s="337"/>
      <c r="C23" s="337"/>
    </row>
    <row r="24" spans="1:20" ht="11.25" customHeight="1">
      <c r="A24" s="337"/>
      <c r="B24" s="337"/>
      <c r="C24" s="337"/>
      <c r="D24" s="185" t="s">
        <v>2334</v>
      </c>
      <c r="G24" s="251"/>
      <c r="H24" s="251"/>
      <c r="I24" s="251"/>
      <c r="J24" s="251"/>
      <c r="K24" s="251"/>
      <c r="L24" s="251"/>
      <c r="M24" s="251"/>
      <c r="N24" s="251"/>
      <c r="O24" s="251"/>
      <c r="P24" s="251"/>
      <c r="Q24" s="251"/>
      <c r="R24" s="251"/>
      <c r="S24" s="251"/>
    </row>
    <row r="25" spans="1:20" s="251" customFormat="1" ht="18" customHeight="1">
      <c r="A25" s="341"/>
      <c r="B25" s="1401" t="s">
        <v>2336</v>
      </c>
      <c r="C25" s="1402" t="s">
        <v>50</v>
      </c>
      <c r="D25" s="1771" t="s">
        <v>3650</v>
      </c>
    </row>
    <row r="26" spans="1:20" s="251" customFormat="1" ht="18" customHeight="1">
      <c r="A26" s="321" t="s">
        <v>214</v>
      </c>
      <c r="B26" s="277">
        <v>117</v>
      </c>
      <c r="C26" s="322">
        <v>103</v>
      </c>
      <c r="D26" s="278">
        <v>95</v>
      </c>
    </row>
    <row r="27" spans="1:20" s="251" customFormat="1" ht="18" customHeight="1">
      <c r="A27" s="323" t="s">
        <v>2343</v>
      </c>
      <c r="B27" s="121" t="s">
        <v>2344</v>
      </c>
      <c r="C27" s="122">
        <v>1</v>
      </c>
      <c r="D27" s="477">
        <v>1</v>
      </c>
    </row>
    <row r="28" spans="1:20" s="251" customFormat="1" ht="18" customHeight="1">
      <c r="A28" s="252" t="s">
        <v>2345</v>
      </c>
      <c r="B28" s="121">
        <v>50</v>
      </c>
      <c r="C28" s="122">
        <v>39</v>
      </c>
      <c r="D28" s="477">
        <v>47</v>
      </c>
    </row>
    <row r="29" spans="1:20" s="251" customFormat="1" ht="18" customHeight="1">
      <c r="A29" s="252" t="s">
        <v>2346</v>
      </c>
      <c r="B29" s="121">
        <v>39</v>
      </c>
      <c r="C29" s="122">
        <v>36</v>
      </c>
      <c r="D29" s="477">
        <v>20</v>
      </c>
    </row>
    <row r="30" spans="1:20" s="251" customFormat="1" ht="18" customHeight="1">
      <c r="A30" s="252" t="s">
        <v>2347</v>
      </c>
      <c r="B30" s="121">
        <v>14</v>
      </c>
      <c r="C30" s="122">
        <v>15</v>
      </c>
      <c r="D30" s="477">
        <v>11</v>
      </c>
    </row>
    <row r="31" spans="1:20" s="251" customFormat="1" ht="18" customHeight="1">
      <c r="A31" s="252" t="s">
        <v>2348</v>
      </c>
      <c r="B31" s="121">
        <v>7</v>
      </c>
      <c r="C31" s="122">
        <v>5</v>
      </c>
      <c r="D31" s="477">
        <v>7</v>
      </c>
    </row>
    <row r="32" spans="1:20" s="251" customFormat="1" ht="18" customHeight="1">
      <c r="A32" s="325" t="s">
        <v>2349</v>
      </c>
      <c r="B32" s="121" t="s">
        <v>2344</v>
      </c>
      <c r="C32" s="122">
        <v>1</v>
      </c>
      <c r="D32" s="477" t="s">
        <v>3652</v>
      </c>
    </row>
    <row r="33" spans="1:19" s="251" customFormat="1" ht="18" customHeight="1">
      <c r="A33" s="325" t="s">
        <v>2350</v>
      </c>
      <c r="B33" s="121">
        <v>2</v>
      </c>
      <c r="C33" s="122">
        <v>1</v>
      </c>
      <c r="D33" s="477">
        <v>3</v>
      </c>
    </row>
    <row r="34" spans="1:19" s="251" customFormat="1" ht="18" customHeight="1">
      <c r="A34" s="325" t="s">
        <v>2351</v>
      </c>
      <c r="B34" s="121" t="s">
        <v>2344</v>
      </c>
      <c r="C34" s="122">
        <v>1</v>
      </c>
      <c r="D34" s="477">
        <v>1</v>
      </c>
    </row>
    <row r="35" spans="1:19" s="251" customFormat="1" ht="18" customHeight="1">
      <c r="A35" s="325" t="s">
        <v>2352</v>
      </c>
      <c r="B35" s="121">
        <v>4</v>
      </c>
      <c r="C35" s="122">
        <v>2</v>
      </c>
      <c r="D35" s="477">
        <v>4</v>
      </c>
    </row>
    <row r="36" spans="1:19" s="251" customFormat="1" ht="18" customHeight="1">
      <c r="A36" s="325" t="s">
        <v>2353</v>
      </c>
      <c r="B36" s="121">
        <v>1</v>
      </c>
      <c r="C36" s="122">
        <v>2</v>
      </c>
      <c r="D36" s="477">
        <v>1</v>
      </c>
    </row>
    <row r="37" spans="1:19" s="251" customFormat="1" ht="18" customHeight="1">
      <c r="A37" s="325" t="s">
        <v>2354</v>
      </c>
      <c r="B37" s="121" t="s">
        <v>2344</v>
      </c>
      <c r="C37" s="122" t="s">
        <v>2344</v>
      </c>
      <c r="D37" s="477" t="s">
        <v>3652</v>
      </c>
      <c r="G37" s="253"/>
      <c r="H37" s="253"/>
      <c r="I37" s="253"/>
      <c r="J37" s="253"/>
      <c r="K37" s="253"/>
      <c r="L37" s="253"/>
      <c r="M37" s="253"/>
      <c r="N37" s="253"/>
      <c r="O37" s="253"/>
      <c r="P37" s="253"/>
      <c r="Q37" s="253"/>
      <c r="R37" s="253"/>
      <c r="S37" s="253"/>
    </row>
    <row r="38" spans="1:19" s="253" customFormat="1" ht="18" customHeight="1">
      <c r="A38" s="430" t="s">
        <v>2355</v>
      </c>
      <c r="B38" s="121" t="s">
        <v>2344</v>
      </c>
      <c r="C38" s="122" t="s">
        <v>2344</v>
      </c>
      <c r="D38" s="477" t="s">
        <v>3652</v>
      </c>
    </row>
    <row r="39" spans="1:19" s="253" customFormat="1" ht="18" customHeight="1">
      <c r="A39" s="430" t="s">
        <v>2356</v>
      </c>
      <c r="B39" s="121" t="s">
        <v>2344</v>
      </c>
      <c r="C39" s="122" t="s">
        <v>2344</v>
      </c>
      <c r="D39" s="477" t="s">
        <v>3652</v>
      </c>
    </row>
    <row r="40" spans="1:19" s="253" customFormat="1" ht="18" customHeight="1">
      <c r="A40" s="420" t="s">
        <v>2357</v>
      </c>
      <c r="B40" s="123" t="s">
        <v>2344</v>
      </c>
      <c r="C40" s="124" t="s">
        <v>2344</v>
      </c>
      <c r="D40" s="271" t="s">
        <v>3652</v>
      </c>
      <c r="G40" s="4"/>
      <c r="H40" s="4"/>
      <c r="I40" s="4"/>
      <c r="J40" s="4"/>
      <c r="K40" s="4"/>
      <c r="L40" s="4"/>
      <c r="M40" s="4"/>
      <c r="N40" s="4"/>
      <c r="O40" s="4"/>
      <c r="P40" s="4"/>
      <c r="Q40" s="4"/>
      <c r="R40" s="4"/>
      <c r="S40" s="4"/>
    </row>
    <row r="41" spans="1:19" ht="18" customHeight="1">
      <c r="A41" s="90" t="s">
        <v>2342</v>
      </c>
      <c r="B41" s="241"/>
      <c r="C41" s="241"/>
      <c r="D41" s="406"/>
    </row>
    <row r="42" spans="1:19" ht="18" customHeight="1">
      <c r="A42" s="90"/>
      <c r="B42" s="241"/>
      <c r="C42" s="241"/>
      <c r="D42" s="406"/>
      <c r="E42" s="406"/>
    </row>
  </sheetData>
  <mergeCells count="9">
    <mergeCell ref="S14:S16"/>
    <mergeCell ref="T14:T16"/>
    <mergeCell ref="K15:K16"/>
    <mergeCell ref="L15:Q15"/>
    <mergeCell ref="H14:H16"/>
    <mergeCell ref="I14:I16"/>
    <mergeCell ref="J14:J16"/>
    <mergeCell ref="K14:Q14"/>
    <mergeCell ref="R14:R16"/>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46"/>
  <sheetViews>
    <sheetView showGridLines="0" view="pageBreakPreview" topLeftCell="A28" zoomScale="85" zoomScaleNormal="100" zoomScaleSheetLayoutView="85" workbookViewId="0">
      <selection activeCell="I50" sqref="I50"/>
    </sheetView>
  </sheetViews>
  <sheetFormatPr defaultRowHeight="24.95" customHeight="1"/>
  <cols>
    <col min="1" max="1" width="3.125" style="4" customWidth="1"/>
    <col min="2" max="2" width="3.625" style="4" customWidth="1"/>
    <col min="3" max="3" width="16" style="4" customWidth="1"/>
    <col min="4" max="6" width="12.625" style="4" customWidth="1"/>
    <col min="7" max="7" width="12.625" style="39" customWidth="1"/>
    <col min="8" max="8" width="6.125" style="4" customWidth="1"/>
    <col min="9" max="9" width="8.125" style="4" customWidth="1"/>
    <col min="10" max="17" width="6.625" style="4" customWidth="1"/>
    <col min="18" max="18" width="10.375" style="4" customWidth="1"/>
    <col min="19" max="20" width="9" style="4"/>
    <col min="21" max="33" width="5.5" style="4" customWidth="1"/>
    <col min="34" max="34" width="9" style="4"/>
    <col min="35" max="35" width="8" style="4" customWidth="1"/>
    <col min="36" max="49" width="5.25" style="4" customWidth="1"/>
    <col min="50" max="250" width="9" style="4"/>
    <col min="251" max="251" width="8.125" style="4" customWidth="1"/>
    <col min="252" max="252" width="5.625" style="4" customWidth="1"/>
    <col min="253" max="259" width="6.375" style="4" customWidth="1"/>
    <col min="260" max="260" width="7.625" style="4" customWidth="1"/>
    <col min="261" max="261" width="6.875" style="4" customWidth="1"/>
    <col min="262" max="263" width="6.25" style="4" customWidth="1"/>
    <col min="264" max="506" width="9" style="4"/>
    <col min="507" max="507" width="8.125" style="4" customWidth="1"/>
    <col min="508" max="508" width="5.625" style="4" customWidth="1"/>
    <col min="509" max="515" width="6.375" style="4" customWidth="1"/>
    <col min="516" max="516" width="7.625" style="4" customWidth="1"/>
    <col min="517" max="517" width="6.875" style="4" customWidth="1"/>
    <col min="518" max="519" width="6.25" style="4" customWidth="1"/>
    <col min="520" max="762" width="9" style="4"/>
    <col min="763" max="763" width="8.125" style="4" customWidth="1"/>
    <col min="764" max="764" width="5.625" style="4" customWidth="1"/>
    <col min="765" max="771" width="6.375" style="4" customWidth="1"/>
    <col min="772" max="772" width="7.625" style="4" customWidth="1"/>
    <col min="773" max="773" width="6.875" style="4" customWidth="1"/>
    <col min="774" max="775" width="6.25" style="4" customWidth="1"/>
    <col min="776" max="1018" width="9" style="4"/>
    <col min="1019" max="1019" width="8.125" style="4" customWidth="1"/>
    <col min="1020" max="1020" width="5.625" style="4" customWidth="1"/>
    <col min="1021" max="1027" width="6.375" style="4" customWidth="1"/>
    <col min="1028" max="1028" width="7.625" style="4" customWidth="1"/>
    <col min="1029" max="1029" width="6.875" style="4" customWidth="1"/>
    <col min="1030" max="1031" width="6.25" style="4" customWidth="1"/>
    <col min="1032" max="1274" width="9" style="4"/>
    <col min="1275" max="1275" width="8.125" style="4" customWidth="1"/>
    <col min="1276" max="1276" width="5.625" style="4" customWidth="1"/>
    <col min="1277" max="1283" width="6.375" style="4" customWidth="1"/>
    <col min="1284" max="1284" width="7.625" style="4" customWidth="1"/>
    <col min="1285" max="1285" width="6.875" style="4" customWidth="1"/>
    <col min="1286" max="1287" width="6.25" style="4" customWidth="1"/>
    <col min="1288" max="1530" width="9" style="4"/>
    <col min="1531" max="1531" width="8.125" style="4" customWidth="1"/>
    <col min="1532" max="1532" width="5.625" style="4" customWidth="1"/>
    <col min="1533" max="1539" width="6.375" style="4" customWidth="1"/>
    <col min="1540" max="1540" width="7.625" style="4" customWidth="1"/>
    <col min="1541" max="1541" width="6.875" style="4" customWidth="1"/>
    <col min="1542" max="1543" width="6.25" style="4" customWidth="1"/>
    <col min="1544" max="1786" width="9" style="4"/>
    <col min="1787" max="1787" width="8.125" style="4" customWidth="1"/>
    <col min="1788" max="1788" width="5.625" style="4" customWidth="1"/>
    <col min="1789" max="1795" width="6.375" style="4" customWidth="1"/>
    <col min="1796" max="1796" width="7.625" style="4" customWidth="1"/>
    <col min="1797" max="1797" width="6.875" style="4" customWidth="1"/>
    <col min="1798" max="1799" width="6.25" style="4" customWidth="1"/>
    <col min="1800" max="2042" width="9" style="4"/>
    <col min="2043" max="2043" width="8.125" style="4" customWidth="1"/>
    <col min="2044" max="2044" width="5.625" style="4" customWidth="1"/>
    <col min="2045" max="2051" width="6.375" style="4" customWidth="1"/>
    <col min="2052" max="2052" width="7.625" style="4" customWidth="1"/>
    <col min="2053" max="2053" width="6.875" style="4" customWidth="1"/>
    <col min="2054" max="2055" width="6.25" style="4" customWidth="1"/>
    <col min="2056" max="2298" width="9" style="4"/>
    <col min="2299" max="2299" width="8.125" style="4" customWidth="1"/>
    <col min="2300" max="2300" width="5.625" style="4" customWidth="1"/>
    <col min="2301" max="2307" width="6.375" style="4" customWidth="1"/>
    <col min="2308" max="2308" width="7.625" style="4" customWidth="1"/>
    <col min="2309" max="2309" width="6.875" style="4" customWidth="1"/>
    <col min="2310" max="2311" width="6.25" style="4" customWidth="1"/>
    <col min="2312" max="2554" width="9" style="4"/>
    <col min="2555" max="2555" width="8.125" style="4" customWidth="1"/>
    <col min="2556" max="2556" width="5.625" style="4" customWidth="1"/>
    <col min="2557" max="2563" width="6.375" style="4" customWidth="1"/>
    <col min="2564" max="2564" width="7.625" style="4" customWidth="1"/>
    <col min="2565" max="2565" width="6.875" style="4" customWidth="1"/>
    <col min="2566" max="2567" width="6.25" style="4" customWidth="1"/>
    <col min="2568" max="2810" width="9" style="4"/>
    <col min="2811" max="2811" width="8.125" style="4" customWidth="1"/>
    <col min="2812" max="2812" width="5.625" style="4" customWidth="1"/>
    <col min="2813" max="2819" width="6.375" style="4" customWidth="1"/>
    <col min="2820" max="2820" width="7.625" style="4" customWidth="1"/>
    <col min="2821" max="2821" width="6.875" style="4" customWidth="1"/>
    <col min="2822" max="2823" width="6.25" style="4" customWidth="1"/>
    <col min="2824" max="3066" width="9" style="4"/>
    <col min="3067" max="3067" width="8.125" style="4" customWidth="1"/>
    <col min="3068" max="3068" width="5.625" style="4" customWidth="1"/>
    <col min="3069" max="3075" width="6.375" style="4" customWidth="1"/>
    <col min="3076" max="3076" width="7.625" style="4" customWidth="1"/>
    <col min="3077" max="3077" width="6.875" style="4" customWidth="1"/>
    <col min="3078" max="3079" width="6.25" style="4" customWidth="1"/>
    <col min="3080" max="3322" width="9" style="4"/>
    <col min="3323" max="3323" width="8.125" style="4" customWidth="1"/>
    <col min="3324" max="3324" width="5.625" style="4" customWidth="1"/>
    <col min="3325" max="3331" width="6.375" style="4" customWidth="1"/>
    <col min="3332" max="3332" width="7.625" style="4" customWidth="1"/>
    <col min="3333" max="3333" width="6.875" style="4" customWidth="1"/>
    <col min="3334" max="3335" width="6.25" style="4" customWidth="1"/>
    <col min="3336" max="3578" width="9" style="4"/>
    <col min="3579" max="3579" width="8.125" style="4" customWidth="1"/>
    <col min="3580" max="3580" width="5.625" style="4" customWidth="1"/>
    <col min="3581" max="3587" width="6.375" style="4" customWidth="1"/>
    <col min="3588" max="3588" width="7.625" style="4" customWidth="1"/>
    <col min="3589" max="3589" width="6.875" style="4" customWidth="1"/>
    <col min="3590" max="3591" width="6.25" style="4" customWidth="1"/>
    <col min="3592" max="3834" width="9" style="4"/>
    <col min="3835" max="3835" width="8.125" style="4" customWidth="1"/>
    <col min="3836" max="3836" width="5.625" style="4" customWidth="1"/>
    <col min="3837" max="3843" width="6.375" style="4" customWidth="1"/>
    <col min="3844" max="3844" width="7.625" style="4" customWidth="1"/>
    <col min="3845" max="3845" width="6.875" style="4" customWidth="1"/>
    <col min="3846" max="3847" width="6.25" style="4" customWidth="1"/>
    <col min="3848" max="4090" width="9" style="4"/>
    <col min="4091" max="4091" width="8.125" style="4" customWidth="1"/>
    <col min="4092" max="4092" width="5.625" style="4" customWidth="1"/>
    <col min="4093" max="4099" width="6.375" style="4" customWidth="1"/>
    <col min="4100" max="4100" width="7.625" style="4" customWidth="1"/>
    <col min="4101" max="4101" width="6.875" style="4" customWidth="1"/>
    <col min="4102" max="4103" width="6.25" style="4" customWidth="1"/>
    <col min="4104" max="4346" width="9" style="4"/>
    <col min="4347" max="4347" width="8.125" style="4" customWidth="1"/>
    <col min="4348" max="4348" width="5.625" style="4" customWidth="1"/>
    <col min="4349" max="4355" width="6.375" style="4" customWidth="1"/>
    <col min="4356" max="4356" width="7.625" style="4" customWidth="1"/>
    <col min="4357" max="4357" width="6.875" style="4" customWidth="1"/>
    <col min="4358" max="4359" width="6.25" style="4" customWidth="1"/>
    <col min="4360" max="4602" width="9" style="4"/>
    <col min="4603" max="4603" width="8.125" style="4" customWidth="1"/>
    <col min="4604" max="4604" width="5.625" style="4" customWidth="1"/>
    <col min="4605" max="4611" width="6.375" style="4" customWidth="1"/>
    <col min="4612" max="4612" width="7.625" style="4" customWidth="1"/>
    <col min="4613" max="4613" width="6.875" style="4" customWidth="1"/>
    <col min="4614" max="4615" width="6.25" style="4" customWidth="1"/>
    <col min="4616" max="4858" width="9" style="4"/>
    <col min="4859" max="4859" width="8.125" style="4" customWidth="1"/>
    <col min="4860" max="4860" width="5.625" style="4" customWidth="1"/>
    <col min="4861" max="4867" width="6.375" style="4" customWidth="1"/>
    <col min="4868" max="4868" width="7.625" style="4" customWidth="1"/>
    <col min="4869" max="4869" width="6.875" style="4" customWidth="1"/>
    <col min="4870" max="4871" width="6.25" style="4" customWidth="1"/>
    <col min="4872" max="5114" width="9" style="4"/>
    <col min="5115" max="5115" width="8.125" style="4" customWidth="1"/>
    <col min="5116" max="5116" width="5.625" style="4" customWidth="1"/>
    <col min="5117" max="5123" width="6.375" style="4" customWidth="1"/>
    <col min="5124" max="5124" width="7.625" style="4" customWidth="1"/>
    <col min="5125" max="5125" width="6.875" style="4" customWidth="1"/>
    <col min="5126" max="5127" width="6.25" style="4" customWidth="1"/>
    <col min="5128" max="5370" width="9" style="4"/>
    <col min="5371" max="5371" width="8.125" style="4" customWidth="1"/>
    <col min="5372" max="5372" width="5.625" style="4" customWidth="1"/>
    <col min="5373" max="5379" width="6.375" style="4" customWidth="1"/>
    <col min="5380" max="5380" width="7.625" style="4" customWidth="1"/>
    <col min="5381" max="5381" width="6.875" style="4" customWidth="1"/>
    <col min="5382" max="5383" width="6.25" style="4" customWidth="1"/>
    <col min="5384" max="5626" width="9" style="4"/>
    <col min="5627" max="5627" width="8.125" style="4" customWidth="1"/>
    <col min="5628" max="5628" width="5.625" style="4" customWidth="1"/>
    <col min="5629" max="5635" width="6.375" style="4" customWidth="1"/>
    <col min="5636" max="5636" width="7.625" style="4" customWidth="1"/>
    <col min="5637" max="5637" width="6.875" style="4" customWidth="1"/>
    <col min="5638" max="5639" width="6.25" style="4" customWidth="1"/>
    <col min="5640" max="5882" width="9" style="4"/>
    <col min="5883" max="5883" width="8.125" style="4" customWidth="1"/>
    <col min="5884" max="5884" width="5.625" style="4" customWidth="1"/>
    <col min="5885" max="5891" width="6.375" style="4" customWidth="1"/>
    <col min="5892" max="5892" width="7.625" style="4" customWidth="1"/>
    <col min="5893" max="5893" width="6.875" style="4" customWidth="1"/>
    <col min="5894" max="5895" width="6.25" style="4" customWidth="1"/>
    <col min="5896" max="6138" width="9" style="4"/>
    <col min="6139" max="6139" width="8.125" style="4" customWidth="1"/>
    <col min="6140" max="6140" width="5.625" style="4" customWidth="1"/>
    <col min="6141" max="6147" width="6.375" style="4" customWidth="1"/>
    <col min="6148" max="6148" width="7.625" style="4" customWidth="1"/>
    <col min="6149" max="6149" width="6.875" style="4" customWidth="1"/>
    <col min="6150" max="6151" width="6.25" style="4" customWidth="1"/>
    <col min="6152" max="6394" width="9" style="4"/>
    <col min="6395" max="6395" width="8.125" style="4" customWidth="1"/>
    <col min="6396" max="6396" width="5.625" style="4" customWidth="1"/>
    <col min="6397" max="6403" width="6.375" style="4" customWidth="1"/>
    <col min="6404" max="6404" width="7.625" style="4" customWidth="1"/>
    <col min="6405" max="6405" width="6.875" style="4" customWidth="1"/>
    <col min="6406" max="6407" width="6.25" style="4" customWidth="1"/>
    <col min="6408" max="6650" width="9" style="4"/>
    <col min="6651" max="6651" width="8.125" style="4" customWidth="1"/>
    <col min="6652" max="6652" width="5.625" style="4" customWidth="1"/>
    <col min="6653" max="6659" width="6.375" style="4" customWidth="1"/>
    <col min="6660" max="6660" width="7.625" style="4" customWidth="1"/>
    <col min="6661" max="6661" width="6.875" style="4" customWidth="1"/>
    <col min="6662" max="6663" width="6.25" style="4" customWidth="1"/>
    <col min="6664" max="6906" width="9" style="4"/>
    <col min="6907" max="6907" width="8.125" style="4" customWidth="1"/>
    <col min="6908" max="6908" width="5.625" style="4" customWidth="1"/>
    <col min="6909" max="6915" width="6.375" style="4" customWidth="1"/>
    <col min="6916" max="6916" width="7.625" style="4" customWidth="1"/>
    <col min="6917" max="6917" width="6.875" style="4" customWidth="1"/>
    <col min="6918" max="6919" width="6.25" style="4" customWidth="1"/>
    <col min="6920" max="7162" width="9" style="4"/>
    <col min="7163" max="7163" width="8.125" style="4" customWidth="1"/>
    <col min="7164" max="7164" width="5.625" style="4" customWidth="1"/>
    <col min="7165" max="7171" width="6.375" style="4" customWidth="1"/>
    <col min="7172" max="7172" width="7.625" style="4" customWidth="1"/>
    <col min="7173" max="7173" width="6.875" style="4" customWidth="1"/>
    <col min="7174" max="7175" width="6.25" style="4" customWidth="1"/>
    <col min="7176" max="7418" width="9" style="4"/>
    <col min="7419" max="7419" width="8.125" style="4" customWidth="1"/>
    <col min="7420" max="7420" width="5.625" style="4" customWidth="1"/>
    <col min="7421" max="7427" width="6.375" style="4" customWidth="1"/>
    <col min="7428" max="7428" width="7.625" style="4" customWidth="1"/>
    <col min="7429" max="7429" width="6.875" style="4" customWidth="1"/>
    <col min="7430" max="7431" width="6.25" style="4" customWidth="1"/>
    <col min="7432" max="7674" width="9" style="4"/>
    <col min="7675" max="7675" width="8.125" style="4" customWidth="1"/>
    <col min="7676" max="7676" width="5.625" style="4" customWidth="1"/>
    <col min="7677" max="7683" width="6.375" style="4" customWidth="1"/>
    <col min="7684" max="7684" width="7.625" style="4" customWidth="1"/>
    <col min="7685" max="7685" width="6.875" style="4" customWidth="1"/>
    <col min="7686" max="7687" width="6.25" style="4" customWidth="1"/>
    <col min="7688" max="7930" width="9" style="4"/>
    <col min="7931" max="7931" width="8.125" style="4" customWidth="1"/>
    <col min="7932" max="7932" width="5.625" style="4" customWidth="1"/>
    <col min="7933" max="7939" width="6.375" style="4" customWidth="1"/>
    <col min="7940" max="7940" width="7.625" style="4" customWidth="1"/>
    <col min="7941" max="7941" width="6.875" style="4" customWidth="1"/>
    <col min="7942" max="7943" width="6.25" style="4" customWidth="1"/>
    <col min="7944" max="8186" width="9" style="4"/>
    <col min="8187" max="8187" width="8.125" style="4" customWidth="1"/>
    <col min="8188" max="8188" width="5.625" style="4" customWidth="1"/>
    <col min="8189" max="8195" width="6.375" style="4" customWidth="1"/>
    <col min="8196" max="8196" width="7.625" style="4" customWidth="1"/>
    <col min="8197" max="8197" width="6.875" style="4" customWidth="1"/>
    <col min="8198" max="8199" width="6.25" style="4" customWidth="1"/>
    <col min="8200" max="8442" width="9" style="4"/>
    <col min="8443" max="8443" width="8.125" style="4" customWidth="1"/>
    <col min="8444" max="8444" width="5.625" style="4" customWidth="1"/>
    <col min="8445" max="8451" width="6.375" style="4" customWidth="1"/>
    <col min="8452" max="8452" width="7.625" style="4" customWidth="1"/>
    <col min="8453" max="8453" width="6.875" style="4" customWidth="1"/>
    <col min="8454" max="8455" width="6.25" style="4" customWidth="1"/>
    <col min="8456" max="8698" width="9" style="4"/>
    <col min="8699" max="8699" width="8.125" style="4" customWidth="1"/>
    <col min="8700" max="8700" width="5.625" style="4" customWidth="1"/>
    <col min="8701" max="8707" width="6.375" style="4" customWidth="1"/>
    <col min="8708" max="8708" width="7.625" style="4" customWidth="1"/>
    <col min="8709" max="8709" width="6.875" style="4" customWidth="1"/>
    <col min="8710" max="8711" width="6.25" style="4" customWidth="1"/>
    <col min="8712" max="8954" width="9" style="4"/>
    <col min="8955" max="8955" width="8.125" style="4" customWidth="1"/>
    <col min="8956" max="8956" width="5.625" style="4" customWidth="1"/>
    <col min="8957" max="8963" width="6.375" style="4" customWidth="1"/>
    <col min="8964" max="8964" width="7.625" style="4" customWidth="1"/>
    <col min="8965" max="8965" width="6.875" style="4" customWidth="1"/>
    <col min="8966" max="8967" width="6.25" style="4" customWidth="1"/>
    <col min="8968" max="9210" width="9" style="4"/>
    <col min="9211" max="9211" width="8.125" style="4" customWidth="1"/>
    <col min="9212" max="9212" width="5.625" style="4" customWidth="1"/>
    <col min="9213" max="9219" width="6.375" style="4" customWidth="1"/>
    <col min="9220" max="9220" width="7.625" style="4" customWidth="1"/>
    <col min="9221" max="9221" width="6.875" style="4" customWidth="1"/>
    <col min="9222" max="9223" width="6.25" style="4" customWidth="1"/>
    <col min="9224" max="9466" width="9" style="4"/>
    <col min="9467" max="9467" width="8.125" style="4" customWidth="1"/>
    <col min="9468" max="9468" width="5.625" style="4" customWidth="1"/>
    <col min="9469" max="9475" width="6.375" style="4" customWidth="1"/>
    <col min="9476" max="9476" width="7.625" style="4" customWidth="1"/>
    <col min="9477" max="9477" width="6.875" style="4" customWidth="1"/>
    <col min="9478" max="9479" width="6.25" style="4" customWidth="1"/>
    <col min="9480" max="9722" width="9" style="4"/>
    <col min="9723" max="9723" width="8.125" style="4" customWidth="1"/>
    <col min="9724" max="9724" width="5.625" style="4" customWidth="1"/>
    <col min="9725" max="9731" width="6.375" style="4" customWidth="1"/>
    <col min="9732" max="9732" width="7.625" style="4" customWidth="1"/>
    <col min="9733" max="9733" width="6.875" style="4" customWidth="1"/>
    <col min="9734" max="9735" width="6.25" style="4" customWidth="1"/>
    <col min="9736" max="9978" width="9" style="4"/>
    <col min="9979" max="9979" width="8.125" style="4" customWidth="1"/>
    <col min="9980" max="9980" width="5.625" style="4" customWidth="1"/>
    <col min="9981" max="9987" width="6.375" style="4" customWidth="1"/>
    <col min="9988" max="9988" width="7.625" style="4" customWidth="1"/>
    <col min="9989" max="9989" width="6.875" style="4" customWidth="1"/>
    <col min="9990" max="9991" width="6.25" style="4" customWidth="1"/>
    <col min="9992" max="10234" width="9" style="4"/>
    <col min="10235" max="10235" width="8.125" style="4" customWidth="1"/>
    <col min="10236" max="10236" width="5.625" style="4" customWidth="1"/>
    <col min="10237" max="10243" width="6.375" style="4" customWidth="1"/>
    <col min="10244" max="10244" width="7.625" style="4" customWidth="1"/>
    <col min="10245" max="10245" width="6.875" style="4" customWidth="1"/>
    <col min="10246" max="10247" width="6.25" style="4" customWidth="1"/>
    <col min="10248" max="10490" width="9" style="4"/>
    <col min="10491" max="10491" width="8.125" style="4" customWidth="1"/>
    <col min="10492" max="10492" width="5.625" style="4" customWidth="1"/>
    <col min="10493" max="10499" width="6.375" style="4" customWidth="1"/>
    <col min="10500" max="10500" width="7.625" style="4" customWidth="1"/>
    <col min="10501" max="10501" width="6.875" style="4" customWidth="1"/>
    <col min="10502" max="10503" width="6.25" style="4" customWidth="1"/>
    <col min="10504" max="10746" width="9" style="4"/>
    <col min="10747" max="10747" width="8.125" style="4" customWidth="1"/>
    <col min="10748" max="10748" width="5.625" style="4" customWidth="1"/>
    <col min="10749" max="10755" width="6.375" style="4" customWidth="1"/>
    <col min="10756" max="10756" width="7.625" style="4" customWidth="1"/>
    <col min="10757" max="10757" width="6.875" style="4" customWidth="1"/>
    <col min="10758" max="10759" width="6.25" style="4" customWidth="1"/>
    <col min="10760" max="11002" width="9" style="4"/>
    <col min="11003" max="11003" width="8.125" style="4" customWidth="1"/>
    <col min="11004" max="11004" width="5.625" style="4" customWidth="1"/>
    <col min="11005" max="11011" width="6.375" style="4" customWidth="1"/>
    <col min="11012" max="11012" width="7.625" style="4" customWidth="1"/>
    <col min="11013" max="11013" width="6.875" style="4" customWidth="1"/>
    <col min="11014" max="11015" width="6.25" style="4" customWidth="1"/>
    <col min="11016" max="11258" width="9" style="4"/>
    <col min="11259" max="11259" width="8.125" style="4" customWidth="1"/>
    <col min="11260" max="11260" width="5.625" style="4" customWidth="1"/>
    <col min="11261" max="11267" width="6.375" style="4" customWidth="1"/>
    <col min="11268" max="11268" width="7.625" style="4" customWidth="1"/>
    <col min="11269" max="11269" width="6.875" style="4" customWidth="1"/>
    <col min="11270" max="11271" width="6.25" style="4" customWidth="1"/>
    <col min="11272" max="11514" width="9" style="4"/>
    <col min="11515" max="11515" width="8.125" style="4" customWidth="1"/>
    <col min="11516" max="11516" width="5.625" style="4" customWidth="1"/>
    <col min="11517" max="11523" width="6.375" style="4" customWidth="1"/>
    <col min="11524" max="11524" width="7.625" style="4" customWidth="1"/>
    <col min="11525" max="11525" width="6.875" style="4" customWidth="1"/>
    <col min="11526" max="11527" width="6.25" style="4" customWidth="1"/>
    <col min="11528" max="11770" width="9" style="4"/>
    <col min="11771" max="11771" width="8.125" style="4" customWidth="1"/>
    <col min="11772" max="11772" width="5.625" style="4" customWidth="1"/>
    <col min="11773" max="11779" width="6.375" style="4" customWidth="1"/>
    <col min="11780" max="11780" width="7.625" style="4" customWidth="1"/>
    <col min="11781" max="11781" width="6.875" style="4" customWidth="1"/>
    <col min="11782" max="11783" width="6.25" style="4" customWidth="1"/>
    <col min="11784" max="12026" width="9" style="4"/>
    <col min="12027" max="12027" width="8.125" style="4" customWidth="1"/>
    <col min="12028" max="12028" width="5.625" style="4" customWidth="1"/>
    <col min="12029" max="12035" width="6.375" style="4" customWidth="1"/>
    <col min="12036" max="12036" width="7.625" style="4" customWidth="1"/>
    <col min="12037" max="12037" width="6.875" style="4" customWidth="1"/>
    <col min="12038" max="12039" width="6.25" style="4" customWidth="1"/>
    <col min="12040" max="12282" width="9" style="4"/>
    <col min="12283" max="12283" width="8.125" style="4" customWidth="1"/>
    <col min="12284" max="12284" width="5.625" style="4" customWidth="1"/>
    <col min="12285" max="12291" width="6.375" style="4" customWidth="1"/>
    <col min="12292" max="12292" width="7.625" style="4" customWidth="1"/>
    <col min="12293" max="12293" width="6.875" style="4" customWidth="1"/>
    <col min="12294" max="12295" width="6.25" style="4" customWidth="1"/>
    <col min="12296" max="12538" width="9" style="4"/>
    <col min="12539" max="12539" width="8.125" style="4" customWidth="1"/>
    <col min="12540" max="12540" width="5.625" style="4" customWidth="1"/>
    <col min="12541" max="12547" width="6.375" style="4" customWidth="1"/>
    <col min="12548" max="12548" width="7.625" style="4" customWidth="1"/>
    <col min="12549" max="12549" width="6.875" style="4" customWidth="1"/>
    <col min="12550" max="12551" width="6.25" style="4" customWidth="1"/>
    <col min="12552" max="12794" width="9" style="4"/>
    <col min="12795" max="12795" width="8.125" style="4" customWidth="1"/>
    <col min="12796" max="12796" width="5.625" style="4" customWidth="1"/>
    <col min="12797" max="12803" width="6.375" style="4" customWidth="1"/>
    <col min="12804" max="12804" width="7.625" style="4" customWidth="1"/>
    <col min="12805" max="12805" width="6.875" style="4" customWidth="1"/>
    <col min="12806" max="12807" width="6.25" style="4" customWidth="1"/>
    <col min="12808" max="13050" width="9" style="4"/>
    <col min="13051" max="13051" width="8.125" style="4" customWidth="1"/>
    <col min="13052" max="13052" width="5.625" style="4" customWidth="1"/>
    <col min="13053" max="13059" width="6.375" style="4" customWidth="1"/>
    <col min="13060" max="13060" width="7.625" style="4" customWidth="1"/>
    <col min="13061" max="13061" width="6.875" style="4" customWidth="1"/>
    <col min="13062" max="13063" width="6.25" style="4" customWidth="1"/>
    <col min="13064" max="13306" width="9" style="4"/>
    <col min="13307" max="13307" width="8.125" style="4" customWidth="1"/>
    <col min="13308" max="13308" width="5.625" style="4" customWidth="1"/>
    <col min="13309" max="13315" width="6.375" style="4" customWidth="1"/>
    <col min="13316" max="13316" width="7.625" style="4" customWidth="1"/>
    <col min="13317" max="13317" width="6.875" style="4" customWidth="1"/>
    <col min="13318" max="13319" width="6.25" style="4" customWidth="1"/>
    <col min="13320" max="13562" width="9" style="4"/>
    <col min="13563" max="13563" width="8.125" style="4" customWidth="1"/>
    <col min="13564" max="13564" width="5.625" style="4" customWidth="1"/>
    <col min="13565" max="13571" width="6.375" style="4" customWidth="1"/>
    <col min="13572" max="13572" width="7.625" style="4" customWidth="1"/>
    <col min="13573" max="13573" width="6.875" style="4" customWidth="1"/>
    <col min="13574" max="13575" width="6.25" style="4" customWidth="1"/>
    <col min="13576" max="13818" width="9" style="4"/>
    <col min="13819" max="13819" width="8.125" style="4" customWidth="1"/>
    <col min="13820" max="13820" width="5.625" style="4" customWidth="1"/>
    <col min="13821" max="13827" width="6.375" style="4" customWidth="1"/>
    <col min="13828" max="13828" width="7.625" style="4" customWidth="1"/>
    <col min="13829" max="13829" width="6.875" style="4" customWidth="1"/>
    <col min="13830" max="13831" width="6.25" style="4" customWidth="1"/>
    <col min="13832" max="14074" width="9" style="4"/>
    <col min="14075" max="14075" width="8.125" style="4" customWidth="1"/>
    <col min="14076" max="14076" width="5.625" style="4" customWidth="1"/>
    <col min="14077" max="14083" width="6.375" style="4" customWidth="1"/>
    <col min="14084" max="14084" width="7.625" style="4" customWidth="1"/>
    <col min="14085" max="14085" width="6.875" style="4" customWidth="1"/>
    <col min="14086" max="14087" width="6.25" style="4" customWidth="1"/>
    <col min="14088" max="14330" width="9" style="4"/>
    <col min="14331" max="14331" width="8.125" style="4" customWidth="1"/>
    <col min="14332" max="14332" width="5.625" style="4" customWidth="1"/>
    <col min="14333" max="14339" width="6.375" style="4" customWidth="1"/>
    <col min="14340" max="14340" width="7.625" style="4" customWidth="1"/>
    <col min="14341" max="14341" width="6.875" style="4" customWidth="1"/>
    <col min="14342" max="14343" width="6.25" style="4" customWidth="1"/>
    <col min="14344" max="14586" width="9" style="4"/>
    <col min="14587" max="14587" width="8.125" style="4" customWidth="1"/>
    <col min="14588" max="14588" width="5.625" style="4" customWidth="1"/>
    <col min="14589" max="14595" width="6.375" style="4" customWidth="1"/>
    <col min="14596" max="14596" width="7.625" style="4" customWidth="1"/>
    <col min="14597" max="14597" width="6.875" style="4" customWidth="1"/>
    <col min="14598" max="14599" width="6.25" style="4" customWidth="1"/>
    <col min="14600" max="14842" width="9" style="4"/>
    <col min="14843" max="14843" width="8.125" style="4" customWidth="1"/>
    <col min="14844" max="14844" width="5.625" style="4" customWidth="1"/>
    <col min="14845" max="14851" width="6.375" style="4" customWidth="1"/>
    <col min="14852" max="14852" width="7.625" style="4" customWidth="1"/>
    <col min="14853" max="14853" width="6.875" style="4" customWidth="1"/>
    <col min="14854" max="14855" width="6.25" style="4" customWidth="1"/>
    <col min="14856" max="15098" width="9" style="4"/>
    <col min="15099" max="15099" width="8.125" style="4" customWidth="1"/>
    <col min="15100" max="15100" width="5.625" style="4" customWidth="1"/>
    <col min="15101" max="15107" width="6.375" style="4" customWidth="1"/>
    <col min="15108" max="15108" width="7.625" style="4" customWidth="1"/>
    <col min="15109" max="15109" width="6.875" style="4" customWidth="1"/>
    <col min="15110" max="15111" width="6.25" style="4" customWidth="1"/>
    <col min="15112" max="15354" width="9" style="4"/>
    <col min="15355" max="15355" width="8.125" style="4" customWidth="1"/>
    <col min="15356" max="15356" width="5.625" style="4" customWidth="1"/>
    <col min="15357" max="15363" width="6.375" style="4" customWidth="1"/>
    <col min="15364" max="15364" width="7.625" style="4" customWidth="1"/>
    <col min="15365" max="15365" width="6.875" style="4" customWidth="1"/>
    <col min="15366" max="15367" width="6.25" style="4" customWidth="1"/>
    <col min="15368" max="15610" width="9" style="4"/>
    <col min="15611" max="15611" width="8.125" style="4" customWidth="1"/>
    <col min="15612" max="15612" width="5.625" style="4" customWidth="1"/>
    <col min="15613" max="15619" width="6.375" style="4" customWidth="1"/>
    <col min="15620" max="15620" width="7.625" style="4" customWidth="1"/>
    <col min="15621" max="15621" width="6.875" style="4" customWidth="1"/>
    <col min="15622" max="15623" width="6.25" style="4" customWidth="1"/>
    <col min="15624" max="15866" width="9" style="4"/>
    <col min="15867" max="15867" width="8.125" style="4" customWidth="1"/>
    <col min="15868" max="15868" width="5.625" style="4" customWidth="1"/>
    <col min="15869" max="15875" width="6.375" style="4" customWidth="1"/>
    <col min="15876" max="15876" width="7.625" style="4" customWidth="1"/>
    <col min="15877" max="15877" width="6.875" style="4" customWidth="1"/>
    <col min="15878" max="15879" width="6.25" style="4" customWidth="1"/>
    <col min="15880" max="16122" width="9" style="4"/>
    <col min="16123" max="16123" width="8.125" style="4" customWidth="1"/>
    <col min="16124" max="16124" width="5.625" style="4" customWidth="1"/>
    <col min="16125" max="16131" width="6.375" style="4" customWidth="1"/>
    <col min="16132" max="16132" width="7.625" style="4" customWidth="1"/>
    <col min="16133" max="16133" width="6.875" style="4" customWidth="1"/>
    <col min="16134" max="16135" width="6.25" style="4" customWidth="1"/>
    <col min="16136" max="16384" width="9" style="4"/>
  </cols>
  <sheetData>
    <row r="1" spans="1:7" ht="25.5" customHeight="1">
      <c r="A1" s="390" t="s">
        <v>2685</v>
      </c>
      <c r="B1" s="390"/>
      <c r="C1" s="390"/>
      <c r="D1" s="390"/>
      <c r="E1" s="390"/>
      <c r="F1" s="56"/>
      <c r="G1" s="5" t="s">
        <v>2382</v>
      </c>
    </row>
    <row r="2" spans="1:7" ht="18" customHeight="1">
      <c r="A2" s="259"/>
      <c r="B2" s="259"/>
      <c r="C2" s="259"/>
      <c r="D2" s="1401" t="s">
        <v>2335</v>
      </c>
      <c r="E2" s="1401" t="s">
        <v>2336</v>
      </c>
      <c r="F2" s="1402" t="s">
        <v>50</v>
      </c>
      <c r="G2" s="1771" t="s">
        <v>3650</v>
      </c>
    </row>
    <row r="3" spans="1:7" ht="18" customHeight="1">
      <c r="A3" s="2773" t="s">
        <v>214</v>
      </c>
      <c r="B3" s="2773"/>
      <c r="C3" s="2774"/>
      <c r="D3" s="490">
        <v>130</v>
      </c>
      <c r="E3" s="490">
        <v>108</v>
      </c>
      <c r="F3" s="491">
        <v>77</v>
      </c>
      <c r="G3" s="1965">
        <v>73</v>
      </c>
    </row>
    <row r="4" spans="1:7" ht="18" customHeight="1">
      <c r="A4" s="2776" t="s">
        <v>2393</v>
      </c>
      <c r="B4" s="2777"/>
      <c r="C4" s="2777"/>
      <c r="D4" s="262">
        <v>44</v>
      </c>
      <c r="E4" s="262">
        <v>36</v>
      </c>
      <c r="F4" s="50">
        <v>17</v>
      </c>
      <c r="G4" s="1231">
        <v>18</v>
      </c>
    </row>
    <row r="5" spans="1:7" ht="18" customHeight="1">
      <c r="A5" s="2723"/>
      <c r="B5" s="2770" t="s">
        <v>2383</v>
      </c>
      <c r="C5" s="415" t="s">
        <v>2384</v>
      </c>
      <c r="D5" s="263">
        <v>1</v>
      </c>
      <c r="E5" s="263">
        <v>2</v>
      </c>
      <c r="F5" s="264">
        <v>1</v>
      </c>
      <c r="G5" s="260">
        <v>1</v>
      </c>
    </row>
    <row r="6" spans="1:7" ht="18" customHeight="1">
      <c r="A6" s="2723"/>
      <c r="B6" s="2770"/>
      <c r="C6" s="416" t="s">
        <v>2385</v>
      </c>
      <c r="D6" s="262">
        <v>13</v>
      </c>
      <c r="E6" s="262">
        <v>5</v>
      </c>
      <c r="F6" s="50">
        <v>2</v>
      </c>
      <c r="G6" s="1231">
        <v>1</v>
      </c>
    </row>
    <row r="7" spans="1:7" ht="18" customHeight="1">
      <c r="A7" s="2723"/>
      <c r="B7" s="2770"/>
      <c r="C7" s="478" t="s">
        <v>2386</v>
      </c>
      <c r="D7" s="262">
        <v>27</v>
      </c>
      <c r="E7" s="262">
        <v>15</v>
      </c>
      <c r="F7" s="50">
        <v>6</v>
      </c>
      <c r="G7" s="1231">
        <v>7</v>
      </c>
    </row>
    <row r="8" spans="1:7" ht="18" customHeight="1">
      <c r="A8" s="2723"/>
      <c r="B8" s="2770"/>
      <c r="C8" s="416" t="s">
        <v>2387</v>
      </c>
      <c r="D8" s="46" t="s">
        <v>111</v>
      </c>
      <c r="E8" s="46" t="s">
        <v>111</v>
      </c>
      <c r="F8" s="50">
        <v>7</v>
      </c>
      <c r="G8" s="1231">
        <v>3</v>
      </c>
    </row>
    <row r="9" spans="1:7" ht="18" customHeight="1">
      <c r="A9" s="2723"/>
      <c r="B9" s="2770"/>
      <c r="C9" s="416" t="s">
        <v>2388</v>
      </c>
      <c r="D9" s="46" t="s">
        <v>680</v>
      </c>
      <c r="E9" s="46" t="s">
        <v>680</v>
      </c>
      <c r="F9" s="50" t="s">
        <v>188</v>
      </c>
      <c r="G9" s="1231" t="s">
        <v>3652</v>
      </c>
    </row>
    <row r="10" spans="1:7" ht="18" customHeight="1">
      <c r="A10" s="2723"/>
      <c r="B10" s="2770"/>
      <c r="C10" s="326" t="s">
        <v>194</v>
      </c>
      <c r="D10" s="265">
        <v>11</v>
      </c>
      <c r="E10" s="265">
        <v>13</v>
      </c>
      <c r="F10" s="266">
        <v>3</v>
      </c>
      <c r="G10" s="1966">
        <v>2</v>
      </c>
    </row>
    <row r="11" spans="1:7" ht="18" customHeight="1">
      <c r="A11" s="2723"/>
      <c r="B11" s="2771" t="s">
        <v>2389</v>
      </c>
      <c r="C11" s="2771"/>
      <c r="D11" s="262">
        <v>18</v>
      </c>
      <c r="E11" s="262">
        <v>20</v>
      </c>
      <c r="F11" s="260" t="s">
        <v>680</v>
      </c>
      <c r="G11" s="260" t="s">
        <v>3652</v>
      </c>
    </row>
    <row r="12" spans="1:7" ht="18" customHeight="1">
      <c r="A12" s="2723"/>
      <c r="B12" s="2772" t="s">
        <v>2390</v>
      </c>
      <c r="C12" s="2772"/>
      <c r="D12" s="262" t="s">
        <v>111</v>
      </c>
      <c r="E12" s="262" t="s">
        <v>2344</v>
      </c>
      <c r="F12" s="50" t="s">
        <v>188</v>
      </c>
      <c r="G12" s="1231">
        <v>3</v>
      </c>
    </row>
    <row r="13" spans="1:7" ht="18" customHeight="1">
      <c r="A13" s="2723"/>
      <c r="B13" s="2772" t="s">
        <v>2391</v>
      </c>
      <c r="C13" s="2772"/>
      <c r="D13" s="262">
        <v>3</v>
      </c>
      <c r="E13" s="262">
        <v>3</v>
      </c>
      <c r="F13" s="50">
        <v>3</v>
      </c>
      <c r="G13" s="1231">
        <v>5</v>
      </c>
    </row>
    <row r="14" spans="1:7" ht="18" customHeight="1">
      <c r="A14" s="2722"/>
      <c r="B14" s="2683" t="s">
        <v>2392</v>
      </c>
      <c r="C14" s="2683"/>
      <c r="D14" s="265">
        <v>12</v>
      </c>
      <c r="E14" s="265">
        <v>16</v>
      </c>
      <c r="F14" s="266">
        <v>6</v>
      </c>
      <c r="G14" s="1966">
        <v>5</v>
      </c>
    </row>
    <row r="15" spans="1:7" ht="18" customHeight="1">
      <c r="A15" s="2573" t="s">
        <v>2394</v>
      </c>
      <c r="B15" s="2573"/>
      <c r="C15" s="2778"/>
      <c r="D15" s="265">
        <v>86</v>
      </c>
      <c r="E15" s="265">
        <v>72</v>
      </c>
      <c r="F15" s="266">
        <v>60</v>
      </c>
      <c r="G15" s="1966">
        <v>55</v>
      </c>
    </row>
    <row r="16" spans="1:7" ht="18" customHeight="1">
      <c r="A16" s="2723"/>
      <c r="B16" s="2770" t="s">
        <v>2383</v>
      </c>
      <c r="C16" s="415" t="s">
        <v>2384</v>
      </c>
      <c r="D16" s="263">
        <v>3</v>
      </c>
      <c r="E16" s="263">
        <v>4</v>
      </c>
      <c r="F16" s="264">
        <v>7</v>
      </c>
      <c r="G16" s="260">
        <v>9</v>
      </c>
    </row>
    <row r="17" spans="1:31" ht="18" customHeight="1">
      <c r="A17" s="2723"/>
      <c r="B17" s="2770"/>
      <c r="C17" s="416" t="s">
        <v>2385</v>
      </c>
      <c r="D17" s="262">
        <v>38</v>
      </c>
      <c r="E17" s="262">
        <v>34</v>
      </c>
      <c r="F17" s="50">
        <v>30</v>
      </c>
      <c r="G17" s="1231">
        <v>24</v>
      </c>
    </row>
    <row r="18" spans="1:31" ht="18" customHeight="1">
      <c r="A18" s="2723"/>
      <c r="B18" s="2770"/>
      <c r="C18" s="478" t="s">
        <v>2386</v>
      </c>
      <c r="D18" s="262">
        <v>42</v>
      </c>
      <c r="E18" s="262">
        <v>38</v>
      </c>
      <c r="F18" s="50">
        <v>30</v>
      </c>
      <c r="G18" s="1231">
        <v>29</v>
      </c>
    </row>
    <row r="19" spans="1:31" ht="18" customHeight="1">
      <c r="A19" s="2723"/>
      <c r="B19" s="2770"/>
      <c r="C19" s="416" t="s">
        <v>2387</v>
      </c>
      <c r="D19" s="46" t="s">
        <v>111</v>
      </c>
      <c r="E19" s="46" t="s">
        <v>111</v>
      </c>
      <c r="F19" s="50">
        <v>14</v>
      </c>
      <c r="G19" s="1231">
        <v>15</v>
      </c>
    </row>
    <row r="20" spans="1:31" ht="18" customHeight="1">
      <c r="A20" s="2723"/>
      <c r="B20" s="2770"/>
      <c r="C20" s="416" t="s">
        <v>2388</v>
      </c>
      <c r="D20" s="46" t="s">
        <v>680</v>
      </c>
      <c r="E20" s="46" t="s">
        <v>680</v>
      </c>
      <c r="F20" s="50">
        <v>4</v>
      </c>
      <c r="G20" s="1231">
        <v>5</v>
      </c>
    </row>
    <row r="21" spans="1:31" ht="18" customHeight="1">
      <c r="A21" s="2723"/>
      <c r="B21" s="2770"/>
      <c r="C21" s="326" t="s">
        <v>194</v>
      </c>
      <c r="D21" s="265">
        <v>28</v>
      </c>
      <c r="E21" s="265">
        <v>27</v>
      </c>
      <c r="F21" s="266">
        <v>9</v>
      </c>
      <c r="G21" s="1966">
        <v>6</v>
      </c>
    </row>
    <row r="22" spans="1:31" ht="18" customHeight="1">
      <c r="A22" s="2723"/>
      <c r="B22" s="2771" t="s">
        <v>2389</v>
      </c>
      <c r="C22" s="2771"/>
      <c r="D22" s="262">
        <v>41</v>
      </c>
      <c r="E22" s="262">
        <v>26</v>
      </c>
      <c r="F22" s="260" t="s">
        <v>680</v>
      </c>
      <c r="G22" s="260" t="s">
        <v>3652</v>
      </c>
    </row>
    <row r="23" spans="1:31" ht="18" customHeight="1">
      <c r="A23" s="2723"/>
      <c r="B23" s="2772" t="s">
        <v>2390</v>
      </c>
      <c r="C23" s="2772"/>
      <c r="D23" s="262">
        <v>5</v>
      </c>
      <c r="E23" s="262" t="s">
        <v>2344</v>
      </c>
      <c r="F23" s="50">
        <v>2</v>
      </c>
      <c r="G23" s="1231">
        <v>11</v>
      </c>
    </row>
    <row r="24" spans="1:31" ht="18" customHeight="1">
      <c r="A24" s="2723"/>
      <c r="B24" s="2772" t="s">
        <v>2391</v>
      </c>
      <c r="C24" s="2772"/>
      <c r="D24" s="46">
        <v>6</v>
      </c>
      <c r="E24" s="46">
        <v>6</v>
      </c>
      <c r="F24" s="48">
        <v>9</v>
      </c>
      <c r="G24" s="48">
        <v>6</v>
      </c>
    </row>
    <row r="25" spans="1:31" ht="18" customHeight="1">
      <c r="A25" s="2722"/>
      <c r="B25" s="2683" t="s">
        <v>2392</v>
      </c>
      <c r="C25" s="2683"/>
      <c r="D25" s="261">
        <v>16</v>
      </c>
      <c r="E25" s="261">
        <v>18</v>
      </c>
      <c r="F25" s="49">
        <v>13</v>
      </c>
      <c r="G25" s="49">
        <v>16</v>
      </c>
    </row>
    <row r="26" spans="1:31" ht="18" customHeight="1">
      <c r="A26" s="389" t="s">
        <v>2381</v>
      </c>
      <c r="B26" s="389"/>
      <c r="C26" s="389"/>
      <c r="D26" s="389"/>
      <c r="E26" s="389"/>
      <c r="F26" s="410"/>
      <c r="G26" s="38"/>
      <c r="H26" s="410"/>
    </row>
    <row r="27" spans="1:31" ht="18" customHeight="1">
      <c r="A27" s="389" t="s">
        <v>2691</v>
      </c>
      <c r="B27" s="389"/>
      <c r="C27" s="389"/>
      <c r="D27" s="389"/>
      <c r="E27" s="389"/>
      <c r="F27" s="410"/>
      <c r="G27" s="38"/>
      <c r="H27" s="410"/>
    </row>
    <row r="28" spans="1:31" ht="18" customHeight="1">
      <c r="A28" s="410"/>
      <c r="B28" s="410"/>
      <c r="C28" s="410"/>
      <c r="D28" s="410"/>
      <c r="E28" s="410"/>
      <c r="F28" s="410"/>
      <c r="G28" s="410"/>
      <c r="T28" s="389"/>
      <c r="U28" s="190"/>
      <c r="V28" s="190"/>
      <c r="W28" s="190"/>
      <c r="X28" s="190"/>
      <c r="Y28" s="190"/>
      <c r="Z28" s="190"/>
      <c r="AA28" s="190"/>
      <c r="AB28" s="190"/>
      <c r="AC28" s="190"/>
      <c r="AD28" s="190"/>
      <c r="AE28" s="190"/>
    </row>
    <row r="29" spans="1:31" ht="18" customHeight="1">
      <c r="A29" s="410"/>
      <c r="B29" s="410"/>
      <c r="C29" s="410"/>
      <c r="D29" s="410"/>
      <c r="E29" s="410"/>
      <c r="F29" s="410"/>
      <c r="G29" s="410"/>
      <c r="I29" s="390" t="s">
        <v>2686</v>
      </c>
      <c r="J29" s="390"/>
      <c r="K29" s="390"/>
      <c r="L29" s="390"/>
      <c r="M29" s="390"/>
      <c r="N29" s="390"/>
      <c r="O29" s="390"/>
      <c r="P29" s="390"/>
      <c r="Q29" s="390"/>
      <c r="R29" s="5" t="s">
        <v>3018</v>
      </c>
    </row>
    <row r="30" spans="1:31" ht="18" customHeight="1">
      <c r="A30" s="410"/>
      <c r="B30" s="410"/>
      <c r="C30" s="410"/>
      <c r="D30" s="410"/>
      <c r="E30" s="410"/>
      <c r="F30" s="410"/>
      <c r="G30" s="410"/>
      <c r="I30" s="2590" t="s">
        <v>146</v>
      </c>
      <c r="J30" s="2633" t="s">
        <v>2358</v>
      </c>
      <c r="K30" s="2594" t="s">
        <v>2359</v>
      </c>
      <c r="L30" s="2643"/>
      <c r="M30" s="2590"/>
      <c r="N30" s="2594" t="s">
        <v>2360</v>
      </c>
      <c r="O30" s="2643"/>
      <c r="P30" s="2590"/>
      <c r="Q30" s="2775" t="s">
        <v>2361</v>
      </c>
      <c r="R30" s="2603" t="s">
        <v>2362</v>
      </c>
    </row>
    <row r="31" spans="1:31" ht="18" customHeight="1">
      <c r="A31" s="410"/>
      <c r="B31" s="410"/>
      <c r="C31" s="410"/>
      <c r="D31" s="410"/>
      <c r="E31" s="410"/>
      <c r="F31" s="410"/>
      <c r="G31" s="410"/>
      <c r="I31" s="2590"/>
      <c r="J31" s="2634"/>
      <c r="K31" s="421" t="s">
        <v>101</v>
      </c>
      <c r="L31" s="421" t="s">
        <v>2363</v>
      </c>
      <c r="M31" s="421" t="s">
        <v>2364</v>
      </c>
      <c r="N31" s="421" t="s">
        <v>101</v>
      </c>
      <c r="O31" s="421" t="s">
        <v>2365</v>
      </c>
      <c r="P31" s="421" t="s">
        <v>2366</v>
      </c>
      <c r="Q31" s="2775"/>
      <c r="R31" s="2603"/>
    </row>
    <row r="32" spans="1:31" ht="18" customHeight="1">
      <c r="A32" s="410"/>
      <c r="B32" s="410"/>
      <c r="C32" s="410"/>
      <c r="D32" s="410"/>
      <c r="E32" s="410"/>
      <c r="F32" s="410"/>
      <c r="G32" s="410"/>
      <c r="I32" s="413"/>
      <c r="J32" s="413"/>
      <c r="K32" s="254" t="s">
        <v>324</v>
      </c>
      <c r="L32" s="254" t="s">
        <v>324</v>
      </c>
      <c r="M32" s="254" t="s">
        <v>324</v>
      </c>
      <c r="N32" s="254" t="s">
        <v>324</v>
      </c>
      <c r="O32" s="254" t="s">
        <v>324</v>
      </c>
      <c r="P32" s="254" t="s">
        <v>324</v>
      </c>
      <c r="Q32" s="254" t="s">
        <v>324</v>
      </c>
      <c r="R32" s="255" t="s">
        <v>1158</v>
      </c>
    </row>
    <row r="33" spans="1:18" ht="18" customHeight="1">
      <c r="A33" s="410"/>
      <c r="B33" s="410"/>
      <c r="C33" s="410"/>
      <c r="D33" s="410"/>
      <c r="E33" s="410"/>
      <c r="F33" s="410"/>
      <c r="G33" s="410"/>
      <c r="I33" s="1407" t="s">
        <v>3651</v>
      </c>
      <c r="J33" s="272">
        <v>3</v>
      </c>
      <c r="K33" s="273">
        <v>864</v>
      </c>
      <c r="L33" s="273">
        <v>849</v>
      </c>
      <c r="M33" s="273">
        <v>15</v>
      </c>
      <c r="N33" s="273">
        <v>47</v>
      </c>
      <c r="O33" s="273">
        <v>39</v>
      </c>
      <c r="P33" s="273">
        <v>8</v>
      </c>
      <c r="Q33" s="273">
        <v>10</v>
      </c>
      <c r="R33" s="274">
        <v>138130</v>
      </c>
    </row>
    <row r="34" spans="1:18" ht="18" customHeight="1">
      <c r="A34" s="410"/>
      <c r="B34" s="410"/>
      <c r="C34" s="410"/>
      <c r="D34" s="410"/>
      <c r="E34" s="410"/>
      <c r="F34" s="410"/>
      <c r="G34" s="410"/>
      <c r="I34" s="1407">
        <v>29</v>
      </c>
      <c r="J34" s="272">
        <v>3</v>
      </c>
      <c r="K34" s="273">
        <v>836</v>
      </c>
      <c r="L34" s="273">
        <v>823</v>
      </c>
      <c r="M34" s="273">
        <v>13</v>
      </c>
      <c r="N34" s="273">
        <v>47</v>
      </c>
      <c r="O34" s="273">
        <v>39</v>
      </c>
      <c r="P34" s="273">
        <v>8</v>
      </c>
      <c r="Q34" s="273">
        <v>11</v>
      </c>
      <c r="R34" s="274">
        <v>135490</v>
      </c>
    </row>
    <row r="35" spans="1:18" ht="18" customHeight="1">
      <c r="A35" s="410"/>
      <c r="B35" s="410"/>
      <c r="C35" s="410"/>
      <c r="D35" s="410"/>
      <c r="E35" s="410"/>
      <c r="F35" s="410"/>
      <c r="G35" s="410"/>
      <c r="I35" s="1407">
        <v>30</v>
      </c>
      <c r="J35" s="272">
        <v>3</v>
      </c>
      <c r="K35" s="273">
        <v>807</v>
      </c>
      <c r="L35" s="273">
        <v>794</v>
      </c>
      <c r="M35" s="273">
        <v>13</v>
      </c>
      <c r="N35" s="273">
        <v>47</v>
      </c>
      <c r="O35" s="273">
        <v>39</v>
      </c>
      <c r="P35" s="273">
        <v>8</v>
      </c>
      <c r="Q35" s="273">
        <v>11</v>
      </c>
      <c r="R35" s="274">
        <v>133500</v>
      </c>
    </row>
    <row r="36" spans="1:18" ht="18" customHeight="1">
      <c r="A36" s="410"/>
      <c r="B36" s="410"/>
      <c r="C36" s="410"/>
      <c r="D36" s="410"/>
      <c r="E36" s="410"/>
      <c r="F36" s="410"/>
      <c r="G36" s="410"/>
      <c r="I36" s="499" t="s">
        <v>570</v>
      </c>
      <c r="J36" s="272">
        <v>3</v>
      </c>
      <c r="K36" s="273">
        <v>778</v>
      </c>
      <c r="L36" s="273">
        <v>765</v>
      </c>
      <c r="M36" s="273">
        <v>13</v>
      </c>
      <c r="N36" s="273">
        <v>47</v>
      </c>
      <c r="O36" s="273">
        <v>39</v>
      </c>
      <c r="P36" s="273">
        <v>8</v>
      </c>
      <c r="Q36" s="273">
        <v>8</v>
      </c>
      <c r="R36" s="274">
        <v>131040</v>
      </c>
    </row>
    <row r="37" spans="1:18" ht="18" customHeight="1">
      <c r="A37" s="410"/>
      <c r="B37" s="410"/>
      <c r="C37" s="410"/>
      <c r="D37" s="410"/>
      <c r="E37" s="410"/>
      <c r="F37" s="410"/>
      <c r="G37" s="410"/>
      <c r="I37" s="1407">
        <v>2</v>
      </c>
      <c r="J37" s="272">
        <v>3</v>
      </c>
      <c r="K37" s="273">
        <v>717</v>
      </c>
      <c r="L37" s="273">
        <v>706</v>
      </c>
      <c r="M37" s="273">
        <v>11</v>
      </c>
      <c r="N37" s="273">
        <v>47</v>
      </c>
      <c r="O37" s="273">
        <v>39</v>
      </c>
      <c r="P37" s="273">
        <v>8</v>
      </c>
      <c r="Q37" s="273">
        <v>9</v>
      </c>
      <c r="R37" s="274">
        <v>128460</v>
      </c>
    </row>
    <row r="38" spans="1:18" ht="18" customHeight="1">
      <c r="A38" s="410"/>
      <c r="B38" s="410"/>
      <c r="C38" s="410"/>
      <c r="D38" s="410"/>
      <c r="E38" s="410"/>
      <c r="F38" s="410"/>
      <c r="G38" s="410"/>
      <c r="I38" s="1809">
        <v>3</v>
      </c>
      <c r="J38" s="1967">
        <v>3</v>
      </c>
      <c r="K38" s="1967">
        <v>676</v>
      </c>
      <c r="L38" s="1967">
        <v>665</v>
      </c>
      <c r="M38" s="1967">
        <v>11</v>
      </c>
      <c r="N38" s="1967">
        <v>46</v>
      </c>
      <c r="O38" s="1967">
        <v>38</v>
      </c>
      <c r="P38" s="1967">
        <v>8</v>
      </c>
      <c r="Q38" s="1967">
        <v>8</v>
      </c>
      <c r="R38" s="1968">
        <v>126055</v>
      </c>
    </row>
    <row r="39" spans="1:18" ht="18" customHeight="1">
      <c r="A39" s="410"/>
      <c r="B39" s="410"/>
      <c r="C39" s="410"/>
      <c r="D39" s="410"/>
      <c r="E39" s="410"/>
      <c r="F39" s="410"/>
      <c r="G39" s="410"/>
      <c r="H39" s="410"/>
      <c r="I39" s="2556">
        <v>4</v>
      </c>
      <c r="J39" s="2557">
        <v>3</v>
      </c>
      <c r="K39" s="2557">
        <f t="shared" ref="K39" si="0">SUM(L39:M39)</f>
        <v>659</v>
      </c>
      <c r="L39" s="2557">
        <v>650</v>
      </c>
      <c r="M39" s="2557">
        <v>9</v>
      </c>
      <c r="N39" s="2557">
        <f t="shared" ref="N39" si="1">SUM(O39:P39)</f>
        <v>44</v>
      </c>
      <c r="O39" s="2557">
        <v>36</v>
      </c>
      <c r="P39" s="2557">
        <v>8</v>
      </c>
      <c r="Q39" s="2557">
        <v>8</v>
      </c>
      <c r="R39" s="2558">
        <v>123105</v>
      </c>
    </row>
    <row r="40" spans="1:18" ht="18" customHeight="1">
      <c r="I40" s="389" t="s">
        <v>3931</v>
      </c>
    </row>
    <row r="41" spans="1:18" ht="18" customHeight="1"/>
    <row r="42" spans="1:18" ht="18" customHeight="1"/>
    <row r="43" spans="1:18" ht="18" customHeight="1"/>
    <row r="44" spans="1:18" ht="18" customHeight="1"/>
    <row r="45" spans="1:18" ht="18" customHeight="1"/>
    <row r="46" spans="1:18" ht="18" customHeight="1"/>
  </sheetData>
  <mergeCells count="21">
    <mergeCell ref="A3:C3"/>
    <mergeCell ref="R30:R31"/>
    <mergeCell ref="I30:I31"/>
    <mergeCell ref="J30:J31"/>
    <mergeCell ref="K30:M30"/>
    <mergeCell ref="N30:P30"/>
    <mergeCell ref="Q30:Q31"/>
    <mergeCell ref="A4:C4"/>
    <mergeCell ref="A5:A14"/>
    <mergeCell ref="B5:B10"/>
    <mergeCell ref="B11:C11"/>
    <mergeCell ref="B12:C12"/>
    <mergeCell ref="B13:C13"/>
    <mergeCell ref="B14:C14"/>
    <mergeCell ref="A15:C15"/>
    <mergeCell ref="A16:A25"/>
    <mergeCell ref="B16:B21"/>
    <mergeCell ref="B22:C22"/>
    <mergeCell ref="B23:C23"/>
    <mergeCell ref="B24:C24"/>
    <mergeCell ref="B25:C2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48"/>
  <sheetViews>
    <sheetView showGridLines="0" view="pageBreakPreview" zoomScaleNormal="100" zoomScaleSheetLayoutView="100" workbookViewId="0">
      <selection activeCell="I50" sqref="I50"/>
    </sheetView>
  </sheetViews>
  <sheetFormatPr defaultRowHeight="24.95" customHeight="1"/>
  <cols>
    <col min="1" max="1" width="4" style="83" customWidth="1"/>
    <col min="2" max="2" width="3.75" style="83" customWidth="1"/>
    <col min="3" max="3" width="15.375" style="83" customWidth="1"/>
    <col min="4" max="7" width="9.125" style="83" customWidth="1"/>
    <col min="8" max="8" width="23.375" style="83" customWidth="1"/>
    <col min="9" max="9" width="19.25" style="83" customWidth="1"/>
    <col min="10" max="10" width="9.5" style="83" customWidth="1"/>
    <col min="11" max="15" width="5.875" style="83" customWidth="1"/>
    <col min="16" max="16" width="3.875" style="83" customWidth="1"/>
    <col min="17" max="17" width="2.125" style="83" customWidth="1"/>
    <col min="18" max="18" width="8.5" style="83" customWidth="1"/>
    <col min="19" max="23" width="5.875" style="83" customWidth="1"/>
    <col min="24" max="24" width="5" style="83" customWidth="1"/>
    <col min="25" max="26" width="2.875" style="83" customWidth="1"/>
    <col min="27" max="27" width="3.125" style="83" customWidth="1"/>
    <col min="28" max="28" width="2.125" style="83" customWidth="1"/>
    <col min="29" max="40" width="5.125" style="83" customWidth="1"/>
    <col min="41" max="179" width="9" style="83"/>
    <col min="180" max="180" width="8.125" style="83" customWidth="1"/>
    <col min="181" max="181" width="5.625" style="83" customWidth="1"/>
    <col min="182" max="188" width="6.375" style="83" customWidth="1"/>
    <col min="189" max="189" width="7.625" style="83" customWidth="1"/>
    <col min="190" max="190" width="6.875" style="83" customWidth="1"/>
    <col min="191" max="192" width="6.25" style="83" customWidth="1"/>
    <col min="193" max="435" width="9" style="83"/>
    <col min="436" max="436" width="8.125" style="83" customWidth="1"/>
    <col min="437" max="437" width="5.625" style="83" customWidth="1"/>
    <col min="438" max="444" width="6.375" style="83" customWidth="1"/>
    <col min="445" max="445" width="7.625" style="83" customWidth="1"/>
    <col min="446" max="446" width="6.875" style="83" customWidth="1"/>
    <col min="447" max="448" width="6.25" style="83" customWidth="1"/>
    <col min="449" max="691" width="9" style="83"/>
    <col min="692" max="692" width="8.125" style="83" customWidth="1"/>
    <col min="693" max="693" width="5.625" style="83" customWidth="1"/>
    <col min="694" max="700" width="6.375" style="83" customWidth="1"/>
    <col min="701" max="701" width="7.625" style="83" customWidth="1"/>
    <col min="702" max="702" width="6.875" style="83" customWidth="1"/>
    <col min="703" max="704" width="6.25" style="83" customWidth="1"/>
    <col min="705" max="947" width="9" style="83"/>
    <col min="948" max="948" width="8.125" style="83" customWidth="1"/>
    <col min="949" max="949" width="5.625" style="83" customWidth="1"/>
    <col min="950" max="956" width="6.375" style="83" customWidth="1"/>
    <col min="957" max="957" width="7.625" style="83" customWidth="1"/>
    <col min="958" max="958" width="6.875" style="83" customWidth="1"/>
    <col min="959" max="960" width="6.25" style="83" customWidth="1"/>
    <col min="961" max="1203" width="9" style="83"/>
    <col min="1204" max="1204" width="8.125" style="83" customWidth="1"/>
    <col min="1205" max="1205" width="5.625" style="83" customWidth="1"/>
    <col min="1206" max="1212" width="6.375" style="83" customWidth="1"/>
    <col min="1213" max="1213" width="7.625" style="83" customWidth="1"/>
    <col min="1214" max="1214" width="6.875" style="83" customWidth="1"/>
    <col min="1215" max="1216" width="6.25" style="83" customWidth="1"/>
    <col min="1217" max="1459" width="9" style="83"/>
    <col min="1460" max="1460" width="8.125" style="83" customWidth="1"/>
    <col min="1461" max="1461" width="5.625" style="83" customWidth="1"/>
    <col min="1462" max="1468" width="6.375" style="83" customWidth="1"/>
    <col min="1469" max="1469" width="7.625" style="83" customWidth="1"/>
    <col min="1470" max="1470" width="6.875" style="83" customWidth="1"/>
    <col min="1471" max="1472" width="6.25" style="83" customWidth="1"/>
    <col min="1473" max="1715" width="9" style="83"/>
    <col min="1716" max="1716" width="8.125" style="83" customWidth="1"/>
    <col min="1717" max="1717" width="5.625" style="83" customWidth="1"/>
    <col min="1718" max="1724" width="6.375" style="83" customWidth="1"/>
    <col min="1725" max="1725" width="7.625" style="83" customWidth="1"/>
    <col min="1726" max="1726" width="6.875" style="83" customWidth="1"/>
    <col min="1727" max="1728" width="6.25" style="83" customWidth="1"/>
    <col min="1729" max="1971" width="9" style="83"/>
    <col min="1972" max="1972" width="8.125" style="83" customWidth="1"/>
    <col min="1973" max="1973" width="5.625" style="83" customWidth="1"/>
    <col min="1974" max="1980" width="6.375" style="83" customWidth="1"/>
    <col min="1981" max="1981" width="7.625" style="83" customWidth="1"/>
    <col min="1982" max="1982" width="6.875" style="83" customWidth="1"/>
    <col min="1983" max="1984" width="6.25" style="83" customWidth="1"/>
    <col min="1985" max="2227" width="9" style="83"/>
    <col min="2228" max="2228" width="8.125" style="83" customWidth="1"/>
    <col min="2229" max="2229" width="5.625" style="83" customWidth="1"/>
    <col min="2230" max="2236" width="6.375" style="83" customWidth="1"/>
    <col min="2237" max="2237" width="7.625" style="83" customWidth="1"/>
    <col min="2238" max="2238" width="6.875" style="83" customWidth="1"/>
    <col min="2239" max="2240" width="6.25" style="83" customWidth="1"/>
    <col min="2241" max="2483" width="9" style="83"/>
    <col min="2484" max="2484" width="8.125" style="83" customWidth="1"/>
    <col min="2485" max="2485" width="5.625" style="83" customWidth="1"/>
    <col min="2486" max="2492" width="6.375" style="83" customWidth="1"/>
    <col min="2493" max="2493" width="7.625" style="83" customWidth="1"/>
    <col min="2494" max="2494" width="6.875" style="83" customWidth="1"/>
    <col min="2495" max="2496" width="6.25" style="83" customWidth="1"/>
    <col min="2497" max="2739" width="9" style="83"/>
    <col min="2740" max="2740" width="8.125" style="83" customWidth="1"/>
    <col min="2741" max="2741" width="5.625" style="83" customWidth="1"/>
    <col min="2742" max="2748" width="6.375" style="83" customWidth="1"/>
    <col min="2749" max="2749" width="7.625" style="83" customWidth="1"/>
    <col min="2750" max="2750" width="6.875" style="83" customWidth="1"/>
    <col min="2751" max="2752" width="6.25" style="83" customWidth="1"/>
    <col min="2753" max="2995" width="9" style="83"/>
    <col min="2996" max="2996" width="8.125" style="83" customWidth="1"/>
    <col min="2997" max="2997" width="5.625" style="83" customWidth="1"/>
    <col min="2998" max="3004" width="6.375" style="83" customWidth="1"/>
    <col min="3005" max="3005" width="7.625" style="83" customWidth="1"/>
    <col min="3006" max="3006" width="6.875" style="83" customWidth="1"/>
    <col min="3007" max="3008" width="6.25" style="83" customWidth="1"/>
    <col min="3009" max="3251" width="9" style="83"/>
    <col min="3252" max="3252" width="8.125" style="83" customWidth="1"/>
    <col min="3253" max="3253" width="5.625" style="83" customWidth="1"/>
    <col min="3254" max="3260" width="6.375" style="83" customWidth="1"/>
    <col min="3261" max="3261" width="7.625" style="83" customWidth="1"/>
    <col min="3262" max="3262" width="6.875" style="83" customWidth="1"/>
    <col min="3263" max="3264" width="6.25" style="83" customWidth="1"/>
    <col min="3265" max="3507" width="9" style="83"/>
    <col min="3508" max="3508" width="8.125" style="83" customWidth="1"/>
    <col min="3509" max="3509" width="5.625" style="83" customWidth="1"/>
    <col min="3510" max="3516" width="6.375" style="83" customWidth="1"/>
    <col min="3517" max="3517" width="7.625" style="83" customWidth="1"/>
    <col min="3518" max="3518" width="6.875" style="83" customWidth="1"/>
    <col min="3519" max="3520" width="6.25" style="83" customWidth="1"/>
    <col min="3521" max="3763" width="9" style="83"/>
    <col min="3764" max="3764" width="8.125" style="83" customWidth="1"/>
    <col min="3765" max="3765" width="5.625" style="83" customWidth="1"/>
    <col min="3766" max="3772" width="6.375" style="83" customWidth="1"/>
    <col min="3773" max="3773" width="7.625" style="83" customWidth="1"/>
    <col min="3774" max="3774" width="6.875" style="83" customWidth="1"/>
    <col min="3775" max="3776" width="6.25" style="83" customWidth="1"/>
    <col min="3777" max="4019" width="9" style="83"/>
    <col min="4020" max="4020" width="8.125" style="83" customWidth="1"/>
    <col min="4021" max="4021" width="5.625" style="83" customWidth="1"/>
    <col min="4022" max="4028" width="6.375" style="83" customWidth="1"/>
    <col min="4029" max="4029" width="7.625" style="83" customWidth="1"/>
    <col min="4030" max="4030" width="6.875" style="83" customWidth="1"/>
    <col min="4031" max="4032" width="6.25" style="83" customWidth="1"/>
    <col min="4033" max="4275" width="9" style="83"/>
    <col min="4276" max="4276" width="8.125" style="83" customWidth="1"/>
    <col min="4277" max="4277" width="5.625" style="83" customWidth="1"/>
    <col min="4278" max="4284" width="6.375" style="83" customWidth="1"/>
    <col min="4285" max="4285" width="7.625" style="83" customWidth="1"/>
    <col min="4286" max="4286" width="6.875" style="83" customWidth="1"/>
    <col min="4287" max="4288" width="6.25" style="83" customWidth="1"/>
    <col min="4289" max="4531" width="9" style="83"/>
    <col min="4532" max="4532" width="8.125" style="83" customWidth="1"/>
    <col min="4533" max="4533" width="5.625" style="83" customWidth="1"/>
    <col min="4534" max="4540" width="6.375" style="83" customWidth="1"/>
    <col min="4541" max="4541" width="7.625" style="83" customWidth="1"/>
    <col min="4542" max="4542" width="6.875" style="83" customWidth="1"/>
    <col min="4543" max="4544" width="6.25" style="83" customWidth="1"/>
    <col min="4545" max="4787" width="9" style="83"/>
    <col min="4788" max="4788" width="8.125" style="83" customWidth="1"/>
    <col min="4789" max="4789" width="5.625" style="83" customWidth="1"/>
    <col min="4790" max="4796" width="6.375" style="83" customWidth="1"/>
    <col min="4797" max="4797" width="7.625" style="83" customWidth="1"/>
    <col min="4798" max="4798" width="6.875" style="83" customWidth="1"/>
    <col min="4799" max="4800" width="6.25" style="83" customWidth="1"/>
    <col min="4801" max="5043" width="9" style="83"/>
    <col min="5044" max="5044" width="8.125" style="83" customWidth="1"/>
    <col min="5045" max="5045" width="5.625" style="83" customWidth="1"/>
    <col min="5046" max="5052" width="6.375" style="83" customWidth="1"/>
    <col min="5053" max="5053" width="7.625" style="83" customWidth="1"/>
    <col min="5054" max="5054" width="6.875" style="83" customWidth="1"/>
    <col min="5055" max="5056" width="6.25" style="83" customWidth="1"/>
    <col min="5057" max="5299" width="9" style="83"/>
    <col min="5300" max="5300" width="8.125" style="83" customWidth="1"/>
    <col min="5301" max="5301" width="5.625" style="83" customWidth="1"/>
    <col min="5302" max="5308" width="6.375" style="83" customWidth="1"/>
    <col min="5309" max="5309" width="7.625" style="83" customWidth="1"/>
    <col min="5310" max="5310" width="6.875" style="83" customWidth="1"/>
    <col min="5311" max="5312" width="6.25" style="83" customWidth="1"/>
    <col min="5313" max="5555" width="9" style="83"/>
    <col min="5556" max="5556" width="8.125" style="83" customWidth="1"/>
    <col min="5557" max="5557" width="5.625" style="83" customWidth="1"/>
    <col min="5558" max="5564" width="6.375" style="83" customWidth="1"/>
    <col min="5565" max="5565" width="7.625" style="83" customWidth="1"/>
    <col min="5566" max="5566" width="6.875" style="83" customWidth="1"/>
    <col min="5567" max="5568" width="6.25" style="83" customWidth="1"/>
    <col min="5569" max="5811" width="9" style="83"/>
    <col min="5812" max="5812" width="8.125" style="83" customWidth="1"/>
    <col min="5813" max="5813" width="5.625" style="83" customWidth="1"/>
    <col min="5814" max="5820" width="6.375" style="83" customWidth="1"/>
    <col min="5821" max="5821" width="7.625" style="83" customWidth="1"/>
    <col min="5822" max="5822" width="6.875" style="83" customWidth="1"/>
    <col min="5823" max="5824" width="6.25" style="83" customWidth="1"/>
    <col min="5825" max="6067" width="9" style="83"/>
    <col min="6068" max="6068" width="8.125" style="83" customWidth="1"/>
    <col min="6069" max="6069" width="5.625" style="83" customWidth="1"/>
    <col min="6070" max="6076" width="6.375" style="83" customWidth="1"/>
    <col min="6077" max="6077" width="7.625" style="83" customWidth="1"/>
    <col min="6078" max="6078" width="6.875" style="83" customWidth="1"/>
    <col min="6079" max="6080" width="6.25" style="83" customWidth="1"/>
    <col min="6081" max="6323" width="9" style="83"/>
    <col min="6324" max="6324" width="8.125" style="83" customWidth="1"/>
    <col min="6325" max="6325" width="5.625" style="83" customWidth="1"/>
    <col min="6326" max="6332" width="6.375" style="83" customWidth="1"/>
    <col min="6333" max="6333" width="7.625" style="83" customWidth="1"/>
    <col min="6334" max="6334" width="6.875" style="83" customWidth="1"/>
    <col min="6335" max="6336" width="6.25" style="83" customWidth="1"/>
    <col min="6337" max="6579" width="9" style="83"/>
    <col min="6580" max="6580" width="8.125" style="83" customWidth="1"/>
    <col min="6581" max="6581" width="5.625" style="83" customWidth="1"/>
    <col min="6582" max="6588" width="6.375" style="83" customWidth="1"/>
    <col min="6589" max="6589" width="7.625" style="83" customWidth="1"/>
    <col min="6590" max="6590" width="6.875" style="83" customWidth="1"/>
    <col min="6591" max="6592" width="6.25" style="83" customWidth="1"/>
    <col min="6593" max="6835" width="9" style="83"/>
    <col min="6836" max="6836" width="8.125" style="83" customWidth="1"/>
    <col min="6837" max="6837" width="5.625" style="83" customWidth="1"/>
    <col min="6838" max="6844" width="6.375" style="83" customWidth="1"/>
    <col min="6845" max="6845" width="7.625" style="83" customWidth="1"/>
    <col min="6846" max="6846" width="6.875" style="83" customWidth="1"/>
    <col min="6847" max="6848" width="6.25" style="83" customWidth="1"/>
    <col min="6849" max="7091" width="9" style="83"/>
    <col min="7092" max="7092" width="8.125" style="83" customWidth="1"/>
    <col min="7093" max="7093" width="5.625" style="83" customWidth="1"/>
    <col min="7094" max="7100" width="6.375" style="83" customWidth="1"/>
    <col min="7101" max="7101" width="7.625" style="83" customWidth="1"/>
    <col min="7102" max="7102" width="6.875" style="83" customWidth="1"/>
    <col min="7103" max="7104" width="6.25" style="83" customWidth="1"/>
    <col min="7105" max="7347" width="9" style="83"/>
    <col min="7348" max="7348" width="8.125" style="83" customWidth="1"/>
    <col min="7349" max="7349" width="5.625" style="83" customWidth="1"/>
    <col min="7350" max="7356" width="6.375" style="83" customWidth="1"/>
    <col min="7357" max="7357" width="7.625" style="83" customWidth="1"/>
    <col min="7358" max="7358" width="6.875" style="83" customWidth="1"/>
    <col min="7359" max="7360" width="6.25" style="83" customWidth="1"/>
    <col min="7361" max="7603" width="9" style="83"/>
    <col min="7604" max="7604" width="8.125" style="83" customWidth="1"/>
    <col min="7605" max="7605" width="5.625" style="83" customWidth="1"/>
    <col min="7606" max="7612" width="6.375" style="83" customWidth="1"/>
    <col min="7613" max="7613" width="7.625" style="83" customWidth="1"/>
    <col min="7614" max="7614" width="6.875" style="83" customWidth="1"/>
    <col min="7615" max="7616" width="6.25" style="83" customWidth="1"/>
    <col min="7617" max="7859" width="9" style="83"/>
    <col min="7860" max="7860" width="8.125" style="83" customWidth="1"/>
    <col min="7861" max="7861" width="5.625" style="83" customWidth="1"/>
    <col min="7862" max="7868" width="6.375" style="83" customWidth="1"/>
    <col min="7869" max="7869" width="7.625" style="83" customWidth="1"/>
    <col min="7870" max="7870" width="6.875" style="83" customWidth="1"/>
    <col min="7871" max="7872" width="6.25" style="83" customWidth="1"/>
    <col min="7873" max="8115" width="9" style="83"/>
    <col min="8116" max="8116" width="8.125" style="83" customWidth="1"/>
    <col min="8117" max="8117" width="5.625" style="83" customWidth="1"/>
    <col min="8118" max="8124" width="6.375" style="83" customWidth="1"/>
    <col min="8125" max="8125" width="7.625" style="83" customWidth="1"/>
    <col min="8126" max="8126" width="6.875" style="83" customWidth="1"/>
    <col min="8127" max="8128" width="6.25" style="83" customWidth="1"/>
    <col min="8129" max="8371" width="9" style="83"/>
    <col min="8372" max="8372" width="8.125" style="83" customWidth="1"/>
    <col min="8373" max="8373" width="5.625" style="83" customWidth="1"/>
    <col min="8374" max="8380" width="6.375" style="83" customWidth="1"/>
    <col min="8381" max="8381" width="7.625" style="83" customWidth="1"/>
    <col min="8382" max="8382" width="6.875" style="83" customWidth="1"/>
    <col min="8383" max="8384" width="6.25" style="83" customWidth="1"/>
    <col min="8385" max="8627" width="9" style="83"/>
    <col min="8628" max="8628" width="8.125" style="83" customWidth="1"/>
    <col min="8629" max="8629" width="5.625" style="83" customWidth="1"/>
    <col min="8630" max="8636" width="6.375" style="83" customWidth="1"/>
    <col min="8637" max="8637" width="7.625" style="83" customWidth="1"/>
    <col min="8638" max="8638" width="6.875" style="83" customWidth="1"/>
    <col min="8639" max="8640" width="6.25" style="83" customWidth="1"/>
    <col min="8641" max="8883" width="9" style="83"/>
    <col min="8884" max="8884" width="8.125" style="83" customWidth="1"/>
    <col min="8885" max="8885" width="5.625" style="83" customWidth="1"/>
    <col min="8886" max="8892" width="6.375" style="83" customWidth="1"/>
    <col min="8893" max="8893" width="7.625" style="83" customWidth="1"/>
    <col min="8894" max="8894" width="6.875" style="83" customWidth="1"/>
    <col min="8895" max="8896" width="6.25" style="83" customWidth="1"/>
    <col min="8897" max="9139" width="9" style="83"/>
    <col min="9140" max="9140" width="8.125" style="83" customWidth="1"/>
    <col min="9141" max="9141" width="5.625" style="83" customWidth="1"/>
    <col min="9142" max="9148" width="6.375" style="83" customWidth="1"/>
    <col min="9149" max="9149" width="7.625" style="83" customWidth="1"/>
    <col min="9150" max="9150" width="6.875" style="83" customWidth="1"/>
    <col min="9151" max="9152" width="6.25" style="83" customWidth="1"/>
    <col min="9153" max="9395" width="9" style="83"/>
    <col min="9396" max="9396" width="8.125" style="83" customWidth="1"/>
    <col min="9397" max="9397" width="5.625" style="83" customWidth="1"/>
    <col min="9398" max="9404" width="6.375" style="83" customWidth="1"/>
    <col min="9405" max="9405" width="7.625" style="83" customWidth="1"/>
    <col min="9406" max="9406" width="6.875" style="83" customWidth="1"/>
    <col min="9407" max="9408" width="6.25" style="83" customWidth="1"/>
    <col min="9409" max="9651" width="9" style="83"/>
    <col min="9652" max="9652" width="8.125" style="83" customWidth="1"/>
    <col min="9653" max="9653" width="5.625" style="83" customWidth="1"/>
    <col min="9654" max="9660" width="6.375" style="83" customWidth="1"/>
    <col min="9661" max="9661" width="7.625" style="83" customWidth="1"/>
    <col min="9662" max="9662" width="6.875" style="83" customWidth="1"/>
    <col min="9663" max="9664" width="6.25" style="83" customWidth="1"/>
    <col min="9665" max="9907" width="9" style="83"/>
    <col min="9908" max="9908" width="8.125" style="83" customWidth="1"/>
    <col min="9909" max="9909" width="5.625" style="83" customWidth="1"/>
    <col min="9910" max="9916" width="6.375" style="83" customWidth="1"/>
    <col min="9917" max="9917" width="7.625" style="83" customWidth="1"/>
    <col min="9918" max="9918" width="6.875" style="83" customWidth="1"/>
    <col min="9919" max="9920" width="6.25" style="83" customWidth="1"/>
    <col min="9921" max="10163" width="9" style="83"/>
    <col min="10164" max="10164" width="8.125" style="83" customWidth="1"/>
    <col min="10165" max="10165" width="5.625" style="83" customWidth="1"/>
    <col min="10166" max="10172" width="6.375" style="83" customWidth="1"/>
    <col min="10173" max="10173" width="7.625" style="83" customWidth="1"/>
    <col min="10174" max="10174" width="6.875" style="83" customWidth="1"/>
    <col min="10175" max="10176" width="6.25" style="83" customWidth="1"/>
    <col min="10177" max="10419" width="9" style="83"/>
    <col min="10420" max="10420" width="8.125" style="83" customWidth="1"/>
    <col min="10421" max="10421" width="5.625" style="83" customWidth="1"/>
    <col min="10422" max="10428" width="6.375" style="83" customWidth="1"/>
    <col min="10429" max="10429" width="7.625" style="83" customWidth="1"/>
    <col min="10430" max="10430" width="6.875" style="83" customWidth="1"/>
    <col min="10431" max="10432" width="6.25" style="83" customWidth="1"/>
    <col min="10433" max="10675" width="9" style="83"/>
    <col min="10676" max="10676" width="8.125" style="83" customWidth="1"/>
    <col min="10677" max="10677" width="5.625" style="83" customWidth="1"/>
    <col min="10678" max="10684" width="6.375" style="83" customWidth="1"/>
    <col min="10685" max="10685" width="7.625" style="83" customWidth="1"/>
    <col min="10686" max="10686" width="6.875" style="83" customWidth="1"/>
    <col min="10687" max="10688" width="6.25" style="83" customWidth="1"/>
    <col min="10689" max="10931" width="9" style="83"/>
    <col min="10932" max="10932" width="8.125" style="83" customWidth="1"/>
    <col min="10933" max="10933" width="5.625" style="83" customWidth="1"/>
    <col min="10934" max="10940" width="6.375" style="83" customWidth="1"/>
    <col min="10941" max="10941" width="7.625" style="83" customWidth="1"/>
    <col min="10942" max="10942" width="6.875" style="83" customWidth="1"/>
    <col min="10943" max="10944" width="6.25" style="83" customWidth="1"/>
    <col min="10945" max="11187" width="9" style="83"/>
    <col min="11188" max="11188" width="8.125" style="83" customWidth="1"/>
    <col min="11189" max="11189" width="5.625" style="83" customWidth="1"/>
    <col min="11190" max="11196" width="6.375" style="83" customWidth="1"/>
    <col min="11197" max="11197" width="7.625" style="83" customWidth="1"/>
    <col min="11198" max="11198" width="6.875" style="83" customWidth="1"/>
    <col min="11199" max="11200" width="6.25" style="83" customWidth="1"/>
    <col min="11201" max="11443" width="9" style="83"/>
    <col min="11444" max="11444" width="8.125" style="83" customWidth="1"/>
    <col min="11445" max="11445" width="5.625" style="83" customWidth="1"/>
    <col min="11446" max="11452" width="6.375" style="83" customWidth="1"/>
    <col min="11453" max="11453" width="7.625" style="83" customWidth="1"/>
    <col min="11454" max="11454" width="6.875" style="83" customWidth="1"/>
    <col min="11455" max="11456" width="6.25" style="83" customWidth="1"/>
    <col min="11457" max="11699" width="9" style="83"/>
    <col min="11700" max="11700" width="8.125" style="83" customWidth="1"/>
    <col min="11701" max="11701" width="5.625" style="83" customWidth="1"/>
    <col min="11702" max="11708" width="6.375" style="83" customWidth="1"/>
    <col min="11709" max="11709" width="7.625" style="83" customWidth="1"/>
    <col min="11710" max="11710" width="6.875" style="83" customWidth="1"/>
    <col min="11711" max="11712" width="6.25" style="83" customWidth="1"/>
    <col min="11713" max="11955" width="9" style="83"/>
    <col min="11956" max="11956" width="8.125" style="83" customWidth="1"/>
    <col min="11957" max="11957" width="5.625" style="83" customWidth="1"/>
    <col min="11958" max="11964" width="6.375" style="83" customWidth="1"/>
    <col min="11965" max="11965" width="7.625" style="83" customWidth="1"/>
    <col min="11966" max="11966" width="6.875" style="83" customWidth="1"/>
    <col min="11967" max="11968" width="6.25" style="83" customWidth="1"/>
    <col min="11969" max="12211" width="9" style="83"/>
    <col min="12212" max="12212" width="8.125" style="83" customWidth="1"/>
    <col min="12213" max="12213" width="5.625" style="83" customWidth="1"/>
    <col min="12214" max="12220" width="6.375" style="83" customWidth="1"/>
    <col min="12221" max="12221" width="7.625" style="83" customWidth="1"/>
    <col min="12222" max="12222" width="6.875" style="83" customWidth="1"/>
    <col min="12223" max="12224" width="6.25" style="83" customWidth="1"/>
    <col min="12225" max="12467" width="9" style="83"/>
    <col min="12468" max="12468" width="8.125" style="83" customWidth="1"/>
    <col min="12469" max="12469" width="5.625" style="83" customWidth="1"/>
    <col min="12470" max="12476" width="6.375" style="83" customWidth="1"/>
    <col min="12477" max="12477" width="7.625" style="83" customWidth="1"/>
    <col min="12478" max="12478" width="6.875" style="83" customWidth="1"/>
    <col min="12479" max="12480" width="6.25" style="83" customWidth="1"/>
    <col min="12481" max="12723" width="9" style="83"/>
    <col min="12724" max="12724" width="8.125" style="83" customWidth="1"/>
    <col min="12725" max="12725" width="5.625" style="83" customWidth="1"/>
    <col min="12726" max="12732" width="6.375" style="83" customWidth="1"/>
    <col min="12733" max="12733" width="7.625" style="83" customWidth="1"/>
    <col min="12734" max="12734" width="6.875" style="83" customWidth="1"/>
    <col min="12735" max="12736" width="6.25" style="83" customWidth="1"/>
    <col min="12737" max="12979" width="9" style="83"/>
    <col min="12980" max="12980" width="8.125" style="83" customWidth="1"/>
    <col min="12981" max="12981" width="5.625" style="83" customWidth="1"/>
    <col min="12982" max="12988" width="6.375" style="83" customWidth="1"/>
    <col min="12989" max="12989" width="7.625" style="83" customWidth="1"/>
    <col min="12990" max="12990" width="6.875" style="83" customWidth="1"/>
    <col min="12991" max="12992" width="6.25" style="83" customWidth="1"/>
    <col min="12993" max="13235" width="9" style="83"/>
    <col min="13236" max="13236" width="8.125" style="83" customWidth="1"/>
    <col min="13237" max="13237" width="5.625" style="83" customWidth="1"/>
    <col min="13238" max="13244" width="6.375" style="83" customWidth="1"/>
    <col min="13245" max="13245" width="7.625" style="83" customWidth="1"/>
    <col min="13246" max="13246" width="6.875" style="83" customWidth="1"/>
    <col min="13247" max="13248" width="6.25" style="83" customWidth="1"/>
    <col min="13249" max="13491" width="9" style="83"/>
    <col min="13492" max="13492" width="8.125" style="83" customWidth="1"/>
    <col min="13493" max="13493" width="5.625" style="83" customWidth="1"/>
    <col min="13494" max="13500" width="6.375" style="83" customWidth="1"/>
    <col min="13501" max="13501" width="7.625" style="83" customWidth="1"/>
    <col min="13502" max="13502" width="6.875" style="83" customWidth="1"/>
    <col min="13503" max="13504" width="6.25" style="83" customWidth="1"/>
    <col min="13505" max="13747" width="9" style="83"/>
    <col min="13748" max="13748" width="8.125" style="83" customWidth="1"/>
    <col min="13749" max="13749" width="5.625" style="83" customWidth="1"/>
    <col min="13750" max="13756" width="6.375" style="83" customWidth="1"/>
    <col min="13757" max="13757" width="7.625" style="83" customWidth="1"/>
    <col min="13758" max="13758" width="6.875" style="83" customWidth="1"/>
    <col min="13759" max="13760" width="6.25" style="83" customWidth="1"/>
    <col min="13761" max="14003" width="9" style="83"/>
    <col min="14004" max="14004" width="8.125" style="83" customWidth="1"/>
    <col min="14005" max="14005" width="5.625" style="83" customWidth="1"/>
    <col min="14006" max="14012" width="6.375" style="83" customWidth="1"/>
    <col min="14013" max="14013" width="7.625" style="83" customWidth="1"/>
    <col min="14014" max="14014" width="6.875" style="83" customWidth="1"/>
    <col min="14015" max="14016" width="6.25" style="83" customWidth="1"/>
    <col min="14017" max="14259" width="9" style="83"/>
    <col min="14260" max="14260" width="8.125" style="83" customWidth="1"/>
    <col min="14261" max="14261" width="5.625" style="83" customWidth="1"/>
    <col min="14262" max="14268" width="6.375" style="83" customWidth="1"/>
    <col min="14269" max="14269" width="7.625" style="83" customWidth="1"/>
    <col min="14270" max="14270" width="6.875" style="83" customWidth="1"/>
    <col min="14271" max="14272" width="6.25" style="83" customWidth="1"/>
    <col min="14273" max="14515" width="9" style="83"/>
    <col min="14516" max="14516" width="8.125" style="83" customWidth="1"/>
    <col min="14517" max="14517" width="5.625" style="83" customWidth="1"/>
    <col min="14518" max="14524" width="6.375" style="83" customWidth="1"/>
    <col min="14525" max="14525" width="7.625" style="83" customWidth="1"/>
    <col min="14526" max="14526" width="6.875" style="83" customWidth="1"/>
    <col min="14527" max="14528" width="6.25" style="83" customWidth="1"/>
    <col min="14529" max="14771" width="9" style="83"/>
    <col min="14772" max="14772" width="8.125" style="83" customWidth="1"/>
    <col min="14773" max="14773" width="5.625" style="83" customWidth="1"/>
    <col min="14774" max="14780" width="6.375" style="83" customWidth="1"/>
    <col min="14781" max="14781" width="7.625" style="83" customWidth="1"/>
    <col min="14782" max="14782" width="6.875" style="83" customWidth="1"/>
    <col min="14783" max="14784" width="6.25" style="83" customWidth="1"/>
    <col min="14785" max="15027" width="9" style="83"/>
    <col min="15028" max="15028" width="8.125" style="83" customWidth="1"/>
    <col min="15029" max="15029" width="5.625" style="83" customWidth="1"/>
    <col min="15030" max="15036" width="6.375" style="83" customWidth="1"/>
    <col min="15037" max="15037" width="7.625" style="83" customWidth="1"/>
    <col min="15038" max="15038" width="6.875" style="83" customWidth="1"/>
    <col min="15039" max="15040" width="6.25" style="83" customWidth="1"/>
    <col min="15041" max="15283" width="9" style="83"/>
    <col min="15284" max="15284" width="8.125" style="83" customWidth="1"/>
    <col min="15285" max="15285" width="5.625" style="83" customWidth="1"/>
    <col min="15286" max="15292" width="6.375" style="83" customWidth="1"/>
    <col min="15293" max="15293" width="7.625" style="83" customWidth="1"/>
    <col min="15294" max="15294" width="6.875" style="83" customWidth="1"/>
    <col min="15295" max="15296" width="6.25" style="83" customWidth="1"/>
    <col min="15297" max="15539" width="9" style="83"/>
    <col min="15540" max="15540" width="8.125" style="83" customWidth="1"/>
    <col min="15541" max="15541" width="5.625" style="83" customWidth="1"/>
    <col min="15542" max="15548" width="6.375" style="83" customWidth="1"/>
    <col min="15549" max="15549" width="7.625" style="83" customWidth="1"/>
    <col min="15550" max="15550" width="6.875" style="83" customWidth="1"/>
    <col min="15551" max="15552" width="6.25" style="83" customWidth="1"/>
    <col min="15553" max="15795" width="9" style="83"/>
    <col min="15796" max="15796" width="8.125" style="83" customWidth="1"/>
    <col min="15797" max="15797" width="5.625" style="83" customWidth="1"/>
    <col min="15798" max="15804" width="6.375" style="83" customWidth="1"/>
    <col min="15805" max="15805" width="7.625" style="83" customWidth="1"/>
    <col min="15806" max="15806" width="6.875" style="83" customWidth="1"/>
    <col min="15807" max="15808" width="6.25" style="83" customWidth="1"/>
    <col min="15809" max="16051" width="9" style="83"/>
    <col min="16052" max="16052" width="8.125" style="83" customWidth="1"/>
    <col min="16053" max="16053" width="5.625" style="83" customWidth="1"/>
    <col min="16054" max="16060" width="6.375" style="83" customWidth="1"/>
    <col min="16061" max="16061" width="7.625" style="83" customWidth="1"/>
    <col min="16062" max="16062" width="6.875" style="83" customWidth="1"/>
    <col min="16063" max="16064" width="6.25" style="83" customWidth="1"/>
    <col min="16065" max="16384" width="9" style="83"/>
  </cols>
  <sheetData>
    <row r="1" spans="1:28" ht="24" customHeight="1">
      <c r="A1" s="530" t="s">
        <v>3626</v>
      </c>
    </row>
    <row r="2" spans="1:28" ht="18" customHeight="1">
      <c r="A2" s="337"/>
      <c r="B2" s="337"/>
      <c r="C2" s="337"/>
      <c r="D2" s="337"/>
      <c r="E2" s="337"/>
      <c r="F2" s="337"/>
      <c r="G2" s="185" t="s">
        <v>2382</v>
      </c>
      <c r="H2" s="337"/>
      <c r="I2" s="337"/>
      <c r="J2" s="337"/>
      <c r="K2" s="337"/>
      <c r="L2" s="337"/>
      <c r="M2" s="337"/>
      <c r="N2" s="337"/>
      <c r="O2" s="1082"/>
      <c r="Q2" s="1082"/>
      <c r="R2" s="1082"/>
      <c r="S2" s="1082"/>
      <c r="T2" s="1082"/>
      <c r="U2" s="1082"/>
      <c r="V2" s="1082"/>
      <c r="W2" s="1082"/>
      <c r="X2" s="1082"/>
      <c r="Y2" s="1082"/>
      <c r="Z2" s="1082"/>
      <c r="AA2" s="1082"/>
      <c r="AB2" s="1082"/>
    </row>
    <row r="3" spans="1:28" ht="18" customHeight="1">
      <c r="A3" s="2783"/>
      <c r="B3" s="2783"/>
      <c r="C3" s="2783"/>
      <c r="D3" s="1401" t="s">
        <v>2335</v>
      </c>
      <c r="E3" s="1402" t="s">
        <v>2336</v>
      </c>
      <c r="F3" s="1402" t="s">
        <v>50</v>
      </c>
      <c r="G3" s="1771" t="s">
        <v>3650</v>
      </c>
      <c r="H3" s="337"/>
      <c r="I3" s="337"/>
      <c r="J3" s="337"/>
      <c r="K3" s="337"/>
      <c r="L3" s="337"/>
      <c r="M3" s="337"/>
      <c r="N3" s="337"/>
      <c r="O3" s="1082"/>
      <c r="P3" s="1082"/>
      <c r="Q3" s="1082"/>
      <c r="R3" s="1082"/>
      <c r="S3" s="1082"/>
      <c r="T3" s="1082"/>
      <c r="U3" s="1082"/>
      <c r="V3" s="1082"/>
      <c r="W3" s="1082"/>
      <c r="X3" s="1082"/>
      <c r="Y3" s="1082"/>
      <c r="Z3" s="1082"/>
      <c r="AA3" s="1082"/>
      <c r="AB3" s="1082"/>
    </row>
    <row r="4" spans="1:28" ht="15" customHeight="1">
      <c r="A4" s="2785" t="s">
        <v>2777</v>
      </c>
      <c r="B4" s="2786"/>
      <c r="C4" s="2786"/>
      <c r="D4" s="385">
        <v>157</v>
      </c>
      <c r="E4" s="386">
        <v>117</v>
      </c>
      <c r="F4" s="1083">
        <v>103</v>
      </c>
      <c r="G4" s="1083">
        <v>95</v>
      </c>
    </row>
    <row r="5" spans="1:28" ht="15" customHeight="1">
      <c r="A5" s="2780" t="s">
        <v>2757</v>
      </c>
      <c r="B5" s="2780"/>
      <c r="C5" s="2780"/>
      <c r="D5" s="362">
        <v>16</v>
      </c>
      <c r="E5" s="363">
        <v>30</v>
      </c>
      <c r="F5" s="1084">
        <v>12</v>
      </c>
      <c r="G5" s="1084">
        <v>17</v>
      </c>
    </row>
    <row r="6" spans="1:28" ht="15" customHeight="1">
      <c r="A6" s="2779" t="s">
        <v>2743</v>
      </c>
      <c r="B6" s="2780"/>
      <c r="C6" s="2780"/>
      <c r="D6" s="362">
        <v>17</v>
      </c>
      <c r="E6" s="363" t="s">
        <v>2344</v>
      </c>
      <c r="F6" s="1084">
        <v>1</v>
      </c>
      <c r="G6" s="1084">
        <v>1</v>
      </c>
    </row>
    <row r="7" spans="1:28" ht="15" customHeight="1">
      <c r="A7" s="2780" t="s">
        <v>2758</v>
      </c>
      <c r="B7" s="2780"/>
      <c r="C7" s="2780"/>
      <c r="D7" s="362">
        <v>71</v>
      </c>
      <c r="E7" s="363">
        <v>49</v>
      </c>
      <c r="F7" s="1084">
        <v>20</v>
      </c>
      <c r="G7" s="1084">
        <v>22</v>
      </c>
    </row>
    <row r="8" spans="1:28" ht="15" customHeight="1">
      <c r="A8" s="2779" t="s">
        <v>2744</v>
      </c>
      <c r="B8" s="2780"/>
      <c r="C8" s="2780"/>
      <c r="D8" s="362">
        <v>3</v>
      </c>
      <c r="E8" s="363">
        <v>3</v>
      </c>
      <c r="F8" s="1084">
        <v>2</v>
      </c>
      <c r="G8" s="1084">
        <v>2</v>
      </c>
    </row>
    <row r="9" spans="1:28" ht="15" customHeight="1">
      <c r="A9" s="2779" t="s">
        <v>2745</v>
      </c>
      <c r="B9" s="2780"/>
      <c r="C9" s="2780"/>
      <c r="D9" s="362">
        <v>14</v>
      </c>
      <c r="E9" s="363">
        <v>11</v>
      </c>
      <c r="F9" s="1084">
        <v>9</v>
      </c>
      <c r="G9" s="1084">
        <v>4</v>
      </c>
    </row>
    <row r="10" spans="1:28" ht="15" customHeight="1">
      <c r="A10" s="2781" t="s">
        <v>2813</v>
      </c>
      <c r="B10" s="2782"/>
      <c r="C10" s="2782"/>
      <c r="D10" s="364">
        <v>5</v>
      </c>
      <c r="E10" s="365" t="s">
        <v>2344</v>
      </c>
      <c r="F10" s="1086">
        <v>6</v>
      </c>
      <c r="G10" s="1086">
        <v>8</v>
      </c>
    </row>
    <row r="11" spans="1:28" ht="15" customHeight="1">
      <c r="A11" s="2794" t="s">
        <v>2746</v>
      </c>
      <c r="B11" s="2796" t="s">
        <v>2814</v>
      </c>
      <c r="C11" s="2797"/>
      <c r="D11" s="360" t="s">
        <v>111</v>
      </c>
      <c r="E11" s="361" t="s">
        <v>2344</v>
      </c>
      <c r="F11" s="1087" t="s">
        <v>2344</v>
      </c>
      <c r="G11" s="1087" t="s">
        <v>3652</v>
      </c>
    </row>
    <row r="12" spans="1:28" ht="15" customHeight="1">
      <c r="A12" s="2795"/>
      <c r="B12" s="2798" t="s">
        <v>2815</v>
      </c>
      <c r="C12" s="2799"/>
      <c r="D12" s="364">
        <v>14</v>
      </c>
      <c r="E12" s="365">
        <v>4</v>
      </c>
      <c r="F12" s="1086">
        <v>3</v>
      </c>
      <c r="G12" s="1086">
        <v>4</v>
      </c>
    </row>
    <row r="13" spans="1:28" ht="15" customHeight="1">
      <c r="A13" s="2800" t="s">
        <v>2759</v>
      </c>
      <c r="B13" s="2796" t="s">
        <v>2747</v>
      </c>
      <c r="C13" s="2797"/>
      <c r="D13" s="360">
        <v>14</v>
      </c>
      <c r="E13" s="361">
        <v>5</v>
      </c>
      <c r="F13" s="1087">
        <v>8</v>
      </c>
      <c r="G13" s="1087">
        <v>5</v>
      </c>
    </row>
    <row r="14" spans="1:28" ht="15" customHeight="1">
      <c r="A14" s="2801"/>
      <c r="B14" s="2798" t="s">
        <v>2748</v>
      </c>
      <c r="C14" s="2799"/>
      <c r="D14" s="364">
        <v>71</v>
      </c>
      <c r="E14" s="365">
        <v>17</v>
      </c>
      <c r="F14" s="1086">
        <v>20</v>
      </c>
      <c r="G14" s="1086">
        <v>17</v>
      </c>
    </row>
    <row r="15" spans="1:28" ht="15" customHeight="1">
      <c r="A15" s="2784" t="s">
        <v>2760</v>
      </c>
      <c r="B15" s="2784"/>
      <c r="C15" s="2784"/>
      <c r="D15" s="366">
        <v>89</v>
      </c>
      <c r="E15" s="367">
        <v>58</v>
      </c>
      <c r="F15" s="1088">
        <v>52</v>
      </c>
      <c r="G15" s="1088">
        <v>58</v>
      </c>
    </row>
    <row r="16" spans="1:28" ht="15" customHeight="1">
      <c r="A16" s="2781" t="s">
        <v>2749</v>
      </c>
      <c r="B16" s="2782"/>
      <c r="C16" s="2782"/>
      <c r="D16" s="364">
        <v>50</v>
      </c>
      <c r="E16" s="365">
        <v>26</v>
      </c>
      <c r="F16" s="1086">
        <v>41</v>
      </c>
      <c r="G16" s="1086">
        <v>37</v>
      </c>
    </row>
    <row r="17" spans="1:23" ht="15" customHeight="1">
      <c r="A17" s="2787" t="s">
        <v>2761</v>
      </c>
      <c r="B17" s="2789" t="s">
        <v>2762</v>
      </c>
      <c r="C17" s="368" t="s">
        <v>2750</v>
      </c>
      <c r="D17" s="360" t="s">
        <v>111</v>
      </c>
      <c r="E17" s="361" t="s">
        <v>2344</v>
      </c>
      <c r="F17" s="1087">
        <v>1</v>
      </c>
      <c r="G17" s="1087">
        <v>3</v>
      </c>
    </row>
    <row r="18" spans="1:23" ht="15" customHeight="1">
      <c r="A18" s="2787"/>
      <c r="B18" s="2790"/>
      <c r="C18" s="582" t="s">
        <v>2751</v>
      </c>
      <c r="D18" s="362">
        <v>4</v>
      </c>
      <c r="E18" s="363">
        <v>18</v>
      </c>
      <c r="F18" s="1084">
        <v>9</v>
      </c>
      <c r="G18" s="1084">
        <v>14</v>
      </c>
    </row>
    <row r="19" spans="1:23" ht="15" customHeight="1">
      <c r="A19" s="2787"/>
      <c r="B19" s="2790"/>
      <c r="C19" s="582" t="s">
        <v>2752</v>
      </c>
      <c r="D19" s="362" t="s">
        <v>111</v>
      </c>
      <c r="E19" s="363" t="s">
        <v>2344</v>
      </c>
      <c r="F19" s="1084">
        <v>1</v>
      </c>
      <c r="G19" s="1084">
        <v>1</v>
      </c>
    </row>
    <row r="20" spans="1:23" ht="15" customHeight="1">
      <c r="A20" s="2787"/>
      <c r="B20" s="2790"/>
      <c r="C20" s="1089" t="s">
        <v>2753</v>
      </c>
      <c r="D20" s="362" t="s">
        <v>111</v>
      </c>
      <c r="E20" s="363" t="s">
        <v>2344</v>
      </c>
      <c r="F20" s="1084">
        <v>14</v>
      </c>
      <c r="G20" s="1084">
        <v>11</v>
      </c>
    </row>
    <row r="21" spans="1:23" ht="15" customHeight="1">
      <c r="A21" s="2787"/>
      <c r="B21" s="2791"/>
      <c r="C21" s="583" t="s">
        <v>2816</v>
      </c>
      <c r="D21" s="364">
        <v>14</v>
      </c>
      <c r="E21" s="365">
        <v>15</v>
      </c>
      <c r="F21" s="1086">
        <v>11</v>
      </c>
      <c r="G21" s="1086">
        <v>11</v>
      </c>
    </row>
    <row r="22" spans="1:23" ht="15" customHeight="1">
      <c r="A22" s="2787"/>
      <c r="B22" s="2792" t="s">
        <v>2754</v>
      </c>
      <c r="C22" s="2793"/>
      <c r="D22" s="362">
        <v>22</v>
      </c>
      <c r="E22" s="363">
        <v>19</v>
      </c>
      <c r="F22" s="1084">
        <v>16</v>
      </c>
      <c r="G22" s="1084">
        <v>19</v>
      </c>
    </row>
    <row r="23" spans="1:23" ht="15" customHeight="1">
      <c r="A23" s="2787"/>
      <c r="B23" s="2792" t="s">
        <v>2817</v>
      </c>
      <c r="C23" s="2793"/>
      <c r="D23" s="362" t="s">
        <v>111</v>
      </c>
      <c r="E23" s="363" t="s">
        <v>2344</v>
      </c>
      <c r="F23" s="1084">
        <v>1</v>
      </c>
      <c r="G23" s="1084" t="s">
        <v>3652</v>
      </c>
    </row>
    <row r="24" spans="1:23" ht="15" customHeight="1">
      <c r="A24" s="2787"/>
      <c r="B24" s="2792" t="s">
        <v>2818</v>
      </c>
      <c r="C24" s="2793"/>
      <c r="D24" s="362" t="s">
        <v>111</v>
      </c>
      <c r="E24" s="363" t="s">
        <v>2344</v>
      </c>
      <c r="F24" s="1084" t="s">
        <v>2344</v>
      </c>
      <c r="G24" s="1084" t="s">
        <v>3652</v>
      </c>
    </row>
    <row r="25" spans="1:23" ht="15" customHeight="1">
      <c r="A25" s="2787"/>
      <c r="B25" s="2792" t="s">
        <v>2819</v>
      </c>
      <c r="C25" s="2793"/>
      <c r="D25" s="362" t="s">
        <v>111</v>
      </c>
      <c r="E25" s="363">
        <v>1</v>
      </c>
      <c r="F25" s="1084" t="s">
        <v>2344</v>
      </c>
      <c r="G25" s="1084">
        <v>1</v>
      </c>
    </row>
    <row r="26" spans="1:23" ht="15" customHeight="1">
      <c r="A26" s="2787"/>
      <c r="B26" s="2792" t="s">
        <v>2755</v>
      </c>
      <c r="C26" s="2793"/>
      <c r="D26" s="362">
        <v>26</v>
      </c>
      <c r="E26" s="363">
        <v>30</v>
      </c>
      <c r="F26" s="1084">
        <v>26</v>
      </c>
      <c r="G26" s="1084">
        <v>24</v>
      </c>
    </row>
    <row r="27" spans="1:23" ht="15" customHeight="1">
      <c r="A27" s="2788"/>
      <c r="B27" s="2798" t="s">
        <v>2756</v>
      </c>
      <c r="C27" s="2806"/>
      <c r="D27" s="364">
        <v>2</v>
      </c>
      <c r="E27" s="365">
        <v>2</v>
      </c>
      <c r="F27" s="1085">
        <v>1</v>
      </c>
      <c r="G27" s="1085">
        <v>1</v>
      </c>
      <c r="J27" s="129"/>
      <c r="K27" s="359"/>
      <c r="L27" s="359"/>
      <c r="M27" s="359"/>
      <c r="N27" s="359"/>
      <c r="O27" s="359"/>
    </row>
    <row r="28" spans="1:23" ht="18" customHeight="1">
      <c r="A28" s="558" t="s">
        <v>2763</v>
      </c>
      <c r="B28" s="1090"/>
      <c r="C28" s="1090"/>
      <c r="D28" s="1090"/>
      <c r="E28" s="1090"/>
      <c r="F28" s="1090"/>
      <c r="G28" s="1090"/>
      <c r="J28" s="129"/>
      <c r="K28" s="359"/>
      <c r="L28" s="359"/>
      <c r="M28" s="359"/>
      <c r="N28" s="359"/>
      <c r="O28" s="359"/>
    </row>
    <row r="29" spans="1:23" ht="18" customHeight="1">
      <c r="A29" s="1090" t="s">
        <v>3627</v>
      </c>
    </row>
    <row r="30" spans="1:23" ht="18" customHeight="1">
      <c r="J30" s="997"/>
    </row>
    <row r="31" spans="1:23" ht="25.5" customHeight="1">
      <c r="J31" s="557" t="s">
        <v>2774</v>
      </c>
      <c r="Q31" s="557" t="s">
        <v>2775</v>
      </c>
    </row>
    <row r="32" spans="1:23" ht="18" customHeight="1">
      <c r="J32" s="1091"/>
      <c r="K32" s="1092" t="s">
        <v>2781</v>
      </c>
      <c r="L32" s="1092" t="s">
        <v>2782</v>
      </c>
      <c r="M32" s="1093" t="s">
        <v>2783</v>
      </c>
      <c r="N32" s="1092" t="s">
        <v>2994</v>
      </c>
      <c r="O32" s="1093" t="s">
        <v>2847</v>
      </c>
      <c r="Q32" s="2802"/>
      <c r="R32" s="2803"/>
      <c r="S32" s="1092" t="s">
        <v>2781</v>
      </c>
      <c r="T32" s="1092" t="s">
        <v>2782</v>
      </c>
      <c r="U32" s="1093" t="s">
        <v>2783</v>
      </c>
      <c r="V32" s="1092" t="s">
        <v>2994</v>
      </c>
      <c r="W32" s="1093" t="s">
        <v>2847</v>
      </c>
    </row>
    <row r="33" spans="10:23" ht="15" customHeight="1">
      <c r="J33" s="1091"/>
      <c r="K33" s="1094" t="s">
        <v>571</v>
      </c>
      <c r="L33" s="1094" t="s">
        <v>571</v>
      </c>
      <c r="M33" s="1095" t="s">
        <v>571</v>
      </c>
      <c r="N33" s="1094" t="s">
        <v>571</v>
      </c>
      <c r="O33" s="1095" t="s">
        <v>571</v>
      </c>
      <c r="Q33" s="1096"/>
      <c r="R33" s="1091"/>
      <c r="S33" s="1095" t="s">
        <v>2764</v>
      </c>
      <c r="T33" s="1094" t="s">
        <v>2764</v>
      </c>
      <c r="U33" s="1095" t="s">
        <v>2764</v>
      </c>
      <c r="V33" s="1094" t="s">
        <v>2764</v>
      </c>
      <c r="W33" s="1095" t="s">
        <v>2764</v>
      </c>
    </row>
    <row r="34" spans="10:23" ht="15" customHeight="1">
      <c r="J34" s="1097" t="s">
        <v>214</v>
      </c>
      <c r="K34" s="1098">
        <v>701</v>
      </c>
      <c r="L34" s="1098">
        <v>647</v>
      </c>
      <c r="M34" s="1099">
        <v>675</v>
      </c>
      <c r="N34" s="1098"/>
      <c r="O34" s="1099"/>
      <c r="Q34" s="2804" t="s">
        <v>214</v>
      </c>
      <c r="R34" s="2805"/>
      <c r="S34" s="1100">
        <v>78</v>
      </c>
      <c r="T34" s="118">
        <v>89</v>
      </c>
      <c r="U34" s="1100">
        <v>55</v>
      </c>
      <c r="V34" s="118"/>
      <c r="W34" s="1100"/>
    </row>
    <row r="35" spans="10:23" ht="15" customHeight="1">
      <c r="J35" s="1101" t="s">
        <v>2680</v>
      </c>
      <c r="K35" s="1102">
        <v>573</v>
      </c>
      <c r="L35" s="1102">
        <v>535</v>
      </c>
      <c r="M35" s="1103">
        <v>570</v>
      </c>
      <c r="N35" s="1102"/>
      <c r="O35" s="1103"/>
      <c r="Q35" s="2811" t="s">
        <v>2680</v>
      </c>
      <c r="R35" s="2812"/>
      <c r="S35" s="1100">
        <v>22</v>
      </c>
      <c r="T35" s="118">
        <v>30</v>
      </c>
      <c r="U35" s="1100">
        <v>21</v>
      </c>
      <c r="V35" s="118"/>
      <c r="W35" s="1100"/>
    </row>
    <row r="36" spans="10:23" ht="15" customHeight="1">
      <c r="J36" s="1101" t="s">
        <v>2683</v>
      </c>
      <c r="K36" s="118">
        <v>2</v>
      </c>
      <c r="L36" s="118">
        <v>1</v>
      </c>
      <c r="M36" s="1100">
        <v>1</v>
      </c>
      <c r="N36" s="118"/>
      <c r="O36" s="1100"/>
      <c r="Q36" s="2811"/>
      <c r="R36" s="1101" t="s">
        <v>2677</v>
      </c>
      <c r="S36" s="1100" t="s">
        <v>111</v>
      </c>
      <c r="T36" s="118" t="s">
        <v>111</v>
      </c>
      <c r="U36" s="1100" t="s">
        <v>111</v>
      </c>
      <c r="V36" s="118"/>
      <c r="W36" s="1100"/>
    </row>
    <row r="37" spans="10:23" ht="15" customHeight="1">
      <c r="J37" s="1101" t="s">
        <v>2765</v>
      </c>
      <c r="K37" s="1104">
        <v>4</v>
      </c>
      <c r="L37" s="1104">
        <v>4</v>
      </c>
      <c r="M37" s="1100">
        <v>5</v>
      </c>
      <c r="N37" s="1104"/>
      <c r="O37" s="1100"/>
      <c r="Q37" s="2811"/>
      <c r="R37" s="1101" t="s">
        <v>2679</v>
      </c>
      <c r="S37" s="1100">
        <v>10</v>
      </c>
      <c r="T37" s="118" t="s">
        <v>2684</v>
      </c>
      <c r="U37" s="1100" t="s">
        <v>2684</v>
      </c>
      <c r="V37" s="118"/>
      <c r="W37" s="1100"/>
    </row>
    <row r="38" spans="10:23" ht="15" customHeight="1">
      <c r="J38" s="1101" t="s">
        <v>2766</v>
      </c>
      <c r="K38" s="1104">
        <v>32</v>
      </c>
      <c r="L38" s="1104">
        <v>25</v>
      </c>
      <c r="M38" s="1100">
        <v>32</v>
      </c>
      <c r="N38" s="1104"/>
      <c r="O38" s="1100"/>
      <c r="Q38" s="2811"/>
      <c r="R38" s="1101" t="s">
        <v>2673</v>
      </c>
      <c r="S38" s="1100" t="s">
        <v>111</v>
      </c>
      <c r="T38" s="118" t="s">
        <v>111</v>
      </c>
      <c r="U38" s="1100" t="s">
        <v>111</v>
      </c>
      <c r="V38" s="118"/>
      <c r="W38" s="1100"/>
    </row>
    <row r="39" spans="10:23" ht="15" customHeight="1">
      <c r="J39" s="1101" t="s">
        <v>2767</v>
      </c>
      <c r="K39" s="1104">
        <v>39</v>
      </c>
      <c r="L39" s="1104">
        <v>40</v>
      </c>
      <c r="M39" s="1100">
        <v>33</v>
      </c>
      <c r="N39" s="1104"/>
      <c r="O39" s="1100"/>
      <c r="Q39" s="2811"/>
      <c r="R39" s="1101" t="s">
        <v>2678</v>
      </c>
      <c r="S39" s="1100" t="s">
        <v>2684</v>
      </c>
      <c r="T39" s="118" t="s">
        <v>2684</v>
      </c>
      <c r="U39" s="1100">
        <v>4</v>
      </c>
      <c r="V39" s="118"/>
      <c r="W39" s="1100"/>
    </row>
    <row r="40" spans="10:23" ht="15" customHeight="1">
      <c r="J40" s="1101" t="s">
        <v>2768</v>
      </c>
      <c r="K40" s="1104">
        <v>19</v>
      </c>
      <c r="L40" s="1104">
        <v>11</v>
      </c>
      <c r="M40" s="1100">
        <v>11</v>
      </c>
      <c r="N40" s="1104"/>
      <c r="O40" s="1100"/>
      <c r="Q40" s="2811" t="s">
        <v>2681</v>
      </c>
      <c r="R40" s="2812"/>
      <c r="S40" s="1100">
        <v>50</v>
      </c>
      <c r="T40" s="118">
        <v>54</v>
      </c>
      <c r="U40" s="1100" t="s">
        <v>2684</v>
      </c>
      <c r="V40" s="118"/>
      <c r="W40" s="1100"/>
    </row>
    <row r="41" spans="10:23" ht="15" customHeight="1">
      <c r="J41" s="1101" t="s">
        <v>2769</v>
      </c>
      <c r="K41" s="1104">
        <v>0</v>
      </c>
      <c r="L41" s="1104">
        <v>0</v>
      </c>
      <c r="M41" s="1100">
        <v>0</v>
      </c>
      <c r="N41" s="1104"/>
      <c r="O41" s="1100"/>
      <c r="Q41" s="1105"/>
      <c r="R41" s="1106" t="s">
        <v>2776</v>
      </c>
      <c r="S41" s="1100">
        <v>50</v>
      </c>
      <c r="T41" s="118">
        <v>54</v>
      </c>
      <c r="U41" s="1100" t="s">
        <v>2684</v>
      </c>
      <c r="V41" s="118"/>
      <c r="W41" s="1100"/>
    </row>
    <row r="42" spans="10:23" ht="15" customHeight="1">
      <c r="J42" s="1107" t="s">
        <v>2778</v>
      </c>
      <c r="K42" s="1104">
        <v>24</v>
      </c>
      <c r="L42" s="1104">
        <v>17</v>
      </c>
      <c r="M42" s="1100">
        <v>14</v>
      </c>
      <c r="N42" s="1104"/>
      <c r="O42" s="1100"/>
      <c r="Q42" s="2807" t="s">
        <v>2682</v>
      </c>
      <c r="R42" s="2808"/>
      <c r="S42" s="1100" t="s">
        <v>2684</v>
      </c>
      <c r="T42" s="118" t="s">
        <v>2684</v>
      </c>
      <c r="U42" s="1100" t="s">
        <v>2684</v>
      </c>
      <c r="V42" s="118"/>
      <c r="W42" s="1100"/>
    </row>
    <row r="43" spans="10:23" ht="15" customHeight="1">
      <c r="J43" s="1108" t="s">
        <v>2770</v>
      </c>
      <c r="K43" s="1109">
        <v>9</v>
      </c>
      <c r="L43" s="1109">
        <v>13</v>
      </c>
      <c r="M43" s="1110">
        <v>9</v>
      </c>
      <c r="N43" s="1109"/>
      <c r="O43" s="1110"/>
      <c r="Q43" s="77"/>
      <c r="R43" s="1101" t="s">
        <v>2675</v>
      </c>
      <c r="S43" s="1100" t="s">
        <v>111</v>
      </c>
      <c r="T43" s="118" t="s">
        <v>111</v>
      </c>
      <c r="U43" s="1100" t="s">
        <v>111</v>
      </c>
      <c r="V43" s="118"/>
      <c r="W43" s="1100"/>
    </row>
    <row r="44" spans="10:23" ht="15" customHeight="1">
      <c r="J44" s="1111" t="s">
        <v>2780</v>
      </c>
      <c r="K44" s="1112"/>
      <c r="L44" s="1112"/>
      <c r="M44" s="1113"/>
      <c r="N44" s="1112"/>
      <c r="O44" s="1113"/>
      <c r="Q44" s="2809" t="s">
        <v>2676</v>
      </c>
      <c r="R44" s="2810"/>
      <c r="S44" s="1114" t="s">
        <v>2684</v>
      </c>
      <c r="T44" s="1115" t="s">
        <v>2684</v>
      </c>
      <c r="U44" s="1114" t="s">
        <v>2684</v>
      </c>
      <c r="V44" s="1115"/>
      <c r="W44" s="1114"/>
    </row>
    <row r="45" spans="10:23" ht="15" customHeight="1">
      <c r="J45" s="1116" t="s">
        <v>2771</v>
      </c>
      <c r="K45" s="1117">
        <v>10</v>
      </c>
      <c r="L45" s="1117">
        <v>10</v>
      </c>
      <c r="M45" s="1118">
        <v>27</v>
      </c>
      <c r="N45" s="1117"/>
      <c r="O45" s="1118"/>
      <c r="Q45" s="558" t="s">
        <v>2674</v>
      </c>
    </row>
    <row r="46" spans="10:23" ht="15" customHeight="1">
      <c r="J46" s="1111" t="s">
        <v>2772</v>
      </c>
      <c r="K46" s="1104">
        <v>71</v>
      </c>
      <c r="L46" s="1104">
        <v>52</v>
      </c>
      <c r="M46" s="1119">
        <v>56</v>
      </c>
      <c r="N46" s="1104"/>
      <c r="O46" s="1119"/>
      <c r="Q46" s="558"/>
    </row>
    <row r="47" spans="10:23" ht="15" customHeight="1">
      <c r="J47" s="1108" t="s">
        <v>2773</v>
      </c>
      <c r="K47" s="1109">
        <v>201</v>
      </c>
      <c r="L47" s="1109">
        <v>238</v>
      </c>
      <c r="M47" s="1120">
        <v>229</v>
      </c>
      <c r="N47" s="1109"/>
      <c r="O47" s="1120"/>
      <c r="P47" s="129"/>
    </row>
    <row r="48" spans="10:23" ht="18" customHeight="1">
      <c r="J48" s="558" t="s">
        <v>2674</v>
      </c>
    </row>
  </sheetData>
  <mergeCells count="31">
    <mergeCell ref="Q42:R42"/>
    <mergeCell ref="Q44:R44"/>
    <mergeCell ref="Q40:R40"/>
    <mergeCell ref="Q35:R35"/>
    <mergeCell ref="Q36:Q39"/>
    <mergeCell ref="Q32:R32"/>
    <mergeCell ref="Q34:R34"/>
    <mergeCell ref="B23:C23"/>
    <mergeCell ref="B24:C24"/>
    <mergeCell ref="B25:C25"/>
    <mergeCell ref="B26:C26"/>
    <mergeCell ref="B27:C27"/>
    <mergeCell ref="A16:C16"/>
    <mergeCell ref="A17:A27"/>
    <mergeCell ref="B17:B21"/>
    <mergeCell ref="B22:C22"/>
    <mergeCell ref="A11:A12"/>
    <mergeCell ref="B11:C11"/>
    <mergeCell ref="B12:C12"/>
    <mergeCell ref="A13:A14"/>
    <mergeCell ref="B13:C13"/>
    <mergeCell ref="B14:C14"/>
    <mergeCell ref="A8:C8"/>
    <mergeCell ref="A9:C9"/>
    <mergeCell ref="A10:C10"/>
    <mergeCell ref="A3:C3"/>
    <mergeCell ref="A15:C15"/>
    <mergeCell ref="A4:C4"/>
    <mergeCell ref="A5:C5"/>
    <mergeCell ref="A6:C6"/>
    <mergeCell ref="A7:C7"/>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7"/>
  <sheetViews>
    <sheetView view="pageBreakPreview" zoomScaleNormal="100" zoomScaleSheetLayoutView="100" workbookViewId="0">
      <selection activeCell="I50" sqref="I50"/>
    </sheetView>
  </sheetViews>
  <sheetFormatPr defaultRowHeight="20.100000000000001" customHeight="1"/>
  <cols>
    <col min="1" max="1" width="17.375" style="4" customWidth="1"/>
    <col min="2" max="3" width="6.625" style="4" customWidth="1"/>
    <col min="4" max="4" width="8.625" style="4" customWidth="1"/>
    <col min="5" max="6" width="6.625" style="4" customWidth="1"/>
    <col min="7" max="7" width="8.625" style="4" customWidth="1"/>
    <col min="8" max="9" width="6.625" style="447" customWidth="1"/>
    <col min="10" max="10" width="8.625" style="447" customWidth="1"/>
    <col min="11" max="11" width="10.875" style="4" customWidth="1"/>
    <col min="12" max="12" width="8" style="4" customWidth="1"/>
    <col min="13" max="13" width="9" style="4"/>
    <col min="14" max="14" width="36" style="4" bestFit="1" customWidth="1"/>
    <col min="15" max="256" width="9" style="4"/>
    <col min="257" max="257" width="18" style="4" customWidth="1"/>
    <col min="258" max="258" width="6.625" style="4" customWidth="1"/>
    <col min="259" max="259" width="7.625" style="4" customWidth="1"/>
    <col min="260" max="260" width="9.125" style="4" bestFit="1" customWidth="1"/>
    <col min="261" max="261" width="6.625" style="4" customWidth="1"/>
    <col min="262" max="262" width="7.625" style="4" customWidth="1"/>
    <col min="263" max="263" width="9.375" style="4" bestFit="1" customWidth="1"/>
    <col min="264" max="264" width="6.625" style="4" customWidth="1"/>
    <col min="265" max="265" width="7.625" style="4" customWidth="1"/>
    <col min="266" max="266" width="9.375" style="4" bestFit="1" customWidth="1"/>
    <col min="267" max="267" width="10.875" style="4" customWidth="1"/>
    <col min="268" max="268" width="8" style="4" customWidth="1"/>
    <col min="269" max="512" width="9" style="4"/>
    <col min="513" max="513" width="18" style="4" customWidth="1"/>
    <col min="514" max="514" width="6.625" style="4" customWidth="1"/>
    <col min="515" max="515" width="7.625" style="4" customWidth="1"/>
    <col min="516" max="516" width="9.125" style="4" bestFit="1" customWidth="1"/>
    <col min="517" max="517" width="6.625" style="4" customWidth="1"/>
    <col min="518" max="518" width="7.625" style="4" customWidth="1"/>
    <col min="519" max="519" width="9.375" style="4" bestFit="1" customWidth="1"/>
    <col min="520" max="520" width="6.625" style="4" customWidth="1"/>
    <col min="521" max="521" width="7.625" style="4" customWidth="1"/>
    <col min="522" max="522" width="9.375" style="4" bestFit="1" customWidth="1"/>
    <col min="523" max="523" width="10.875" style="4" customWidth="1"/>
    <col min="524" max="524" width="8" style="4" customWidth="1"/>
    <col min="525" max="768" width="9" style="4"/>
    <col min="769" max="769" width="18" style="4" customWidth="1"/>
    <col min="770" max="770" width="6.625" style="4" customWidth="1"/>
    <col min="771" max="771" width="7.625" style="4" customWidth="1"/>
    <col min="772" max="772" width="9.125" style="4" bestFit="1" customWidth="1"/>
    <col min="773" max="773" width="6.625" style="4" customWidth="1"/>
    <col min="774" max="774" width="7.625" style="4" customWidth="1"/>
    <col min="775" max="775" width="9.375" style="4" bestFit="1" customWidth="1"/>
    <col min="776" max="776" width="6.625" style="4" customWidth="1"/>
    <col min="777" max="777" width="7.625" style="4" customWidth="1"/>
    <col min="778" max="778" width="9.375" style="4" bestFit="1" customWidth="1"/>
    <col min="779" max="779" width="10.875" style="4" customWidth="1"/>
    <col min="780" max="780" width="8" style="4" customWidth="1"/>
    <col min="781" max="1024" width="9" style="4"/>
    <col min="1025" max="1025" width="18" style="4" customWidth="1"/>
    <col min="1026" max="1026" width="6.625" style="4" customWidth="1"/>
    <col min="1027" max="1027" width="7.625" style="4" customWidth="1"/>
    <col min="1028" max="1028" width="9.125" style="4" bestFit="1" customWidth="1"/>
    <col min="1029" max="1029" width="6.625" style="4" customWidth="1"/>
    <col min="1030" max="1030" width="7.625" style="4" customWidth="1"/>
    <col min="1031" max="1031" width="9.375" style="4" bestFit="1" customWidth="1"/>
    <col min="1032" max="1032" width="6.625" style="4" customWidth="1"/>
    <col min="1033" max="1033" width="7.625" style="4" customWidth="1"/>
    <col min="1034" max="1034" width="9.375" style="4" bestFit="1" customWidth="1"/>
    <col min="1035" max="1035" width="10.875" style="4" customWidth="1"/>
    <col min="1036" max="1036" width="8" style="4" customWidth="1"/>
    <col min="1037" max="1280" width="9" style="4"/>
    <col min="1281" max="1281" width="18" style="4" customWidth="1"/>
    <col min="1282" max="1282" width="6.625" style="4" customWidth="1"/>
    <col min="1283" max="1283" width="7.625" style="4" customWidth="1"/>
    <col min="1284" max="1284" width="9.125" style="4" bestFit="1" customWidth="1"/>
    <col min="1285" max="1285" width="6.625" style="4" customWidth="1"/>
    <col min="1286" max="1286" width="7.625" style="4" customWidth="1"/>
    <col min="1287" max="1287" width="9.375" style="4" bestFit="1" customWidth="1"/>
    <col min="1288" max="1288" width="6.625" style="4" customWidth="1"/>
    <col min="1289" max="1289" width="7.625" style="4" customWidth="1"/>
    <col min="1290" max="1290" width="9.375" style="4" bestFit="1" customWidth="1"/>
    <col min="1291" max="1291" width="10.875" style="4" customWidth="1"/>
    <col min="1292" max="1292" width="8" style="4" customWidth="1"/>
    <col min="1293" max="1536" width="9" style="4"/>
    <col min="1537" max="1537" width="18" style="4" customWidth="1"/>
    <col min="1538" max="1538" width="6.625" style="4" customWidth="1"/>
    <col min="1539" max="1539" width="7.625" style="4" customWidth="1"/>
    <col min="1540" max="1540" width="9.125" style="4" bestFit="1" customWidth="1"/>
    <col min="1541" max="1541" width="6.625" style="4" customWidth="1"/>
    <col min="1542" max="1542" width="7.625" style="4" customWidth="1"/>
    <col min="1543" max="1543" width="9.375" style="4" bestFit="1" customWidth="1"/>
    <col min="1544" max="1544" width="6.625" style="4" customWidth="1"/>
    <col min="1545" max="1545" width="7.625" style="4" customWidth="1"/>
    <col min="1546" max="1546" width="9.375" style="4" bestFit="1" customWidth="1"/>
    <col min="1547" max="1547" width="10.875" style="4" customWidth="1"/>
    <col min="1548" max="1548" width="8" style="4" customWidth="1"/>
    <col min="1549" max="1792" width="9" style="4"/>
    <col min="1793" max="1793" width="18" style="4" customWidth="1"/>
    <col min="1794" max="1794" width="6.625" style="4" customWidth="1"/>
    <col min="1795" max="1795" width="7.625" style="4" customWidth="1"/>
    <col min="1796" max="1796" width="9.125" style="4" bestFit="1" customWidth="1"/>
    <col min="1797" max="1797" width="6.625" style="4" customWidth="1"/>
    <col min="1798" max="1798" width="7.625" style="4" customWidth="1"/>
    <col min="1799" max="1799" width="9.375" style="4" bestFit="1" customWidth="1"/>
    <col min="1800" max="1800" width="6.625" style="4" customWidth="1"/>
    <col min="1801" max="1801" width="7.625" style="4" customWidth="1"/>
    <col min="1802" max="1802" width="9.375" style="4" bestFit="1" customWidth="1"/>
    <col min="1803" max="1803" width="10.875" style="4" customWidth="1"/>
    <col min="1804" max="1804" width="8" style="4" customWidth="1"/>
    <col min="1805" max="2048" width="9" style="4"/>
    <col min="2049" max="2049" width="18" style="4" customWidth="1"/>
    <col min="2050" max="2050" width="6.625" style="4" customWidth="1"/>
    <col min="2051" max="2051" width="7.625" style="4" customWidth="1"/>
    <col min="2052" max="2052" width="9.125" style="4" bestFit="1" customWidth="1"/>
    <col min="2053" max="2053" width="6.625" style="4" customWidth="1"/>
    <col min="2054" max="2054" width="7.625" style="4" customWidth="1"/>
    <col min="2055" max="2055" width="9.375" style="4" bestFit="1" customWidth="1"/>
    <col min="2056" max="2056" width="6.625" style="4" customWidth="1"/>
    <col min="2057" max="2057" width="7.625" style="4" customWidth="1"/>
    <col min="2058" max="2058" width="9.375" style="4" bestFit="1" customWidth="1"/>
    <col min="2059" max="2059" width="10.875" style="4" customWidth="1"/>
    <col min="2060" max="2060" width="8" style="4" customWidth="1"/>
    <col min="2061" max="2304" width="9" style="4"/>
    <col min="2305" max="2305" width="18" style="4" customWidth="1"/>
    <col min="2306" max="2306" width="6.625" style="4" customWidth="1"/>
    <col min="2307" max="2307" width="7.625" style="4" customWidth="1"/>
    <col min="2308" max="2308" width="9.125" style="4" bestFit="1" customWidth="1"/>
    <col min="2309" max="2309" width="6.625" style="4" customWidth="1"/>
    <col min="2310" max="2310" width="7.625" style="4" customWidth="1"/>
    <col min="2311" max="2311" width="9.375" style="4" bestFit="1" customWidth="1"/>
    <col min="2312" max="2312" width="6.625" style="4" customWidth="1"/>
    <col min="2313" max="2313" width="7.625" style="4" customWidth="1"/>
    <col min="2314" max="2314" width="9.375" style="4" bestFit="1" customWidth="1"/>
    <col min="2315" max="2315" width="10.875" style="4" customWidth="1"/>
    <col min="2316" max="2316" width="8" style="4" customWidth="1"/>
    <col min="2317" max="2560" width="9" style="4"/>
    <col min="2561" max="2561" width="18" style="4" customWidth="1"/>
    <col min="2562" max="2562" width="6.625" style="4" customWidth="1"/>
    <col min="2563" max="2563" width="7.625" style="4" customWidth="1"/>
    <col min="2564" max="2564" width="9.125" style="4" bestFit="1" customWidth="1"/>
    <col min="2565" max="2565" width="6.625" style="4" customWidth="1"/>
    <col min="2566" max="2566" width="7.625" style="4" customWidth="1"/>
    <col min="2567" max="2567" width="9.375" style="4" bestFit="1" customWidth="1"/>
    <col min="2568" max="2568" width="6.625" style="4" customWidth="1"/>
    <col min="2569" max="2569" width="7.625" style="4" customWidth="1"/>
    <col min="2570" max="2570" width="9.375" style="4" bestFit="1" customWidth="1"/>
    <col min="2571" max="2571" width="10.875" style="4" customWidth="1"/>
    <col min="2572" max="2572" width="8" style="4" customWidth="1"/>
    <col min="2573" max="2816" width="9" style="4"/>
    <col min="2817" max="2817" width="18" style="4" customWidth="1"/>
    <col min="2818" max="2818" width="6.625" style="4" customWidth="1"/>
    <col min="2819" max="2819" width="7.625" style="4" customWidth="1"/>
    <col min="2820" max="2820" width="9.125" style="4" bestFit="1" customWidth="1"/>
    <col min="2821" max="2821" width="6.625" style="4" customWidth="1"/>
    <col min="2822" max="2822" width="7.625" style="4" customWidth="1"/>
    <col min="2823" max="2823" width="9.375" style="4" bestFit="1" customWidth="1"/>
    <col min="2824" max="2824" width="6.625" style="4" customWidth="1"/>
    <col min="2825" max="2825" width="7.625" style="4" customWidth="1"/>
    <col min="2826" max="2826" width="9.375" style="4" bestFit="1" customWidth="1"/>
    <col min="2827" max="2827" width="10.875" style="4" customWidth="1"/>
    <col min="2828" max="2828" width="8" style="4" customWidth="1"/>
    <col min="2829" max="3072" width="9" style="4"/>
    <col min="3073" max="3073" width="18" style="4" customWidth="1"/>
    <col min="3074" max="3074" width="6.625" style="4" customWidth="1"/>
    <col min="3075" max="3075" width="7.625" style="4" customWidth="1"/>
    <col min="3076" max="3076" width="9.125" style="4" bestFit="1" customWidth="1"/>
    <col min="3077" max="3077" width="6.625" style="4" customWidth="1"/>
    <col min="3078" max="3078" width="7.625" style="4" customWidth="1"/>
    <col min="3079" max="3079" width="9.375" style="4" bestFit="1" customWidth="1"/>
    <col min="3080" max="3080" width="6.625" style="4" customWidth="1"/>
    <col min="3081" max="3081" width="7.625" style="4" customWidth="1"/>
    <col min="3082" max="3082" width="9.375" style="4" bestFit="1" customWidth="1"/>
    <col min="3083" max="3083" width="10.875" style="4" customWidth="1"/>
    <col min="3084" max="3084" width="8" style="4" customWidth="1"/>
    <col min="3085" max="3328" width="9" style="4"/>
    <col min="3329" max="3329" width="18" style="4" customWidth="1"/>
    <col min="3330" max="3330" width="6.625" style="4" customWidth="1"/>
    <col min="3331" max="3331" width="7.625" style="4" customWidth="1"/>
    <col min="3332" max="3332" width="9.125" style="4" bestFit="1" customWidth="1"/>
    <col min="3333" max="3333" width="6.625" style="4" customWidth="1"/>
    <col min="3334" max="3334" width="7.625" style="4" customWidth="1"/>
    <col min="3335" max="3335" width="9.375" style="4" bestFit="1" customWidth="1"/>
    <col min="3336" max="3336" width="6.625" style="4" customWidth="1"/>
    <col min="3337" max="3337" width="7.625" style="4" customWidth="1"/>
    <col min="3338" max="3338" width="9.375" style="4" bestFit="1" customWidth="1"/>
    <col min="3339" max="3339" width="10.875" style="4" customWidth="1"/>
    <col min="3340" max="3340" width="8" style="4" customWidth="1"/>
    <col min="3341" max="3584" width="9" style="4"/>
    <col min="3585" max="3585" width="18" style="4" customWidth="1"/>
    <col min="3586" max="3586" width="6.625" style="4" customWidth="1"/>
    <col min="3587" max="3587" width="7.625" style="4" customWidth="1"/>
    <col min="3588" max="3588" width="9.125" style="4" bestFit="1" customWidth="1"/>
    <col min="3589" max="3589" width="6.625" style="4" customWidth="1"/>
    <col min="3590" max="3590" width="7.625" style="4" customWidth="1"/>
    <col min="3591" max="3591" width="9.375" style="4" bestFit="1" customWidth="1"/>
    <col min="3592" max="3592" width="6.625" style="4" customWidth="1"/>
    <col min="3593" max="3593" width="7.625" style="4" customWidth="1"/>
    <col min="3594" max="3594" width="9.375" style="4" bestFit="1" customWidth="1"/>
    <col min="3595" max="3595" width="10.875" style="4" customWidth="1"/>
    <col min="3596" max="3596" width="8" style="4" customWidth="1"/>
    <col min="3597" max="3840" width="9" style="4"/>
    <col min="3841" max="3841" width="18" style="4" customWidth="1"/>
    <col min="3842" max="3842" width="6.625" style="4" customWidth="1"/>
    <col min="3843" max="3843" width="7.625" style="4" customWidth="1"/>
    <col min="3844" max="3844" width="9.125" style="4" bestFit="1" customWidth="1"/>
    <col min="3845" max="3845" width="6.625" style="4" customWidth="1"/>
    <col min="3846" max="3846" width="7.625" style="4" customWidth="1"/>
    <col min="3847" max="3847" width="9.375" style="4" bestFit="1" customWidth="1"/>
    <col min="3848" max="3848" width="6.625" style="4" customWidth="1"/>
    <col min="3849" max="3849" width="7.625" style="4" customWidth="1"/>
    <col min="3850" max="3850" width="9.375" style="4" bestFit="1" customWidth="1"/>
    <col min="3851" max="3851" width="10.875" style="4" customWidth="1"/>
    <col min="3852" max="3852" width="8" style="4" customWidth="1"/>
    <col min="3853" max="4096" width="9" style="4"/>
    <col min="4097" max="4097" width="18" style="4" customWidth="1"/>
    <col min="4098" max="4098" width="6.625" style="4" customWidth="1"/>
    <col min="4099" max="4099" width="7.625" style="4" customWidth="1"/>
    <col min="4100" max="4100" width="9.125" style="4" bestFit="1" customWidth="1"/>
    <col min="4101" max="4101" width="6.625" style="4" customWidth="1"/>
    <col min="4102" max="4102" width="7.625" style="4" customWidth="1"/>
    <col min="4103" max="4103" width="9.375" style="4" bestFit="1" customWidth="1"/>
    <col min="4104" max="4104" width="6.625" style="4" customWidth="1"/>
    <col min="4105" max="4105" width="7.625" style="4" customWidth="1"/>
    <col min="4106" max="4106" width="9.375" style="4" bestFit="1" customWidth="1"/>
    <col min="4107" max="4107" width="10.875" style="4" customWidth="1"/>
    <col min="4108" max="4108" width="8" style="4" customWidth="1"/>
    <col min="4109" max="4352" width="9" style="4"/>
    <col min="4353" max="4353" width="18" style="4" customWidth="1"/>
    <col min="4354" max="4354" width="6.625" style="4" customWidth="1"/>
    <col min="4355" max="4355" width="7.625" style="4" customWidth="1"/>
    <col min="4356" max="4356" width="9.125" style="4" bestFit="1" customWidth="1"/>
    <col min="4357" max="4357" width="6.625" style="4" customWidth="1"/>
    <col min="4358" max="4358" width="7.625" style="4" customWidth="1"/>
    <col min="4359" max="4359" width="9.375" style="4" bestFit="1" customWidth="1"/>
    <col min="4360" max="4360" width="6.625" style="4" customWidth="1"/>
    <col min="4361" max="4361" width="7.625" style="4" customWidth="1"/>
    <col min="4362" max="4362" width="9.375" style="4" bestFit="1" customWidth="1"/>
    <col min="4363" max="4363" width="10.875" style="4" customWidth="1"/>
    <col min="4364" max="4364" width="8" style="4" customWidth="1"/>
    <col min="4365" max="4608" width="9" style="4"/>
    <col min="4609" max="4609" width="18" style="4" customWidth="1"/>
    <col min="4610" max="4610" width="6.625" style="4" customWidth="1"/>
    <col min="4611" max="4611" width="7.625" style="4" customWidth="1"/>
    <col min="4612" max="4612" width="9.125" style="4" bestFit="1" customWidth="1"/>
    <col min="4613" max="4613" width="6.625" style="4" customWidth="1"/>
    <col min="4614" max="4614" width="7.625" style="4" customWidth="1"/>
    <col min="4615" max="4615" width="9.375" style="4" bestFit="1" customWidth="1"/>
    <col min="4616" max="4616" width="6.625" style="4" customWidth="1"/>
    <col min="4617" max="4617" width="7.625" style="4" customWidth="1"/>
    <col min="4618" max="4618" width="9.375" style="4" bestFit="1" customWidth="1"/>
    <col min="4619" max="4619" width="10.875" style="4" customWidth="1"/>
    <col min="4620" max="4620" width="8" style="4" customWidth="1"/>
    <col min="4621" max="4864" width="9" style="4"/>
    <col min="4865" max="4865" width="18" style="4" customWidth="1"/>
    <col min="4866" max="4866" width="6.625" style="4" customWidth="1"/>
    <col min="4867" max="4867" width="7.625" style="4" customWidth="1"/>
    <col min="4868" max="4868" width="9.125" style="4" bestFit="1" customWidth="1"/>
    <col min="4869" max="4869" width="6.625" style="4" customWidth="1"/>
    <col min="4870" max="4870" width="7.625" style="4" customWidth="1"/>
    <col min="4871" max="4871" width="9.375" style="4" bestFit="1" customWidth="1"/>
    <col min="4872" max="4872" width="6.625" style="4" customWidth="1"/>
    <col min="4873" max="4873" width="7.625" style="4" customWidth="1"/>
    <col min="4874" max="4874" width="9.375" style="4" bestFit="1" customWidth="1"/>
    <col min="4875" max="4875" width="10.875" style="4" customWidth="1"/>
    <col min="4876" max="4876" width="8" style="4" customWidth="1"/>
    <col min="4877" max="5120" width="9" style="4"/>
    <col min="5121" max="5121" width="18" style="4" customWidth="1"/>
    <col min="5122" max="5122" width="6.625" style="4" customWidth="1"/>
    <col min="5123" max="5123" width="7.625" style="4" customWidth="1"/>
    <col min="5124" max="5124" width="9.125" style="4" bestFit="1" customWidth="1"/>
    <col min="5125" max="5125" width="6.625" style="4" customWidth="1"/>
    <col min="5126" max="5126" width="7.625" style="4" customWidth="1"/>
    <col min="5127" max="5127" width="9.375" style="4" bestFit="1" customWidth="1"/>
    <col min="5128" max="5128" width="6.625" style="4" customWidth="1"/>
    <col min="5129" max="5129" width="7.625" style="4" customWidth="1"/>
    <col min="5130" max="5130" width="9.375" style="4" bestFit="1" customWidth="1"/>
    <col min="5131" max="5131" width="10.875" style="4" customWidth="1"/>
    <col min="5132" max="5132" width="8" style="4" customWidth="1"/>
    <col min="5133" max="5376" width="9" style="4"/>
    <col min="5377" max="5377" width="18" style="4" customWidth="1"/>
    <col min="5378" max="5378" width="6.625" style="4" customWidth="1"/>
    <col min="5379" max="5379" width="7.625" style="4" customWidth="1"/>
    <col min="5380" max="5380" width="9.125" style="4" bestFit="1" customWidth="1"/>
    <col min="5381" max="5381" width="6.625" style="4" customWidth="1"/>
    <col min="5382" max="5382" width="7.625" style="4" customWidth="1"/>
    <col min="5383" max="5383" width="9.375" style="4" bestFit="1" customWidth="1"/>
    <col min="5384" max="5384" width="6.625" style="4" customWidth="1"/>
    <col min="5385" max="5385" width="7.625" style="4" customWidth="1"/>
    <col min="5386" max="5386" width="9.375" style="4" bestFit="1" customWidth="1"/>
    <col min="5387" max="5387" width="10.875" style="4" customWidth="1"/>
    <col min="5388" max="5388" width="8" style="4" customWidth="1"/>
    <col min="5389" max="5632" width="9" style="4"/>
    <col min="5633" max="5633" width="18" style="4" customWidth="1"/>
    <col min="5634" max="5634" width="6.625" style="4" customWidth="1"/>
    <col min="5635" max="5635" width="7.625" style="4" customWidth="1"/>
    <col min="5636" max="5636" width="9.125" style="4" bestFit="1" customWidth="1"/>
    <col min="5637" max="5637" width="6.625" style="4" customWidth="1"/>
    <col min="5638" max="5638" width="7.625" style="4" customWidth="1"/>
    <col min="5639" max="5639" width="9.375" style="4" bestFit="1" customWidth="1"/>
    <col min="5640" max="5640" width="6.625" style="4" customWidth="1"/>
    <col min="5641" max="5641" width="7.625" style="4" customWidth="1"/>
    <col min="5642" max="5642" width="9.375" style="4" bestFit="1" customWidth="1"/>
    <col min="5643" max="5643" width="10.875" style="4" customWidth="1"/>
    <col min="5644" max="5644" width="8" style="4" customWidth="1"/>
    <col min="5645" max="5888" width="9" style="4"/>
    <col min="5889" max="5889" width="18" style="4" customWidth="1"/>
    <col min="5890" max="5890" width="6.625" style="4" customWidth="1"/>
    <col min="5891" max="5891" width="7.625" style="4" customWidth="1"/>
    <col min="5892" max="5892" width="9.125" style="4" bestFit="1" customWidth="1"/>
    <col min="5893" max="5893" width="6.625" style="4" customWidth="1"/>
    <col min="5894" max="5894" width="7.625" style="4" customWidth="1"/>
    <col min="5895" max="5895" width="9.375" style="4" bestFit="1" customWidth="1"/>
    <col min="5896" max="5896" width="6.625" style="4" customWidth="1"/>
    <col min="5897" max="5897" width="7.625" style="4" customWidth="1"/>
    <col min="5898" max="5898" width="9.375" style="4" bestFit="1" customWidth="1"/>
    <col min="5899" max="5899" width="10.875" style="4" customWidth="1"/>
    <col min="5900" max="5900" width="8" style="4" customWidth="1"/>
    <col min="5901" max="6144" width="9" style="4"/>
    <col min="6145" max="6145" width="18" style="4" customWidth="1"/>
    <col min="6146" max="6146" width="6.625" style="4" customWidth="1"/>
    <col min="6147" max="6147" width="7.625" style="4" customWidth="1"/>
    <col min="6148" max="6148" width="9.125" style="4" bestFit="1" customWidth="1"/>
    <col min="6149" max="6149" width="6.625" style="4" customWidth="1"/>
    <col min="6150" max="6150" width="7.625" style="4" customWidth="1"/>
    <col min="6151" max="6151" width="9.375" style="4" bestFit="1" customWidth="1"/>
    <col min="6152" max="6152" width="6.625" style="4" customWidth="1"/>
    <col min="6153" max="6153" width="7.625" style="4" customWidth="1"/>
    <col min="6154" max="6154" width="9.375" style="4" bestFit="1" customWidth="1"/>
    <col min="6155" max="6155" width="10.875" style="4" customWidth="1"/>
    <col min="6156" max="6156" width="8" style="4" customWidth="1"/>
    <col min="6157" max="6400" width="9" style="4"/>
    <col min="6401" max="6401" width="18" style="4" customWidth="1"/>
    <col min="6402" max="6402" width="6.625" style="4" customWidth="1"/>
    <col min="6403" max="6403" width="7.625" style="4" customWidth="1"/>
    <col min="6404" max="6404" width="9.125" style="4" bestFit="1" customWidth="1"/>
    <col min="6405" max="6405" width="6.625" style="4" customWidth="1"/>
    <col min="6406" max="6406" width="7.625" style="4" customWidth="1"/>
    <col min="6407" max="6407" width="9.375" style="4" bestFit="1" customWidth="1"/>
    <col min="6408" max="6408" width="6.625" style="4" customWidth="1"/>
    <col min="6409" max="6409" width="7.625" style="4" customWidth="1"/>
    <col min="6410" max="6410" width="9.375" style="4" bestFit="1" customWidth="1"/>
    <col min="6411" max="6411" width="10.875" style="4" customWidth="1"/>
    <col min="6412" max="6412" width="8" style="4" customWidth="1"/>
    <col min="6413" max="6656" width="9" style="4"/>
    <col min="6657" max="6657" width="18" style="4" customWidth="1"/>
    <col min="6658" max="6658" width="6.625" style="4" customWidth="1"/>
    <col min="6659" max="6659" width="7.625" style="4" customWidth="1"/>
    <col min="6660" max="6660" width="9.125" style="4" bestFit="1" customWidth="1"/>
    <col min="6661" max="6661" width="6.625" style="4" customWidth="1"/>
    <col min="6662" max="6662" width="7.625" style="4" customWidth="1"/>
    <col min="6663" max="6663" width="9.375" style="4" bestFit="1" customWidth="1"/>
    <col min="6664" max="6664" width="6.625" style="4" customWidth="1"/>
    <col min="6665" max="6665" width="7.625" style="4" customWidth="1"/>
    <col min="6666" max="6666" width="9.375" style="4" bestFit="1" customWidth="1"/>
    <col min="6667" max="6667" width="10.875" style="4" customWidth="1"/>
    <col min="6668" max="6668" width="8" style="4" customWidth="1"/>
    <col min="6669" max="6912" width="9" style="4"/>
    <col min="6913" max="6913" width="18" style="4" customWidth="1"/>
    <col min="6914" max="6914" width="6.625" style="4" customWidth="1"/>
    <col min="6915" max="6915" width="7.625" style="4" customWidth="1"/>
    <col min="6916" max="6916" width="9.125" style="4" bestFit="1" customWidth="1"/>
    <col min="6917" max="6917" width="6.625" style="4" customWidth="1"/>
    <col min="6918" max="6918" width="7.625" style="4" customWidth="1"/>
    <col min="6919" max="6919" width="9.375" style="4" bestFit="1" customWidth="1"/>
    <col min="6920" max="6920" width="6.625" style="4" customWidth="1"/>
    <col min="6921" max="6921" width="7.625" style="4" customWidth="1"/>
    <col min="6922" max="6922" width="9.375" style="4" bestFit="1" customWidth="1"/>
    <col min="6923" max="6923" width="10.875" style="4" customWidth="1"/>
    <col min="6924" max="6924" width="8" style="4" customWidth="1"/>
    <col min="6925" max="7168" width="9" style="4"/>
    <col min="7169" max="7169" width="18" style="4" customWidth="1"/>
    <col min="7170" max="7170" width="6.625" style="4" customWidth="1"/>
    <col min="7171" max="7171" width="7.625" style="4" customWidth="1"/>
    <col min="7172" max="7172" width="9.125" style="4" bestFit="1" customWidth="1"/>
    <col min="7173" max="7173" width="6.625" style="4" customWidth="1"/>
    <col min="7174" max="7174" width="7.625" style="4" customWidth="1"/>
    <col min="7175" max="7175" width="9.375" style="4" bestFit="1" customWidth="1"/>
    <col min="7176" max="7176" width="6.625" style="4" customWidth="1"/>
    <col min="7177" max="7177" width="7.625" style="4" customWidth="1"/>
    <col min="7178" max="7178" width="9.375" style="4" bestFit="1" customWidth="1"/>
    <col min="7179" max="7179" width="10.875" style="4" customWidth="1"/>
    <col min="7180" max="7180" width="8" style="4" customWidth="1"/>
    <col min="7181" max="7424" width="9" style="4"/>
    <col min="7425" max="7425" width="18" style="4" customWidth="1"/>
    <col min="7426" max="7426" width="6.625" style="4" customWidth="1"/>
    <col min="7427" max="7427" width="7.625" style="4" customWidth="1"/>
    <col min="7428" max="7428" width="9.125" style="4" bestFit="1" customWidth="1"/>
    <col min="7429" max="7429" width="6.625" style="4" customWidth="1"/>
    <col min="7430" max="7430" width="7.625" style="4" customWidth="1"/>
    <col min="7431" max="7431" width="9.375" style="4" bestFit="1" customWidth="1"/>
    <col min="7432" max="7432" width="6.625" style="4" customWidth="1"/>
    <col min="7433" max="7433" width="7.625" style="4" customWidth="1"/>
    <col min="7434" max="7434" width="9.375" style="4" bestFit="1" customWidth="1"/>
    <col min="7435" max="7435" width="10.875" style="4" customWidth="1"/>
    <col min="7436" max="7436" width="8" style="4" customWidth="1"/>
    <col min="7437" max="7680" width="9" style="4"/>
    <col min="7681" max="7681" width="18" style="4" customWidth="1"/>
    <col min="7682" max="7682" width="6.625" style="4" customWidth="1"/>
    <col min="7683" max="7683" width="7.625" style="4" customWidth="1"/>
    <col min="7684" max="7684" width="9.125" style="4" bestFit="1" customWidth="1"/>
    <col min="7685" max="7685" width="6.625" style="4" customWidth="1"/>
    <col min="7686" max="7686" width="7.625" style="4" customWidth="1"/>
    <col min="7687" max="7687" width="9.375" style="4" bestFit="1" customWidth="1"/>
    <col min="7688" max="7688" width="6.625" style="4" customWidth="1"/>
    <col min="7689" max="7689" width="7.625" style="4" customWidth="1"/>
    <col min="7690" max="7690" width="9.375" style="4" bestFit="1" customWidth="1"/>
    <col min="7691" max="7691" width="10.875" style="4" customWidth="1"/>
    <col min="7692" max="7692" width="8" style="4" customWidth="1"/>
    <col min="7693" max="7936" width="9" style="4"/>
    <col min="7937" max="7937" width="18" style="4" customWidth="1"/>
    <col min="7938" max="7938" width="6.625" style="4" customWidth="1"/>
    <col min="7939" max="7939" width="7.625" style="4" customWidth="1"/>
    <col min="7940" max="7940" width="9.125" style="4" bestFit="1" customWidth="1"/>
    <col min="7941" max="7941" width="6.625" style="4" customWidth="1"/>
    <col min="7942" max="7942" width="7.625" style="4" customWidth="1"/>
    <col min="7943" max="7943" width="9.375" style="4" bestFit="1" customWidth="1"/>
    <col min="7944" max="7944" width="6.625" style="4" customWidth="1"/>
    <col min="7945" max="7945" width="7.625" style="4" customWidth="1"/>
    <col min="7946" max="7946" width="9.375" style="4" bestFit="1" customWidth="1"/>
    <col min="7947" max="7947" width="10.875" style="4" customWidth="1"/>
    <col min="7948" max="7948" width="8" style="4" customWidth="1"/>
    <col min="7949" max="8192" width="9" style="4"/>
    <col min="8193" max="8193" width="18" style="4" customWidth="1"/>
    <col min="8194" max="8194" width="6.625" style="4" customWidth="1"/>
    <col min="8195" max="8195" width="7.625" style="4" customWidth="1"/>
    <col min="8196" max="8196" width="9.125" style="4" bestFit="1" customWidth="1"/>
    <col min="8197" max="8197" width="6.625" style="4" customWidth="1"/>
    <col min="8198" max="8198" width="7.625" style="4" customWidth="1"/>
    <col min="8199" max="8199" width="9.375" style="4" bestFit="1" customWidth="1"/>
    <col min="8200" max="8200" width="6.625" style="4" customWidth="1"/>
    <col min="8201" max="8201" width="7.625" style="4" customWidth="1"/>
    <col min="8202" max="8202" width="9.375" style="4" bestFit="1" customWidth="1"/>
    <col min="8203" max="8203" width="10.875" style="4" customWidth="1"/>
    <col min="8204" max="8204" width="8" style="4" customWidth="1"/>
    <col min="8205" max="8448" width="9" style="4"/>
    <col min="8449" max="8449" width="18" style="4" customWidth="1"/>
    <col min="8450" max="8450" width="6.625" style="4" customWidth="1"/>
    <col min="8451" max="8451" width="7.625" style="4" customWidth="1"/>
    <col min="8452" max="8452" width="9.125" style="4" bestFit="1" customWidth="1"/>
    <col min="8453" max="8453" width="6.625" style="4" customWidth="1"/>
    <col min="8454" max="8454" width="7.625" style="4" customWidth="1"/>
    <col min="8455" max="8455" width="9.375" style="4" bestFit="1" customWidth="1"/>
    <col min="8456" max="8456" width="6.625" style="4" customWidth="1"/>
    <col min="8457" max="8457" width="7.625" style="4" customWidth="1"/>
    <col min="8458" max="8458" width="9.375" style="4" bestFit="1" customWidth="1"/>
    <col min="8459" max="8459" width="10.875" style="4" customWidth="1"/>
    <col min="8460" max="8460" width="8" style="4" customWidth="1"/>
    <col min="8461" max="8704" width="9" style="4"/>
    <col min="8705" max="8705" width="18" style="4" customWidth="1"/>
    <col min="8706" max="8706" width="6.625" style="4" customWidth="1"/>
    <col min="8707" max="8707" width="7.625" style="4" customWidth="1"/>
    <col min="8708" max="8708" width="9.125" style="4" bestFit="1" customWidth="1"/>
    <col min="8709" max="8709" width="6.625" style="4" customWidth="1"/>
    <col min="8710" max="8710" width="7.625" style="4" customWidth="1"/>
    <col min="8711" max="8711" width="9.375" style="4" bestFit="1" customWidth="1"/>
    <col min="8712" max="8712" width="6.625" style="4" customWidth="1"/>
    <col min="8713" max="8713" width="7.625" style="4" customWidth="1"/>
    <col min="8714" max="8714" width="9.375" style="4" bestFit="1" customWidth="1"/>
    <col min="8715" max="8715" width="10.875" style="4" customWidth="1"/>
    <col min="8716" max="8716" width="8" style="4" customWidth="1"/>
    <col min="8717" max="8960" width="9" style="4"/>
    <col min="8961" max="8961" width="18" style="4" customWidth="1"/>
    <col min="8962" max="8962" width="6.625" style="4" customWidth="1"/>
    <col min="8963" max="8963" width="7.625" style="4" customWidth="1"/>
    <col min="8964" max="8964" width="9.125" style="4" bestFit="1" customWidth="1"/>
    <col min="8965" max="8965" width="6.625" style="4" customWidth="1"/>
    <col min="8966" max="8966" width="7.625" style="4" customWidth="1"/>
    <col min="8967" max="8967" width="9.375" style="4" bestFit="1" customWidth="1"/>
    <col min="8968" max="8968" width="6.625" style="4" customWidth="1"/>
    <col min="8969" max="8969" width="7.625" style="4" customWidth="1"/>
    <col min="8970" max="8970" width="9.375" style="4" bestFit="1" customWidth="1"/>
    <col min="8971" max="8971" width="10.875" style="4" customWidth="1"/>
    <col min="8972" max="8972" width="8" style="4" customWidth="1"/>
    <col min="8973" max="9216" width="9" style="4"/>
    <col min="9217" max="9217" width="18" style="4" customWidth="1"/>
    <col min="9218" max="9218" width="6.625" style="4" customWidth="1"/>
    <col min="9219" max="9219" width="7.625" style="4" customWidth="1"/>
    <col min="9220" max="9220" width="9.125" style="4" bestFit="1" customWidth="1"/>
    <col min="9221" max="9221" width="6.625" style="4" customWidth="1"/>
    <col min="9222" max="9222" width="7.625" style="4" customWidth="1"/>
    <col min="9223" max="9223" width="9.375" style="4" bestFit="1" customWidth="1"/>
    <col min="9224" max="9224" width="6.625" style="4" customWidth="1"/>
    <col min="9225" max="9225" width="7.625" style="4" customWidth="1"/>
    <col min="9226" max="9226" width="9.375" style="4" bestFit="1" customWidth="1"/>
    <col min="9227" max="9227" width="10.875" style="4" customWidth="1"/>
    <col min="9228" max="9228" width="8" style="4" customWidth="1"/>
    <col min="9229" max="9472" width="9" style="4"/>
    <col min="9473" max="9473" width="18" style="4" customWidth="1"/>
    <col min="9474" max="9474" width="6.625" style="4" customWidth="1"/>
    <col min="9475" max="9475" width="7.625" style="4" customWidth="1"/>
    <col min="9476" max="9476" width="9.125" style="4" bestFit="1" customWidth="1"/>
    <col min="9477" max="9477" width="6.625" style="4" customWidth="1"/>
    <col min="9478" max="9478" width="7.625" style="4" customWidth="1"/>
    <col min="9479" max="9479" width="9.375" style="4" bestFit="1" customWidth="1"/>
    <col min="9480" max="9480" width="6.625" style="4" customWidth="1"/>
    <col min="9481" max="9481" width="7.625" style="4" customWidth="1"/>
    <col min="9482" max="9482" width="9.375" style="4" bestFit="1" customWidth="1"/>
    <col min="9483" max="9483" width="10.875" style="4" customWidth="1"/>
    <col min="9484" max="9484" width="8" style="4" customWidth="1"/>
    <col min="9485" max="9728" width="9" style="4"/>
    <col min="9729" max="9729" width="18" style="4" customWidth="1"/>
    <col min="9730" max="9730" width="6.625" style="4" customWidth="1"/>
    <col min="9731" max="9731" width="7.625" style="4" customWidth="1"/>
    <col min="9732" max="9732" width="9.125" style="4" bestFit="1" customWidth="1"/>
    <col min="9733" max="9733" width="6.625" style="4" customWidth="1"/>
    <col min="9734" max="9734" width="7.625" style="4" customWidth="1"/>
    <col min="9735" max="9735" width="9.375" style="4" bestFit="1" customWidth="1"/>
    <col min="9736" max="9736" width="6.625" style="4" customWidth="1"/>
    <col min="9737" max="9737" width="7.625" style="4" customWidth="1"/>
    <col min="9738" max="9738" width="9.375" style="4" bestFit="1" customWidth="1"/>
    <col min="9739" max="9739" width="10.875" style="4" customWidth="1"/>
    <col min="9740" max="9740" width="8" style="4" customWidth="1"/>
    <col min="9741" max="9984" width="9" style="4"/>
    <col min="9985" max="9985" width="18" style="4" customWidth="1"/>
    <col min="9986" max="9986" width="6.625" style="4" customWidth="1"/>
    <col min="9987" max="9987" width="7.625" style="4" customWidth="1"/>
    <col min="9988" max="9988" width="9.125" style="4" bestFit="1" customWidth="1"/>
    <col min="9989" max="9989" width="6.625" style="4" customWidth="1"/>
    <col min="9990" max="9990" width="7.625" style="4" customWidth="1"/>
    <col min="9991" max="9991" width="9.375" style="4" bestFit="1" customWidth="1"/>
    <col min="9992" max="9992" width="6.625" style="4" customWidth="1"/>
    <col min="9993" max="9993" width="7.625" style="4" customWidth="1"/>
    <col min="9994" max="9994" width="9.375" style="4" bestFit="1" customWidth="1"/>
    <col min="9995" max="9995" width="10.875" style="4" customWidth="1"/>
    <col min="9996" max="9996" width="8" style="4" customWidth="1"/>
    <col min="9997" max="10240" width="9" style="4"/>
    <col min="10241" max="10241" width="18" style="4" customWidth="1"/>
    <col min="10242" max="10242" width="6.625" style="4" customWidth="1"/>
    <col min="10243" max="10243" width="7.625" style="4" customWidth="1"/>
    <col min="10244" max="10244" width="9.125" style="4" bestFit="1" customWidth="1"/>
    <col min="10245" max="10245" width="6.625" style="4" customWidth="1"/>
    <col min="10246" max="10246" width="7.625" style="4" customWidth="1"/>
    <col min="10247" max="10247" width="9.375" style="4" bestFit="1" customWidth="1"/>
    <col min="10248" max="10248" width="6.625" style="4" customWidth="1"/>
    <col min="10249" max="10249" width="7.625" style="4" customWidth="1"/>
    <col min="10250" max="10250" width="9.375" style="4" bestFit="1" customWidth="1"/>
    <col min="10251" max="10251" width="10.875" style="4" customWidth="1"/>
    <col min="10252" max="10252" width="8" style="4" customWidth="1"/>
    <col min="10253" max="10496" width="9" style="4"/>
    <col min="10497" max="10497" width="18" style="4" customWidth="1"/>
    <col min="10498" max="10498" width="6.625" style="4" customWidth="1"/>
    <col min="10499" max="10499" width="7.625" style="4" customWidth="1"/>
    <col min="10500" max="10500" width="9.125" style="4" bestFit="1" customWidth="1"/>
    <col min="10501" max="10501" width="6.625" style="4" customWidth="1"/>
    <col min="10502" max="10502" width="7.625" style="4" customWidth="1"/>
    <col min="10503" max="10503" width="9.375" style="4" bestFit="1" customWidth="1"/>
    <col min="10504" max="10504" width="6.625" style="4" customWidth="1"/>
    <col min="10505" max="10505" width="7.625" style="4" customWidth="1"/>
    <col min="10506" max="10506" width="9.375" style="4" bestFit="1" customWidth="1"/>
    <col min="10507" max="10507" width="10.875" style="4" customWidth="1"/>
    <col min="10508" max="10508" width="8" style="4" customWidth="1"/>
    <col min="10509" max="10752" width="9" style="4"/>
    <col min="10753" max="10753" width="18" style="4" customWidth="1"/>
    <col min="10754" max="10754" width="6.625" style="4" customWidth="1"/>
    <col min="10755" max="10755" width="7.625" style="4" customWidth="1"/>
    <col min="10756" max="10756" width="9.125" style="4" bestFit="1" customWidth="1"/>
    <col min="10757" max="10757" width="6.625" style="4" customWidth="1"/>
    <col min="10758" max="10758" width="7.625" style="4" customWidth="1"/>
    <col min="10759" max="10759" width="9.375" style="4" bestFit="1" customWidth="1"/>
    <col min="10760" max="10760" width="6.625" style="4" customWidth="1"/>
    <col min="10761" max="10761" width="7.625" style="4" customWidth="1"/>
    <col min="10762" max="10762" width="9.375" style="4" bestFit="1" customWidth="1"/>
    <col min="10763" max="10763" width="10.875" style="4" customWidth="1"/>
    <col min="10764" max="10764" width="8" style="4" customWidth="1"/>
    <col min="10765" max="11008" width="9" style="4"/>
    <col min="11009" max="11009" width="18" style="4" customWidth="1"/>
    <col min="11010" max="11010" width="6.625" style="4" customWidth="1"/>
    <col min="11011" max="11011" width="7.625" style="4" customWidth="1"/>
    <col min="11012" max="11012" width="9.125" style="4" bestFit="1" customWidth="1"/>
    <col min="11013" max="11013" width="6.625" style="4" customWidth="1"/>
    <col min="11014" max="11014" width="7.625" style="4" customWidth="1"/>
    <col min="11015" max="11015" width="9.375" style="4" bestFit="1" customWidth="1"/>
    <col min="11016" max="11016" width="6.625" style="4" customWidth="1"/>
    <col min="11017" max="11017" width="7.625" style="4" customWidth="1"/>
    <col min="11018" max="11018" width="9.375" style="4" bestFit="1" customWidth="1"/>
    <col min="11019" max="11019" width="10.875" style="4" customWidth="1"/>
    <col min="11020" max="11020" width="8" style="4" customWidth="1"/>
    <col min="11021" max="11264" width="9" style="4"/>
    <col min="11265" max="11265" width="18" style="4" customWidth="1"/>
    <col min="11266" max="11266" width="6.625" style="4" customWidth="1"/>
    <col min="11267" max="11267" width="7.625" style="4" customWidth="1"/>
    <col min="11268" max="11268" width="9.125" style="4" bestFit="1" customWidth="1"/>
    <col min="11269" max="11269" width="6.625" style="4" customWidth="1"/>
    <col min="11270" max="11270" width="7.625" style="4" customWidth="1"/>
    <col min="11271" max="11271" width="9.375" style="4" bestFit="1" customWidth="1"/>
    <col min="11272" max="11272" width="6.625" style="4" customWidth="1"/>
    <col min="11273" max="11273" width="7.625" style="4" customWidth="1"/>
    <col min="11274" max="11274" width="9.375" style="4" bestFit="1" customWidth="1"/>
    <col min="11275" max="11275" width="10.875" style="4" customWidth="1"/>
    <col min="11276" max="11276" width="8" style="4" customWidth="1"/>
    <col min="11277" max="11520" width="9" style="4"/>
    <col min="11521" max="11521" width="18" style="4" customWidth="1"/>
    <col min="11522" max="11522" width="6.625" style="4" customWidth="1"/>
    <col min="11523" max="11523" width="7.625" style="4" customWidth="1"/>
    <col min="11524" max="11524" width="9.125" style="4" bestFit="1" customWidth="1"/>
    <col min="11525" max="11525" width="6.625" style="4" customWidth="1"/>
    <col min="11526" max="11526" width="7.625" style="4" customWidth="1"/>
    <col min="11527" max="11527" width="9.375" style="4" bestFit="1" customWidth="1"/>
    <col min="11528" max="11528" width="6.625" style="4" customWidth="1"/>
    <col min="11529" max="11529" width="7.625" style="4" customWidth="1"/>
    <col min="11530" max="11530" width="9.375" style="4" bestFit="1" customWidth="1"/>
    <col min="11531" max="11531" width="10.875" style="4" customWidth="1"/>
    <col min="11532" max="11532" width="8" style="4" customWidth="1"/>
    <col min="11533" max="11776" width="9" style="4"/>
    <col min="11777" max="11777" width="18" style="4" customWidth="1"/>
    <col min="11778" max="11778" width="6.625" style="4" customWidth="1"/>
    <col min="11779" max="11779" width="7.625" style="4" customWidth="1"/>
    <col min="11780" max="11780" width="9.125" style="4" bestFit="1" customWidth="1"/>
    <col min="11781" max="11781" width="6.625" style="4" customWidth="1"/>
    <col min="11782" max="11782" width="7.625" style="4" customWidth="1"/>
    <col min="11783" max="11783" width="9.375" style="4" bestFit="1" customWidth="1"/>
    <col min="11784" max="11784" width="6.625" style="4" customWidth="1"/>
    <col min="11785" max="11785" width="7.625" style="4" customWidth="1"/>
    <col min="11786" max="11786" width="9.375" style="4" bestFit="1" customWidth="1"/>
    <col min="11787" max="11787" width="10.875" style="4" customWidth="1"/>
    <col min="11788" max="11788" width="8" style="4" customWidth="1"/>
    <col min="11789" max="12032" width="9" style="4"/>
    <col min="12033" max="12033" width="18" style="4" customWidth="1"/>
    <col min="12034" max="12034" width="6.625" style="4" customWidth="1"/>
    <col min="12035" max="12035" width="7.625" style="4" customWidth="1"/>
    <col min="12036" max="12036" width="9.125" style="4" bestFit="1" customWidth="1"/>
    <col min="12037" max="12037" width="6.625" style="4" customWidth="1"/>
    <col min="12038" max="12038" width="7.625" style="4" customWidth="1"/>
    <col min="12039" max="12039" width="9.375" style="4" bestFit="1" customWidth="1"/>
    <col min="12040" max="12040" width="6.625" style="4" customWidth="1"/>
    <col min="12041" max="12041" width="7.625" style="4" customWidth="1"/>
    <col min="12042" max="12042" width="9.375" style="4" bestFit="1" customWidth="1"/>
    <col min="12043" max="12043" width="10.875" style="4" customWidth="1"/>
    <col min="12044" max="12044" width="8" style="4" customWidth="1"/>
    <col min="12045" max="12288" width="9" style="4"/>
    <col min="12289" max="12289" width="18" style="4" customWidth="1"/>
    <col min="12290" max="12290" width="6.625" style="4" customWidth="1"/>
    <col min="12291" max="12291" width="7.625" style="4" customWidth="1"/>
    <col min="12292" max="12292" width="9.125" style="4" bestFit="1" customWidth="1"/>
    <col min="12293" max="12293" width="6.625" style="4" customWidth="1"/>
    <col min="12294" max="12294" width="7.625" style="4" customWidth="1"/>
    <col min="12295" max="12295" width="9.375" style="4" bestFit="1" customWidth="1"/>
    <col min="12296" max="12296" width="6.625" style="4" customWidth="1"/>
    <col min="12297" max="12297" width="7.625" style="4" customWidth="1"/>
    <col min="12298" max="12298" width="9.375" style="4" bestFit="1" customWidth="1"/>
    <col min="12299" max="12299" width="10.875" style="4" customWidth="1"/>
    <col min="12300" max="12300" width="8" style="4" customWidth="1"/>
    <col min="12301" max="12544" width="9" style="4"/>
    <col min="12545" max="12545" width="18" style="4" customWidth="1"/>
    <col min="12546" max="12546" width="6.625" style="4" customWidth="1"/>
    <col min="12547" max="12547" width="7.625" style="4" customWidth="1"/>
    <col min="12548" max="12548" width="9.125" style="4" bestFit="1" customWidth="1"/>
    <col min="12549" max="12549" width="6.625" style="4" customWidth="1"/>
    <col min="12550" max="12550" width="7.625" style="4" customWidth="1"/>
    <col min="12551" max="12551" width="9.375" style="4" bestFit="1" customWidth="1"/>
    <col min="12552" max="12552" width="6.625" style="4" customWidth="1"/>
    <col min="12553" max="12553" width="7.625" style="4" customWidth="1"/>
    <col min="12554" max="12554" width="9.375" style="4" bestFit="1" customWidth="1"/>
    <col min="12555" max="12555" width="10.875" style="4" customWidth="1"/>
    <col min="12556" max="12556" width="8" style="4" customWidth="1"/>
    <col min="12557" max="12800" width="9" style="4"/>
    <col min="12801" max="12801" width="18" style="4" customWidth="1"/>
    <col min="12802" max="12802" width="6.625" style="4" customWidth="1"/>
    <col min="12803" max="12803" width="7.625" style="4" customWidth="1"/>
    <col min="12804" max="12804" width="9.125" style="4" bestFit="1" customWidth="1"/>
    <col min="12805" max="12805" width="6.625" style="4" customWidth="1"/>
    <col min="12806" max="12806" width="7.625" style="4" customWidth="1"/>
    <col min="12807" max="12807" width="9.375" style="4" bestFit="1" customWidth="1"/>
    <col min="12808" max="12808" width="6.625" style="4" customWidth="1"/>
    <col min="12809" max="12809" width="7.625" style="4" customWidth="1"/>
    <col min="12810" max="12810" width="9.375" style="4" bestFit="1" customWidth="1"/>
    <col min="12811" max="12811" width="10.875" style="4" customWidth="1"/>
    <col min="12812" max="12812" width="8" style="4" customWidth="1"/>
    <col min="12813" max="13056" width="9" style="4"/>
    <col min="13057" max="13057" width="18" style="4" customWidth="1"/>
    <col min="13058" max="13058" width="6.625" style="4" customWidth="1"/>
    <col min="13059" max="13059" width="7.625" style="4" customWidth="1"/>
    <col min="13060" max="13060" width="9.125" style="4" bestFit="1" customWidth="1"/>
    <col min="13061" max="13061" width="6.625" style="4" customWidth="1"/>
    <col min="13062" max="13062" width="7.625" style="4" customWidth="1"/>
    <col min="13063" max="13063" width="9.375" style="4" bestFit="1" customWidth="1"/>
    <col min="13064" max="13064" width="6.625" style="4" customWidth="1"/>
    <col min="13065" max="13065" width="7.625" style="4" customWidth="1"/>
    <col min="13066" max="13066" width="9.375" style="4" bestFit="1" customWidth="1"/>
    <col min="13067" max="13067" width="10.875" style="4" customWidth="1"/>
    <col min="13068" max="13068" width="8" style="4" customWidth="1"/>
    <col min="13069" max="13312" width="9" style="4"/>
    <col min="13313" max="13313" width="18" style="4" customWidth="1"/>
    <col min="13314" max="13314" width="6.625" style="4" customWidth="1"/>
    <col min="13315" max="13315" width="7.625" style="4" customWidth="1"/>
    <col min="13316" max="13316" width="9.125" style="4" bestFit="1" customWidth="1"/>
    <col min="13317" max="13317" width="6.625" style="4" customWidth="1"/>
    <col min="13318" max="13318" width="7.625" style="4" customWidth="1"/>
    <col min="13319" max="13319" width="9.375" style="4" bestFit="1" customWidth="1"/>
    <col min="13320" max="13320" width="6.625" style="4" customWidth="1"/>
    <col min="13321" max="13321" width="7.625" style="4" customWidth="1"/>
    <col min="13322" max="13322" width="9.375" style="4" bestFit="1" customWidth="1"/>
    <col min="13323" max="13323" width="10.875" style="4" customWidth="1"/>
    <col min="13324" max="13324" width="8" style="4" customWidth="1"/>
    <col min="13325" max="13568" width="9" style="4"/>
    <col min="13569" max="13569" width="18" style="4" customWidth="1"/>
    <col min="13570" max="13570" width="6.625" style="4" customWidth="1"/>
    <col min="13571" max="13571" width="7.625" style="4" customWidth="1"/>
    <col min="13572" max="13572" width="9.125" style="4" bestFit="1" customWidth="1"/>
    <col min="13573" max="13573" width="6.625" style="4" customWidth="1"/>
    <col min="13574" max="13574" width="7.625" style="4" customWidth="1"/>
    <col min="13575" max="13575" width="9.375" style="4" bestFit="1" customWidth="1"/>
    <col min="13576" max="13576" width="6.625" style="4" customWidth="1"/>
    <col min="13577" max="13577" width="7.625" style="4" customWidth="1"/>
    <col min="13578" max="13578" width="9.375" style="4" bestFit="1" customWidth="1"/>
    <col min="13579" max="13579" width="10.875" style="4" customWidth="1"/>
    <col min="13580" max="13580" width="8" style="4" customWidth="1"/>
    <col min="13581" max="13824" width="9" style="4"/>
    <col min="13825" max="13825" width="18" style="4" customWidth="1"/>
    <col min="13826" max="13826" width="6.625" style="4" customWidth="1"/>
    <col min="13827" max="13827" width="7.625" style="4" customWidth="1"/>
    <col min="13828" max="13828" width="9.125" style="4" bestFit="1" customWidth="1"/>
    <col min="13829" max="13829" width="6.625" style="4" customWidth="1"/>
    <col min="13830" max="13830" width="7.625" style="4" customWidth="1"/>
    <col min="13831" max="13831" width="9.375" style="4" bestFit="1" customWidth="1"/>
    <col min="13832" max="13832" width="6.625" style="4" customWidth="1"/>
    <col min="13833" max="13833" width="7.625" style="4" customWidth="1"/>
    <col min="13834" max="13834" width="9.375" style="4" bestFit="1" customWidth="1"/>
    <col min="13835" max="13835" width="10.875" style="4" customWidth="1"/>
    <col min="13836" max="13836" width="8" style="4" customWidth="1"/>
    <col min="13837" max="14080" width="9" style="4"/>
    <col min="14081" max="14081" width="18" style="4" customWidth="1"/>
    <col min="14082" max="14082" width="6.625" style="4" customWidth="1"/>
    <col min="14083" max="14083" width="7.625" style="4" customWidth="1"/>
    <col min="14084" max="14084" width="9.125" style="4" bestFit="1" customWidth="1"/>
    <col min="14085" max="14085" width="6.625" style="4" customWidth="1"/>
    <col min="14086" max="14086" width="7.625" style="4" customWidth="1"/>
    <col min="14087" max="14087" width="9.375" style="4" bestFit="1" customWidth="1"/>
    <col min="14088" max="14088" width="6.625" style="4" customWidth="1"/>
    <col min="14089" max="14089" width="7.625" style="4" customWidth="1"/>
    <col min="14090" max="14090" width="9.375" style="4" bestFit="1" customWidth="1"/>
    <col min="14091" max="14091" width="10.875" style="4" customWidth="1"/>
    <col min="14092" max="14092" width="8" style="4" customWidth="1"/>
    <col min="14093" max="14336" width="9" style="4"/>
    <col min="14337" max="14337" width="18" style="4" customWidth="1"/>
    <col min="14338" max="14338" width="6.625" style="4" customWidth="1"/>
    <col min="14339" max="14339" width="7.625" style="4" customWidth="1"/>
    <col min="14340" max="14340" width="9.125" style="4" bestFit="1" customWidth="1"/>
    <col min="14341" max="14341" width="6.625" style="4" customWidth="1"/>
    <col min="14342" max="14342" width="7.625" style="4" customWidth="1"/>
    <col min="14343" max="14343" width="9.375" style="4" bestFit="1" customWidth="1"/>
    <col min="14344" max="14344" width="6.625" style="4" customWidth="1"/>
    <col min="14345" max="14345" width="7.625" style="4" customWidth="1"/>
    <col min="14346" max="14346" width="9.375" style="4" bestFit="1" customWidth="1"/>
    <col min="14347" max="14347" width="10.875" style="4" customWidth="1"/>
    <col min="14348" max="14348" width="8" style="4" customWidth="1"/>
    <col min="14349" max="14592" width="9" style="4"/>
    <col min="14593" max="14593" width="18" style="4" customWidth="1"/>
    <col min="14594" max="14594" width="6.625" style="4" customWidth="1"/>
    <col min="14595" max="14595" width="7.625" style="4" customWidth="1"/>
    <col min="14596" max="14596" width="9.125" style="4" bestFit="1" customWidth="1"/>
    <col min="14597" max="14597" width="6.625" style="4" customWidth="1"/>
    <col min="14598" max="14598" width="7.625" style="4" customWidth="1"/>
    <col min="14599" max="14599" width="9.375" style="4" bestFit="1" customWidth="1"/>
    <col min="14600" max="14600" width="6.625" style="4" customWidth="1"/>
    <col min="14601" max="14601" width="7.625" style="4" customWidth="1"/>
    <col min="14602" max="14602" width="9.375" style="4" bestFit="1" customWidth="1"/>
    <col min="14603" max="14603" width="10.875" style="4" customWidth="1"/>
    <col min="14604" max="14604" width="8" style="4" customWidth="1"/>
    <col min="14605" max="14848" width="9" style="4"/>
    <col min="14849" max="14849" width="18" style="4" customWidth="1"/>
    <col min="14850" max="14850" width="6.625" style="4" customWidth="1"/>
    <col min="14851" max="14851" width="7.625" style="4" customWidth="1"/>
    <col min="14852" max="14852" width="9.125" style="4" bestFit="1" customWidth="1"/>
    <col min="14853" max="14853" width="6.625" style="4" customWidth="1"/>
    <col min="14854" max="14854" width="7.625" style="4" customWidth="1"/>
    <col min="14855" max="14855" width="9.375" style="4" bestFit="1" customWidth="1"/>
    <col min="14856" max="14856" width="6.625" style="4" customWidth="1"/>
    <col min="14857" max="14857" width="7.625" style="4" customWidth="1"/>
    <col min="14858" max="14858" width="9.375" style="4" bestFit="1" customWidth="1"/>
    <col min="14859" max="14859" width="10.875" style="4" customWidth="1"/>
    <col min="14860" max="14860" width="8" style="4" customWidth="1"/>
    <col min="14861" max="15104" width="9" style="4"/>
    <col min="15105" max="15105" width="18" style="4" customWidth="1"/>
    <col min="15106" max="15106" width="6.625" style="4" customWidth="1"/>
    <col min="15107" max="15107" width="7.625" style="4" customWidth="1"/>
    <col min="15108" max="15108" width="9.125" style="4" bestFit="1" customWidth="1"/>
    <col min="15109" max="15109" width="6.625" style="4" customWidth="1"/>
    <col min="15110" max="15110" width="7.625" style="4" customWidth="1"/>
    <col min="15111" max="15111" width="9.375" style="4" bestFit="1" customWidth="1"/>
    <col min="15112" max="15112" width="6.625" style="4" customWidth="1"/>
    <col min="15113" max="15113" width="7.625" style="4" customWidth="1"/>
    <col min="15114" max="15114" width="9.375" style="4" bestFit="1" customWidth="1"/>
    <col min="15115" max="15115" width="10.875" style="4" customWidth="1"/>
    <col min="15116" max="15116" width="8" style="4" customWidth="1"/>
    <col min="15117" max="15360" width="9" style="4"/>
    <col min="15361" max="15361" width="18" style="4" customWidth="1"/>
    <col min="15362" max="15362" width="6.625" style="4" customWidth="1"/>
    <col min="15363" max="15363" width="7.625" style="4" customWidth="1"/>
    <col min="15364" max="15364" width="9.125" style="4" bestFit="1" customWidth="1"/>
    <col min="15365" max="15365" width="6.625" style="4" customWidth="1"/>
    <col min="15366" max="15366" width="7.625" style="4" customWidth="1"/>
    <col min="15367" max="15367" width="9.375" style="4" bestFit="1" customWidth="1"/>
    <col min="15368" max="15368" width="6.625" style="4" customWidth="1"/>
    <col min="15369" max="15369" width="7.625" style="4" customWidth="1"/>
    <col min="15370" max="15370" width="9.375" style="4" bestFit="1" customWidth="1"/>
    <col min="15371" max="15371" width="10.875" style="4" customWidth="1"/>
    <col min="15372" max="15372" width="8" style="4" customWidth="1"/>
    <col min="15373" max="15616" width="9" style="4"/>
    <col min="15617" max="15617" width="18" style="4" customWidth="1"/>
    <col min="15618" max="15618" width="6.625" style="4" customWidth="1"/>
    <col min="15619" max="15619" width="7.625" style="4" customWidth="1"/>
    <col min="15620" max="15620" width="9.125" style="4" bestFit="1" customWidth="1"/>
    <col min="15621" max="15621" width="6.625" style="4" customWidth="1"/>
    <col min="15622" max="15622" width="7.625" style="4" customWidth="1"/>
    <col min="15623" max="15623" width="9.375" style="4" bestFit="1" customWidth="1"/>
    <col min="15624" max="15624" width="6.625" style="4" customWidth="1"/>
    <col min="15625" max="15625" width="7.625" style="4" customWidth="1"/>
    <col min="15626" max="15626" width="9.375" style="4" bestFit="1" customWidth="1"/>
    <col min="15627" max="15627" width="10.875" style="4" customWidth="1"/>
    <col min="15628" max="15628" width="8" style="4" customWidth="1"/>
    <col min="15629" max="15872" width="9" style="4"/>
    <col min="15873" max="15873" width="18" style="4" customWidth="1"/>
    <col min="15874" max="15874" width="6.625" style="4" customWidth="1"/>
    <col min="15875" max="15875" width="7.625" style="4" customWidth="1"/>
    <col min="15876" max="15876" width="9.125" style="4" bestFit="1" customWidth="1"/>
    <col min="15877" max="15877" width="6.625" style="4" customWidth="1"/>
    <col min="15878" max="15878" width="7.625" style="4" customWidth="1"/>
    <col min="15879" max="15879" width="9.375" style="4" bestFit="1" customWidth="1"/>
    <col min="15880" max="15880" width="6.625" style="4" customWidth="1"/>
    <col min="15881" max="15881" width="7.625" style="4" customWidth="1"/>
    <col min="15882" max="15882" width="9.375" style="4" bestFit="1" customWidth="1"/>
    <col min="15883" max="15883" width="10.875" style="4" customWidth="1"/>
    <col min="15884" max="15884" width="8" style="4" customWidth="1"/>
    <col min="15885" max="16128" width="9" style="4"/>
    <col min="16129" max="16129" width="18" style="4" customWidth="1"/>
    <col min="16130" max="16130" width="6.625" style="4" customWidth="1"/>
    <col min="16131" max="16131" width="7.625" style="4" customWidth="1"/>
    <col min="16132" max="16132" width="9.125" style="4" bestFit="1" customWidth="1"/>
    <col min="16133" max="16133" width="6.625" style="4" customWidth="1"/>
    <col min="16134" max="16134" width="7.625" style="4" customWidth="1"/>
    <col min="16135" max="16135" width="9.375" style="4" bestFit="1" customWidth="1"/>
    <col min="16136" max="16136" width="6.625" style="4" customWidth="1"/>
    <col min="16137" max="16137" width="7.625" style="4" customWidth="1"/>
    <col min="16138" max="16138" width="9.375" style="4" bestFit="1" customWidth="1"/>
    <col min="16139" max="16139" width="10.875" style="4" customWidth="1"/>
    <col min="16140" max="16140" width="8" style="4" customWidth="1"/>
    <col min="16141" max="16384" width="9" style="4"/>
  </cols>
  <sheetData>
    <row r="1" spans="1:16" ht="30" customHeight="1">
      <c r="A1" s="511" t="s">
        <v>2395</v>
      </c>
      <c r="B1" s="513"/>
      <c r="C1" s="513"/>
      <c r="D1" s="513"/>
      <c r="E1" s="513"/>
      <c r="F1" s="513"/>
      <c r="G1" s="513"/>
      <c r="H1" s="38"/>
      <c r="I1" s="38"/>
      <c r="J1" s="38"/>
    </row>
    <row r="2" spans="1:16" ht="25.5" customHeight="1">
      <c r="A2" s="508" t="s">
        <v>2619</v>
      </c>
      <c r="B2" s="508"/>
      <c r="C2" s="508"/>
      <c r="D2" s="513"/>
      <c r="E2" s="513"/>
      <c r="F2" s="513"/>
      <c r="G2" s="513"/>
      <c r="H2" s="38"/>
      <c r="I2" s="267"/>
      <c r="J2" s="24" t="s">
        <v>2396</v>
      </c>
    </row>
    <row r="3" spans="1:16" ht="18" customHeight="1">
      <c r="A3" s="2816"/>
      <c r="B3" s="2818" t="s">
        <v>46</v>
      </c>
      <c r="C3" s="2819"/>
      <c r="D3" s="2820"/>
      <c r="E3" s="2821" t="s">
        <v>48</v>
      </c>
      <c r="F3" s="2821"/>
      <c r="G3" s="2818"/>
      <c r="H3" s="2591" t="s">
        <v>3015</v>
      </c>
      <c r="I3" s="2591"/>
      <c r="J3" s="2762"/>
    </row>
    <row r="4" spans="1:16" ht="24">
      <c r="A4" s="2817"/>
      <c r="B4" s="517" t="s">
        <v>2256</v>
      </c>
      <c r="C4" s="512" t="s">
        <v>2397</v>
      </c>
      <c r="D4" s="211" t="s">
        <v>2398</v>
      </c>
      <c r="E4" s="512" t="s">
        <v>2256</v>
      </c>
      <c r="F4" s="512" t="s">
        <v>2397</v>
      </c>
      <c r="G4" s="211" t="s">
        <v>2398</v>
      </c>
      <c r="H4" s="1774" t="s">
        <v>2256</v>
      </c>
      <c r="I4" s="1774" t="s">
        <v>2397</v>
      </c>
      <c r="J4" s="893" t="s">
        <v>2398</v>
      </c>
    </row>
    <row r="5" spans="1:16" ht="18" customHeight="1">
      <c r="A5" s="510"/>
      <c r="B5" s="1758"/>
      <c r="C5" s="153" t="s">
        <v>324</v>
      </c>
      <c r="D5" s="93" t="s">
        <v>2399</v>
      </c>
      <c r="E5" s="268"/>
      <c r="F5" s="153" t="s">
        <v>324</v>
      </c>
      <c r="G5" s="527" t="s">
        <v>2399</v>
      </c>
      <c r="H5" s="1943"/>
      <c r="I5" s="301" t="s">
        <v>324</v>
      </c>
      <c r="J5" s="1832" t="s">
        <v>2399</v>
      </c>
    </row>
    <row r="6" spans="1:16" ht="27" customHeight="1">
      <c r="A6" s="516" t="s">
        <v>524</v>
      </c>
      <c r="B6" s="1759">
        <v>381</v>
      </c>
      <c r="C6" s="269">
        <v>2296</v>
      </c>
      <c r="D6" s="270">
        <v>5222967</v>
      </c>
      <c r="E6" s="269">
        <v>407</v>
      </c>
      <c r="F6" s="269">
        <v>2685</v>
      </c>
      <c r="G6" s="270">
        <v>5932950</v>
      </c>
      <c r="H6" s="1969">
        <v>386</v>
      </c>
      <c r="I6" s="1969">
        <v>2753</v>
      </c>
      <c r="J6" s="1970">
        <v>6410336</v>
      </c>
    </row>
    <row r="7" spans="1:16" ht="27" customHeight="1">
      <c r="A7" s="514" t="s">
        <v>2400</v>
      </c>
      <c r="B7" s="59">
        <v>92</v>
      </c>
      <c r="C7" s="59">
        <v>575</v>
      </c>
      <c r="D7" s="60">
        <v>2314234</v>
      </c>
      <c r="E7" s="59">
        <v>92</v>
      </c>
      <c r="F7" s="59">
        <v>679</v>
      </c>
      <c r="G7" s="60">
        <v>2428655</v>
      </c>
      <c r="H7" s="59">
        <v>86</v>
      </c>
      <c r="I7" s="59">
        <v>782</v>
      </c>
      <c r="J7" s="60">
        <v>2861092</v>
      </c>
    </row>
    <row r="8" spans="1:16" ht="27" customHeight="1">
      <c r="A8" s="347" t="s">
        <v>2401</v>
      </c>
      <c r="B8" s="51">
        <v>1</v>
      </c>
      <c r="C8" s="51">
        <v>11</v>
      </c>
      <c r="D8" s="53" t="s">
        <v>2568</v>
      </c>
      <c r="E8" s="51" t="s">
        <v>111</v>
      </c>
      <c r="F8" s="51" t="s">
        <v>111</v>
      </c>
      <c r="G8" s="53" t="s">
        <v>111</v>
      </c>
      <c r="H8" s="60" t="s">
        <v>111</v>
      </c>
      <c r="I8" s="60" t="s">
        <v>111</v>
      </c>
      <c r="J8" s="60" t="s">
        <v>111</v>
      </c>
    </row>
    <row r="9" spans="1:16" ht="27" customHeight="1">
      <c r="A9" s="350" t="s">
        <v>2402</v>
      </c>
      <c r="B9" s="51">
        <v>3</v>
      </c>
      <c r="C9" s="51">
        <v>32</v>
      </c>
      <c r="D9" s="53">
        <v>46821</v>
      </c>
      <c r="E9" s="51">
        <v>5</v>
      </c>
      <c r="F9" s="51">
        <v>44</v>
      </c>
      <c r="G9" s="53">
        <v>74593</v>
      </c>
      <c r="H9" s="59">
        <v>2</v>
      </c>
      <c r="I9" s="59">
        <v>3</v>
      </c>
      <c r="J9" s="60" t="s">
        <v>3653</v>
      </c>
      <c r="L9" s="2815"/>
      <c r="M9" s="2815"/>
      <c r="N9" s="467"/>
      <c r="O9" s="467"/>
      <c r="P9" s="448"/>
    </row>
    <row r="10" spans="1:16" ht="27" customHeight="1">
      <c r="A10" s="32" t="s">
        <v>2403</v>
      </c>
      <c r="B10" s="51">
        <v>28</v>
      </c>
      <c r="C10" s="51">
        <v>147</v>
      </c>
      <c r="D10" s="53">
        <v>870508</v>
      </c>
      <c r="E10" s="51">
        <v>25</v>
      </c>
      <c r="F10" s="51">
        <v>285</v>
      </c>
      <c r="G10" s="53">
        <v>1186963</v>
      </c>
      <c r="H10" s="59">
        <v>20</v>
      </c>
      <c r="I10" s="59">
        <v>266</v>
      </c>
      <c r="J10" s="60">
        <v>1615368</v>
      </c>
      <c r="L10" s="2"/>
      <c r="M10" s="468"/>
      <c r="N10" s="467"/>
      <c r="O10" s="467"/>
      <c r="P10" s="448"/>
    </row>
    <row r="11" spans="1:16" ht="27" customHeight="1">
      <c r="A11" s="350" t="s">
        <v>3147</v>
      </c>
      <c r="B11" s="51">
        <v>23</v>
      </c>
      <c r="C11" s="51">
        <v>130</v>
      </c>
      <c r="D11" s="53">
        <v>672168</v>
      </c>
      <c r="E11" s="51">
        <v>20</v>
      </c>
      <c r="F11" s="51">
        <v>105</v>
      </c>
      <c r="G11" s="53">
        <v>538688</v>
      </c>
      <c r="H11" s="59">
        <v>23</v>
      </c>
      <c r="I11" s="59">
        <v>137</v>
      </c>
      <c r="J11" s="60">
        <v>473690</v>
      </c>
      <c r="L11" s="2"/>
      <c r="M11" s="468"/>
      <c r="N11" s="467"/>
      <c r="O11" s="467"/>
      <c r="P11" s="448"/>
    </row>
    <row r="12" spans="1:16" ht="27" customHeight="1">
      <c r="A12" s="32" t="s">
        <v>2404</v>
      </c>
      <c r="B12" s="51">
        <v>15</v>
      </c>
      <c r="C12" s="51">
        <v>93</v>
      </c>
      <c r="D12" s="53">
        <v>331101</v>
      </c>
      <c r="E12" s="51">
        <v>15</v>
      </c>
      <c r="F12" s="51">
        <v>86</v>
      </c>
      <c r="G12" s="53">
        <v>307559</v>
      </c>
      <c r="H12" s="59">
        <v>13</v>
      </c>
      <c r="I12" s="59">
        <v>116</v>
      </c>
      <c r="J12" s="60" t="s">
        <v>3653</v>
      </c>
      <c r="L12" s="2813"/>
      <c r="M12" s="2813"/>
      <c r="N12" s="518"/>
      <c r="O12" s="467"/>
      <c r="P12" s="448"/>
    </row>
    <row r="13" spans="1:16" ht="27" customHeight="1">
      <c r="A13" s="33" t="s">
        <v>2405</v>
      </c>
      <c r="B13" s="1759">
        <v>22</v>
      </c>
      <c r="C13" s="269">
        <v>162</v>
      </c>
      <c r="D13" s="270" t="s">
        <v>2568</v>
      </c>
      <c r="E13" s="269">
        <v>27</v>
      </c>
      <c r="F13" s="269">
        <v>159</v>
      </c>
      <c r="G13" s="270">
        <v>320852</v>
      </c>
      <c r="H13" s="1969">
        <v>28</v>
      </c>
      <c r="I13" s="1969">
        <v>260</v>
      </c>
      <c r="J13" s="1970">
        <v>363027</v>
      </c>
      <c r="L13" s="2"/>
      <c r="M13" s="469"/>
      <c r="N13" s="467"/>
      <c r="O13" s="467"/>
      <c r="P13" s="467"/>
    </row>
    <row r="14" spans="1:16" ht="27" customHeight="1">
      <c r="A14" s="514" t="s">
        <v>2406</v>
      </c>
      <c r="B14" s="59">
        <v>289</v>
      </c>
      <c r="C14" s="59">
        <v>1721</v>
      </c>
      <c r="D14" s="60">
        <v>2908733</v>
      </c>
      <c r="E14" s="59">
        <v>315</v>
      </c>
      <c r="F14" s="59">
        <v>2006</v>
      </c>
      <c r="G14" s="88">
        <v>3504295</v>
      </c>
      <c r="H14" s="59">
        <v>300</v>
      </c>
      <c r="I14" s="59">
        <v>1971</v>
      </c>
      <c r="J14" s="88">
        <v>3549244</v>
      </c>
      <c r="L14" s="2814"/>
      <c r="M14" s="2814"/>
      <c r="N14" s="467"/>
      <c r="O14" s="467"/>
      <c r="P14" s="448"/>
    </row>
    <row r="15" spans="1:16" ht="27" customHeight="1">
      <c r="A15" s="347" t="s">
        <v>2407</v>
      </c>
      <c r="B15" s="51">
        <v>1</v>
      </c>
      <c r="C15" s="51">
        <v>5</v>
      </c>
      <c r="D15" s="53" t="s">
        <v>2568</v>
      </c>
      <c r="E15" s="51">
        <v>1</v>
      </c>
      <c r="F15" s="51">
        <v>5</v>
      </c>
      <c r="G15" s="53" t="s">
        <v>2568</v>
      </c>
      <c r="H15" s="59">
        <v>1</v>
      </c>
      <c r="I15" s="59">
        <v>24</v>
      </c>
      <c r="J15" s="60" t="s">
        <v>3653</v>
      </c>
      <c r="L15" s="2"/>
      <c r="M15" s="469"/>
      <c r="N15" s="467"/>
      <c r="O15" s="467"/>
      <c r="P15" s="448"/>
    </row>
    <row r="16" spans="1:16" ht="27" customHeight="1">
      <c r="A16" s="351" t="s">
        <v>2408</v>
      </c>
      <c r="B16" s="51">
        <v>30</v>
      </c>
      <c r="C16" s="51">
        <v>78</v>
      </c>
      <c r="D16" s="53">
        <v>108209</v>
      </c>
      <c r="E16" s="51">
        <v>33</v>
      </c>
      <c r="F16" s="51">
        <v>98</v>
      </c>
      <c r="G16" s="53">
        <v>127592</v>
      </c>
      <c r="H16" s="59">
        <v>25</v>
      </c>
      <c r="I16" s="59">
        <v>69</v>
      </c>
      <c r="J16" s="60">
        <v>111848</v>
      </c>
      <c r="L16" s="2"/>
      <c r="M16" s="470"/>
      <c r="N16" s="467"/>
      <c r="O16" s="467"/>
      <c r="P16" s="448"/>
    </row>
    <row r="17" spans="1:16" ht="27" customHeight="1">
      <c r="A17" s="347" t="s">
        <v>2409</v>
      </c>
      <c r="B17" s="51">
        <v>93</v>
      </c>
      <c r="C17" s="51">
        <v>750</v>
      </c>
      <c r="D17" s="53">
        <v>1066463</v>
      </c>
      <c r="E17" s="51">
        <v>106</v>
      </c>
      <c r="F17" s="51">
        <v>843</v>
      </c>
      <c r="G17" s="53">
        <v>1156508</v>
      </c>
      <c r="H17" s="59">
        <v>105</v>
      </c>
      <c r="I17" s="59">
        <v>872</v>
      </c>
      <c r="J17" s="60">
        <v>1176320</v>
      </c>
      <c r="L17" s="2814"/>
      <c r="M17" s="2814"/>
      <c r="N17" s="467"/>
      <c r="O17" s="467"/>
      <c r="P17" s="448"/>
    </row>
    <row r="18" spans="1:16" ht="27" customHeight="1">
      <c r="A18" s="347" t="s">
        <v>2410</v>
      </c>
      <c r="B18" s="51">
        <v>37</v>
      </c>
      <c r="C18" s="51">
        <v>212</v>
      </c>
      <c r="D18" s="53">
        <v>409156</v>
      </c>
      <c r="E18" s="51">
        <v>37</v>
      </c>
      <c r="F18" s="51">
        <v>311</v>
      </c>
      <c r="G18" s="53">
        <v>725479</v>
      </c>
      <c r="H18" s="59">
        <v>38</v>
      </c>
      <c r="I18" s="59">
        <v>297</v>
      </c>
      <c r="J18" s="60">
        <v>791424</v>
      </c>
    </row>
    <row r="19" spans="1:16" ht="27" customHeight="1">
      <c r="A19" s="348" t="s">
        <v>2411</v>
      </c>
      <c r="B19" s="51">
        <v>110</v>
      </c>
      <c r="C19" s="51">
        <v>637</v>
      </c>
      <c r="D19" s="53" t="s">
        <v>2568</v>
      </c>
      <c r="E19" s="51">
        <v>118</v>
      </c>
      <c r="F19" s="51">
        <v>682</v>
      </c>
      <c r="G19" s="53">
        <v>1337280</v>
      </c>
      <c r="H19" s="59">
        <v>123</v>
      </c>
      <c r="I19" s="59">
        <v>676</v>
      </c>
      <c r="J19" s="60">
        <v>1295381</v>
      </c>
    </row>
    <row r="20" spans="1:16" ht="27" customHeight="1">
      <c r="A20" s="349" t="s">
        <v>2412</v>
      </c>
      <c r="B20" s="54">
        <v>18</v>
      </c>
      <c r="C20" s="54">
        <v>39</v>
      </c>
      <c r="D20" s="110">
        <v>48753</v>
      </c>
      <c r="E20" s="54">
        <v>20</v>
      </c>
      <c r="F20" s="54">
        <v>67</v>
      </c>
      <c r="G20" s="110" t="s">
        <v>2413</v>
      </c>
      <c r="H20" s="62">
        <v>8</v>
      </c>
      <c r="I20" s="62">
        <v>33</v>
      </c>
      <c r="J20" s="63" t="s">
        <v>3653</v>
      </c>
    </row>
    <row r="21" spans="1:16" ht="18" customHeight="1">
      <c r="A21" s="510" t="s">
        <v>3930</v>
      </c>
      <c r="B21" s="510"/>
      <c r="C21" s="510"/>
      <c r="D21" s="510"/>
      <c r="E21" s="513"/>
      <c r="F21" s="513"/>
      <c r="G21" s="513"/>
      <c r="H21" s="38"/>
      <c r="I21" s="38"/>
      <c r="J21" s="38"/>
    </row>
    <row r="22" spans="1:16" ht="18" customHeight="1">
      <c r="A22" s="510" t="s">
        <v>2414</v>
      </c>
      <c r="B22" s="510"/>
      <c r="C22" s="510"/>
      <c r="D22" s="510"/>
      <c r="E22" s="513"/>
      <c r="F22" s="513"/>
      <c r="G22" s="513"/>
      <c r="H22" s="38"/>
      <c r="I22" s="38"/>
      <c r="J22" s="38"/>
    </row>
    <row r="23" spans="1:16" ht="18" customHeight="1">
      <c r="A23" s="515" t="s">
        <v>3148</v>
      </c>
      <c r="B23" s="509"/>
      <c r="C23" s="509"/>
      <c r="D23" s="509"/>
      <c r="E23" s="509"/>
      <c r="F23" s="509"/>
      <c r="G23" s="509"/>
      <c r="H23" s="509"/>
      <c r="I23" s="509"/>
      <c r="J23" s="509"/>
    </row>
    <row r="24" spans="1:16" ht="18" customHeight="1">
      <c r="A24" s="513" t="s">
        <v>3149</v>
      </c>
      <c r="B24" s="131"/>
      <c r="C24" s="131"/>
      <c r="D24" s="131"/>
      <c r="E24" s="131"/>
      <c r="F24" s="131"/>
      <c r="G24" s="131"/>
      <c r="H24" s="131"/>
      <c r="I24" s="131"/>
      <c r="J24" s="131"/>
    </row>
    <row r="25" spans="1:16" ht="18" customHeight="1">
      <c r="A25" s="513" t="s">
        <v>3150</v>
      </c>
      <c r="B25" s="131"/>
      <c r="C25" s="131"/>
      <c r="D25" s="131"/>
      <c r="E25" s="131"/>
      <c r="F25" s="131"/>
      <c r="G25" s="131"/>
      <c r="H25" s="131"/>
      <c r="I25" s="131"/>
      <c r="J25" s="131"/>
    </row>
    <row r="26" spans="1:16" ht="20.100000000000001" customHeight="1">
      <c r="A26" s="513" t="s">
        <v>3151</v>
      </c>
      <c r="B26" s="131"/>
      <c r="C26" s="131"/>
      <c r="D26" s="131"/>
      <c r="E26" s="131"/>
      <c r="F26" s="131"/>
      <c r="G26" s="131"/>
      <c r="H26" s="131"/>
      <c r="I26" s="131"/>
      <c r="J26" s="131"/>
    </row>
    <row r="27" spans="1:16" ht="20.100000000000001" customHeight="1">
      <c r="A27" s="513" t="s">
        <v>3152</v>
      </c>
      <c r="B27" s="131"/>
      <c r="C27" s="131"/>
      <c r="D27" s="131"/>
      <c r="E27" s="131"/>
      <c r="F27" s="131"/>
      <c r="G27" s="131"/>
      <c r="H27" s="131"/>
      <c r="I27" s="131"/>
      <c r="J27" s="131"/>
    </row>
  </sheetData>
  <mergeCells count="8">
    <mergeCell ref="L12:M12"/>
    <mergeCell ref="L14:M14"/>
    <mergeCell ref="L17:M17"/>
    <mergeCell ref="L9:M9"/>
    <mergeCell ref="A3:A4"/>
    <mergeCell ref="B3:D3"/>
    <mergeCell ref="E3:G3"/>
    <mergeCell ref="H3:J3"/>
  </mergeCells>
  <phoneticPr fontId="8"/>
  <pageMargins left="0.59055118110236227" right="0.59055118110236227" top="0.59055118110236227" bottom="0.39370078740157483" header="0" footer="0.19685039370078741"/>
  <pageSetup paperSize="9" scale="86" orientation="portrait" r:id="rId1"/>
  <headerFooter scaleWithDoc="0" alignWithMargins="0">
    <oddFooter>&amp;C- &amp;P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36"/>
  <sheetViews>
    <sheetView showGridLines="0" view="pageBreakPreview" zoomScaleNormal="75" zoomScaleSheetLayoutView="100" workbookViewId="0">
      <selection activeCell="I50" sqref="I50"/>
    </sheetView>
  </sheetViews>
  <sheetFormatPr defaultRowHeight="20.100000000000001" customHeight="1"/>
  <cols>
    <col min="1" max="1" width="8" style="4" customWidth="1"/>
    <col min="2" max="3" width="8.125" style="4" customWidth="1"/>
    <col min="4" max="4" width="6.375" style="4" customWidth="1"/>
    <col min="5" max="6" width="8.125" style="4" customWidth="1"/>
    <col min="7" max="7" width="7.625" style="4" bestFit="1" customWidth="1"/>
    <col min="8" max="9" width="8.125" style="4" customWidth="1"/>
    <col min="10" max="10" width="7.875" style="5" customWidth="1"/>
    <col min="11" max="13" width="9" style="4"/>
    <col min="14" max="19" width="6.625" style="4" customWidth="1"/>
    <col min="20" max="20" width="11" style="4" bestFit="1" customWidth="1"/>
    <col min="21" max="23" width="9" style="4"/>
    <col min="24" max="24" width="37.875" style="4" customWidth="1"/>
    <col min="25" max="256" width="9" style="4"/>
    <col min="257" max="257" width="8" style="4" customWidth="1"/>
    <col min="258" max="259" width="8.125" style="4" customWidth="1"/>
    <col min="260" max="260" width="6.375" style="4" customWidth="1"/>
    <col min="261" max="262" width="8.125" style="4" customWidth="1"/>
    <col min="263" max="263" width="7.625" style="4" bestFit="1" customWidth="1"/>
    <col min="264" max="264" width="10.5" style="4" customWidth="1"/>
    <col min="265" max="265" width="10.625" style="4" customWidth="1"/>
    <col min="266" max="266" width="7.875" style="4" customWidth="1"/>
    <col min="267" max="269" width="9" style="4"/>
    <col min="270" max="275" width="7.5" style="4" customWidth="1"/>
    <col min="276" max="276" width="11" style="4" bestFit="1" customWidth="1"/>
    <col min="277" max="512" width="9" style="4"/>
    <col min="513" max="513" width="8" style="4" customWidth="1"/>
    <col min="514" max="515" width="8.125" style="4" customWidth="1"/>
    <col min="516" max="516" width="6.375" style="4" customWidth="1"/>
    <col min="517" max="518" width="8.125" style="4" customWidth="1"/>
    <col min="519" max="519" width="7.625" style="4" bestFit="1" customWidth="1"/>
    <col min="520" max="520" width="10.5" style="4" customWidth="1"/>
    <col min="521" max="521" width="10.625" style="4" customWidth="1"/>
    <col min="522" max="522" width="7.875" style="4" customWidth="1"/>
    <col min="523" max="525" width="9" style="4"/>
    <col min="526" max="531" width="7.5" style="4" customWidth="1"/>
    <col min="532" max="532" width="11" style="4" bestFit="1" customWidth="1"/>
    <col min="533" max="768" width="9" style="4"/>
    <col min="769" max="769" width="8" style="4" customWidth="1"/>
    <col min="770" max="771" width="8.125" style="4" customWidth="1"/>
    <col min="772" max="772" width="6.375" style="4" customWidth="1"/>
    <col min="773" max="774" width="8.125" style="4" customWidth="1"/>
    <col min="775" max="775" width="7.625" style="4" bestFit="1" customWidth="1"/>
    <col min="776" max="776" width="10.5" style="4" customWidth="1"/>
    <col min="777" max="777" width="10.625" style="4" customWidth="1"/>
    <col min="778" max="778" width="7.875" style="4" customWidth="1"/>
    <col min="779" max="781" width="9" style="4"/>
    <col min="782" max="787" width="7.5" style="4" customWidth="1"/>
    <col min="788" max="788" width="11" style="4" bestFit="1" customWidth="1"/>
    <col min="789" max="1024" width="9" style="4"/>
    <col min="1025" max="1025" width="8" style="4" customWidth="1"/>
    <col min="1026" max="1027" width="8.125" style="4" customWidth="1"/>
    <col min="1028" max="1028" width="6.375" style="4" customWidth="1"/>
    <col min="1029" max="1030" width="8.125" style="4" customWidth="1"/>
    <col min="1031" max="1031" width="7.625" style="4" bestFit="1" customWidth="1"/>
    <col min="1032" max="1032" width="10.5" style="4" customWidth="1"/>
    <col min="1033" max="1033" width="10.625" style="4" customWidth="1"/>
    <col min="1034" max="1034" width="7.875" style="4" customWidth="1"/>
    <col min="1035" max="1037" width="9" style="4"/>
    <col min="1038" max="1043" width="7.5" style="4" customWidth="1"/>
    <col min="1044" max="1044" width="11" style="4" bestFit="1" customWidth="1"/>
    <col min="1045" max="1280" width="9" style="4"/>
    <col min="1281" max="1281" width="8" style="4" customWidth="1"/>
    <col min="1282" max="1283" width="8.125" style="4" customWidth="1"/>
    <col min="1284" max="1284" width="6.375" style="4" customWidth="1"/>
    <col min="1285" max="1286" width="8.125" style="4" customWidth="1"/>
    <col min="1287" max="1287" width="7.625" style="4" bestFit="1" customWidth="1"/>
    <col min="1288" max="1288" width="10.5" style="4" customWidth="1"/>
    <col min="1289" max="1289" width="10.625" style="4" customWidth="1"/>
    <col min="1290" max="1290" width="7.875" style="4" customWidth="1"/>
    <col min="1291" max="1293" width="9" style="4"/>
    <col min="1294" max="1299" width="7.5" style="4" customWidth="1"/>
    <col min="1300" max="1300" width="11" style="4" bestFit="1" customWidth="1"/>
    <col min="1301" max="1536" width="9" style="4"/>
    <col min="1537" max="1537" width="8" style="4" customWidth="1"/>
    <col min="1538" max="1539" width="8.125" style="4" customWidth="1"/>
    <col min="1540" max="1540" width="6.375" style="4" customWidth="1"/>
    <col min="1541" max="1542" width="8.125" style="4" customWidth="1"/>
    <col min="1543" max="1543" width="7.625" style="4" bestFit="1" customWidth="1"/>
    <col min="1544" max="1544" width="10.5" style="4" customWidth="1"/>
    <col min="1545" max="1545" width="10.625" style="4" customWidth="1"/>
    <col min="1546" max="1546" width="7.875" style="4" customWidth="1"/>
    <col min="1547" max="1549" width="9" style="4"/>
    <col min="1550" max="1555" width="7.5" style="4" customWidth="1"/>
    <col min="1556" max="1556" width="11" style="4" bestFit="1" customWidth="1"/>
    <col min="1557" max="1792" width="9" style="4"/>
    <col min="1793" max="1793" width="8" style="4" customWidth="1"/>
    <col min="1794" max="1795" width="8.125" style="4" customWidth="1"/>
    <col min="1796" max="1796" width="6.375" style="4" customWidth="1"/>
    <col min="1797" max="1798" width="8.125" style="4" customWidth="1"/>
    <col min="1799" max="1799" width="7.625" style="4" bestFit="1" customWidth="1"/>
    <col min="1800" max="1800" width="10.5" style="4" customWidth="1"/>
    <col min="1801" max="1801" width="10.625" style="4" customWidth="1"/>
    <col min="1802" max="1802" width="7.875" style="4" customWidth="1"/>
    <col min="1803" max="1805" width="9" style="4"/>
    <col min="1806" max="1811" width="7.5" style="4" customWidth="1"/>
    <col min="1812" max="1812" width="11" style="4" bestFit="1" customWidth="1"/>
    <col min="1813" max="2048" width="9" style="4"/>
    <col min="2049" max="2049" width="8" style="4" customWidth="1"/>
    <col min="2050" max="2051" width="8.125" style="4" customWidth="1"/>
    <col min="2052" max="2052" width="6.375" style="4" customWidth="1"/>
    <col min="2053" max="2054" width="8.125" style="4" customWidth="1"/>
    <col min="2055" max="2055" width="7.625" style="4" bestFit="1" customWidth="1"/>
    <col min="2056" max="2056" width="10.5" style="4" customWidth="1"/>
    <col min="2057" max="2057" width="10.625" style="4" customWidth="1"/>
    <col min="2058" max="2058" width="7.875" style="4" customWidth="1"/>
    <col min="2059" max="2061" width="9" style="4"/>
    <col min="2062" max="2067" width="7.5" style="4" customWidth="1"/>
    <col min="2068" max="2068" width="11" style="4" bestFit="1" customWidth="1"/>
    <col min="2069" max="2304" width="9" style="4"/>
    <col min="2305" max="2305" width="8" style="4" customWidth="1"/>
    <col min="2306" max="2307" width="8.125" style="4" customWidth="1"/>
    <col min="2308" max="2308" width="6.375" style="4" customWidth="1"/>
    <col min="2309" max="2310" width="8.125" style="4" customWidth="1"/>
    <col min="2311" max="2311" width="7.625" style="4" bestFit="1" customWidth="1"/>
    <col min="2312" max="2312" width="10.5" style="4" customWidth="1"/>
    <col min="2313" max="2313" width="10.625" style="4" customWidth="1"/>
    <col min="2314" max="2314" width="7.875" style="4" customWidth="1"/>
    <col min="2315" max="2317" width="9" style="4"/>
    <col min="2318" max="2323" width="7.5" style="4" customWidth="1"/>
    <col min="2324" max="2324" width="11" style="4" bestFit="1" customWidth="1"/>
    <col min="2325" max="2560" width="9" style="4"/>
    <col min="2561" max="2561" width="8" style="4" customWidth="1"/>
    <col min="2562" max="2563" width="8.125" style="4" customWidth="1"/>
    <col min="2564" max="2564" width="6.375" style="4" customWidth="1"/>
    <col min="2565" max="2566" width="8.125" style="4" customWidth="1"/>
    <col min="2567" max="2567" width="7.625" style="4" bestFit="1" customWidth="1"/>
    <col min="2568" max="2568" width="10.5" style="4" customWidth="1"/>
    <col min="2569" max="2569" width="10.625" style="4" customWidth="1"/>
    <col min="2570" max="2570" width="7.875" style="4" customWidth="1"/>
    <col min="2571" max="2573" width="9" style="4"/>
    <col min="2574" max="2579" width="7.5" style="4" customWidth="1"/>
    <col min="2580" max="2580" width="11" style="4" bestFit="1" customWidth="1"/>
    <col min="2581" max="2816" width="9" style="4"/>
    <col min="2817" max="2817" width="8" style="4" customWidth="1"/>
    <col min="2818" max="2819" width="8.125" style="4" customWidth="1"/>
    <col min="2820" max="2820" width="6.375" style="4" customWidth="1"/>
    <col min="2821" max="2822" width="8.125" style="4" customWidth="1"/>
    <col min="2823" max="2823" width="7.625" style="4" bestFit="1" customWidth="1"/>
    <col min="2824" max="2824" width="10.5" style="4" customWidth="1"/>
    <col min="2825" max="2825" width="10.625" style="4" customWidth="1"/>
    <col min="2826" max="2826" width="7.875" style="4" customWidth="1"/>
    <col min="2827" max="2829" width="9" style="4"/>
    <col min="2830" max="2835" width="7.5" style="4" customWidth="1"/>
    <col min="2836" max="2836" width="11" style="4" bestFit="1" customWidth="1"/>
    <col min="2837" max="3072" width="9" style="4"/>
    <col min="3073" max="3073" width="8" style="4" customWidth="1"/>
    <col min="3074" max="3075" width="8.125" style="4" customWidth="1"/>
    <col min="3076" max="3076" width="6.375" style="4" customWidth="1"/>
    <col min="3077" max="3078" width="8.125" style="4" customWidth="1"/>
    <col min="3079" max="3079" width="7.625" style="4" bestFit="1" customWidth="1"/>
    <col min="3080" max="3080" width="10.5" style="4" customWidth="1"/>
    <col min="3081" max="3081" width="10.625" style="4" customWidth="1"/>
    <col min="3082" max="3082" width="7.875" style="4" customWidth="1"/>
    <col min="3083" max="3085" width="9" style="4"/>
    <col min="3086" max="3091" width="7.5" style="4" customWidth="1"/>
    <col min="3092" max="3092" width="11" style="4" bestFit="1" customWidth="1"/>
    <col min="3093" max="3328" width="9" style="4"/>
    <col min="3329" max="3329" width="8" style="4" customWidth="1"/>
    <col min="3330" max="3331" width="8.125" style="4" customWidth="1"/>
    <col min="3332" max="3332" width="6.375" style="4" customWidth="1"/>
    <col min="3333" max="3334" width="8.125" style="4" customWidth="1"/>
    <col min="3335" max="3335" width="7.625" style="4" bestFit="1" customWidth="1"/>
    <col min="3336" max="3336" width="10.5" style="4" customWidth="1"/>
    <col min="3337" max="3337" width="10.625" style="4" customWidth="1"/>
    <col min="3338" max="3338" width="7.875" style="4" customWidth="1"/>
    <col min="3339" max="3341" width="9" style="4"/>
    <col min="3342" max="3347" width="7.5" style="4" customWidth="1"/>
    <col min="3348" max="3348" width="11" style="4" bestFit="1" customWidth="1"/>
    <col min="3349" max="3584" width="9" style="4"/>
    <col min="3585" max="3585" width="8" style="4" customWidth="1"/>
    <col min="3586" max="3587" width="8.125" style="4" customWidth="1"/>
    <col min="3588" max="3588" width="6.375" style="4" customWidth="1"/>
    <col min="3589" max="3590" width="8.125" style="4" customWidth="1"/>
    <col min="3591" max="3591" width="7.625" style="4" bestFit="1" customWidth="1"/>
    <col min="3592" max="3592" width="10.5" style="4" customWidth="1"/>
    <col min="3593" max="3593" width="10.625" style="4" customWidth="1"/>
    <col min="3594" max="3594" width="7.875" style="4" customWidth="1"/>
    <col min="3595" max="3597" width="9" style="4"/>
    <col min="3598" max="3603" width="7.5" style="4" customWidth="1"/>
    <col min="3604" max="3604" width="11" style="4" bestFit="1" customWidth="1"/>
    <col min="3605" max="3840" width="9" style="4"/>
    <col min="3841" max="3841" width="8" style="4" customWidth="1"/>
    <col min="3842" max="3843" width="8.125" style="4" customWidth="1"/>
    <col min="3844" max="3844" width="6.375" style="4" customWidth="1"/>
    <col min="3845" max="3846" width="8.125" style="4" customWidth="1"/>
    <col min="3847" max="3847" width="7.625" style="4" bestFit="1" customWidth="1"/>
    <col min="3848" max="3848" width="10.5" style="4" customWidth="1"/>
    <col min="3849" max="3849" width="10.625" style="4" customWidth="1"/>
    <col min="3850" max="3850" width="7.875" style="4" customWidth="1"/>
    <col min="3851" max="3853" width="9" style="4"/>
    <col min="3854" max="3859" width="7.5" style="4" customWidth="1"/>
    <col min="3860" max="3860" width="11" style="4" bestFit="1" customWidth="1"/>
    <col min="3861" max="4096" width="9" style="4"/>
    <col min="4097" max="4097" width="8" style="4" customWidth="1"/>
    <col min="4098" max="4099" width="8.125" style="4" customWidth="1"/>
    <col min="4100" max="4100" width="6.375" style="4" customWidth="1"/>
    <col min="4101" max="4102" width="8.125" style="4" customWidth="1"/>
    <col min="4103" max="4103" width="7.625" style="4" bestFit="1" customWidth="1"/>
    <col min="4104" max="4104" width="10.5" style="4" customWidth="1"/>
    <col min="4105" max="4105" width="10.625" style="4" customWidth="1"/>
    <col min="4106" max="4106" width="7.875" style="4" customWidth="1"/>
    <col min="4107" max="4109" width="9" style="4"/>
    <col min="4110" max="4115" width="7.5" style="4" customWidth="1"/>
    <col min="4116" max="4116" width="11" style="4" bestFit="1" customWidth="1"/>
    <col min="4117" max="4352" width="9" style="4"/>
    <col min="4353" max="4353" width="8" style="4" customWidth="1"/>
    <col min="4354" max="4355" width="8.125" style="4" customWidth="1"/>
    <col min="4356" max="4356" width="6.375" style="4" customWidth="1"/>
    <col min="4357" max="4358" width="8.125" style="4" customWidth="1"/>
    <col min="4359" max="4359" width="7.625" style="4" bestFit="1" customWidth="1"/>
    <col min="4360" max="4360" width="10.5" style="4" customWidth="1"/>
    <col min="4361" max="4361" width="10.625" style="4" customWidth="1"/>
    <col min="4362" max="4362" width="7.875" style="4" customWidth="1"/>
    <col min="4363" max="4365" width="9" style="4"/>
    <col min="4366" max="4371" width="7.5" style="4" customWidth="1"/>
    <col min="4372" max="4372" width="11" style="4" bestFit="1" customWidth="1"/>
    <col min="4373" max="4608" width="9" style="4"/>
    <col min="4609" max="4609" width="8" style="4" customWidth="1"/>
    <col min="4610" max="4611" width="8.125" style="4" customWidth="1"/>
    <col min="4612" max="4612" width="6.375" style="4" customWidth="1"/>
    <col min="4613" max="4614" width="8.125" style="4" customWidth="1"/>
    <col min="4615" max="4615" width="7.625" style="4" bestFit="1" customWidth="1"/>
    <col min="4616" max="4616" width="10.5" style="4" customWidth="1"/>
    <col min="4617" max="4617" width="10.625" style="4" customWidth="1"/>
    <col min="4618" max="4618" width="7.875" style="4" customWidth="1"/>
    <col min="4619" max="4621" width="9" style="4"/>
    <col min="4622" max="4627" width="7.5" style="4" customWidth="1"/>
    <col min="4628" max="4628" width="11" style="4" bestFit="1" customWidth="1"/>
    <col min="4629" max="4864" width="9" style="4"/>
    <col min="4865" max="4865" width="8" style="4" customWidth="1"/>
    <col min="4866" max="4867" width="8.125" style="4" customWidth="1"/>
    <col min="4868" max="4868" width="6.375" style="4" customWidth="1"/>
    <col min="4869" max="4870" width="8.125" style="4" customWidth="1"/>
    <col min="4871" max="4871" width="7.625" style="4" bestFit="1" customWidth="1"/>
    <col min="4872" max="4872" width="10.5" style="4" customWidth="1"/>
    <col min="4873" max="4873" width="10.625" style="4" customWidth="1"/>
    <col min="4874" max="4874" width="7.875" style="4" customWidth="1"/>
    <col min="4875" max="4877" width="9" style="4"/>
    <col min="4878" max="4883" width="7.5" style="4" customWidth="1"/>
    <col min="4884" max="4884" width="11" style="4" bestFit="1" customWidth="1"/>
    <col min="4885" max="5120" width="9" style="4"/>
    <col min="5121" max="5121" width="8" style="4" customWidth="1"/>
    <col min="5122" max="5123" width="8.125" style="4" customWidth="1"/>
    <col min="5124" max="5124" width="6.375" style="4" customWidth="1"/>
    <col min="5125" max="5126" width="8.125" style="4" customWidth="1"/>
    <col min="5127" max="5127" width="7.625" style="4" bestFit="1" customWidth="1"/>
    <col min="5128" max="5128" width="10.5" style="4" customWidth="1"/>
    <col min="5129" max="5129" width="10.625" style="4" customWidth="1"/>
    <col min="5130" max="5130" width="7.875" style="4" customWidth="1"/>
    <col min="5131" max="5133" width="9" style="4"/>
    <col min="5134" max="5139" width="7.5" style="4" customWidth="1"/>
    <col min="5140" max="5140" width="11" style="4" bestFit="1" customWidth="1"/>
    <col min="5141" max="5376" width="9" style="4"/>
    <col min="5377" max="5377" width="8" style="4" customWidth="1"/>
    <col min="5378" max="5379" width="8.125" style="4" customWidth="1"/>
    <col min="5380" max="5380" width="6.375" style="4" customWidth="1"/>
    <col min="5381" max="5382" width="8.125" style="4" customWidth="1"/>
    <col min="5383" max="5383" width="7.625" style="4" bestFit="1" customWidth="1"/>
    <col min="5384" max="5384" width="10.5" style="4" customWidth="1"/>
    <col min="5385" max="5385" width="10.625" style="4" customWidth="1"/>
    <col min="5386" max="5386" width="7.875" style="4" customWidth="1"/>
    <col min="5387" max="5389" width="9" style="4"/>
    <col min="5390" max="5395" width="7.5" style="4" customWidth="1"/>
    <col min="5396" max="5396" width="11" style="4" bestFit="1" customWidth="1"/>
    <col min="5397" max="5632" width="9" style="4"/>
    <col min="5633" max="5633" width="8" style="4" customWidth="1"/>
    <col min="5634" max="5635" width="8.125" style="4" customWidth="1"/>
    <col min="5636" max="5636" width="6.375" style="4" customWidth="1"/>
    <col min="5637" max="5638" width="8.125" style="4" customWidth="1"/>
    <col min="5639" max="5639" width="7.625" style="4" bestFit="1" customWidth="1"/>
    <col min="5640" max="5640" width="10.5" style="4" customWidth="1"/>
    <col min="5641" max="5641" width="10.625" style="4" customWidth="1"/>
    <col min="5642" max="5642" width="7.875" style="4" customWidth="1"/>
    <col min="5643" max="5645" width="9" style="4"/>
    <col min="5646" max="5651" width="7.5" style="4" customWidth="1"/>
    <col min="5652" max="5652" width="11" style="4" bestFit="1" customWidth="1"/>
    <col min="5653" max="5888" width="9" style="4"/>
    <col min="5889" max="5889" width="8" style="4" customWidth="1"/>
    <col min="5890" max="5891" width="8.125" style="4" customWidth="1"/>
    <col min="5892" max="5892" width="6.375" style="4" customWidth="1"/>
    <col min="5893" max="5894" width="8.125" style="4" customWidth="1"/>
    <col min="5895" max="5895" width="7.625" style="4" bestFit="1" customWidth="1"/>
    <col min="5896" max="5896" width="10.5" style="4" customWidth="1"/>
    <col min="5897" max="5897" width="10.625" style="4" customWidth="1"/>
    <col min="5898" max="5898" width="7.875" style="4" customWidth="1"/>
    <col min="5899" max="5901" width="9" style="4"/>
    <col min="5902" max="5907" width="7.5" style="4" customWidth="1"/>
    <col min="5908" max="5908" width="11" style="4" bestFit="1" customWidth="1"/>
    <col min="5909" max="6144" width="9" style="4"/>
    <col min="6145" max="6145" width="8" style="4" customWidth="1"/>
    <col min="6146" max="6147" width="8.125" style="4" customWidth="1"/>
    <col min="6148" max="6148" width="6.375" style="4" customWidth="1"/>
    <col min="6149" max="6150" width="8.125" style="4" customWidth="1"/>
    <col min="6151" max="6151" width="7.625" style="4" bestFit="1" customWidth="1"/>
    <col min="6152" max="6152" width="10.5" style="4" customWidth="1"/>
    <col min="6153" max="6153" width="10.625" style="4" customWidth="1"/>
    <col min="6154" max="6154" width="7.875" style="4" customWidth="1"/>
    <col min="6155" max="6157" width="9" style="4"/>
    <col min="6158" max="6163" width="7.5" style="4" customWidth="1"/>
    <col min="6164" max="6164" width="11" style="4" bestFit="1" customWidth="1"/>
    <col min="6165" max="6400" width="9" style="4"/>
    <col min="6401" max="6401" width="8" style="4" customWidth="1"/>
    <col min="6402" max="6403" width="8.125" style="4" customWidth="1"/>
    <col min="6404" max="6404" width="6.375" style="4" customWidth="1"/>
    <col min="6405" max="6406" width="8.125" style="4" customWidth="1"/>
    <col min="6407" max="6407" width="7.625" style="4" bestFit="1" customWidth="1"/>
    <col min="6408" max="6408" width="10.5" style="4" customWidth="1"/>
    <col min="6409" max="6409" width="10.625" style="4" customWidth="1"/>
    <col min="6410" max="6410" width="7.875" style="4" customWidth="1"/>
    <col min="6411" max="6413" width="9" style="4"/>
    <col min="6414" max="6419" width="7.5" style="4" customWidth="1"/>
    <col min="6420" max="6420" width="11" style="4" bestFit="1" customWidth="1"/>
    <col min="6421" max="6656" width="9" style="4"/>
    <col min="6657" max="6657" width="8" style="4" customWidth="1"/>
    <col min="6658" max="6659" width="8.125" style="4" customWidth="1"/>
    <col min="6660" max="6660" width="6.375" style="4" customWidth="1"/>
    <col min="6661" max="6662" width="8.125" style="4" customWidth="1"/>
    <col min="6663" max="6663" width="7.625" style="4" bestFit="1" customWidth="1"/>
    <col min="6664" max="6664" width="10.5" style="4" customWidth="1"/>
    <col min="6665" max="6665" width="10.625" style="4" customWidth="1"/>
    <col min="6666" max="6666" width="7.875" style="4" customWidth="1"/>
    <col min="6667" max="6669" width="9" style="4"/>
    <col min="6670" max="6675" width="7.5" style="4" customWidth="1"/>
    <col min="6676" max="6676" width="11" style="4" bestFit="1" customWidth="1"/>
    <col min="6677" max="6912" width="9" style="4"/>
    <col min="6913" max="6913" width="8" style="4" customWidth="1"/>
    <col min="6914" max="6915" width="8.125" style="4" customWidth="1"/>
    <col min="6916" max="6916" width="6.375" style="4" customWidth="1"/>
    <col min="6917" max="6918" width="8.125" style="4" customWidth="1"/>
    <col min="6919" max="6919" width="7.625" style="4" bestFit="1" customWidth="1"/>
    <col min="6920" max="6920" width="10.5" style="4" customWidth="1"/>
    <col min="6921" max="6921" width="10.625" style="4" customWidth="1"/>
    <col min="6922" max="6922" width="7.875" style="4" customWidth="1"/>
    <col min="6923" max="6925" width="9" style="4"/>
    <col min="6926" max="6931" width="7.5" style="4" customWidth="1"/>
    <col min="6932" max="6932" width="11" style="4" bestFit="1" customWidth="1"/>
    <col min="6933" max="7168" width="9" style="4"/>
    <col min="7169" max="7169" width="8" style="4" customWidth="1"/>
    <col min="7170" max="7171" width="8.125" style="4" customWidth="1"/>
    <col min="7172" max="7172" width="6.375" style="4" customWidth="1"/>
    <col min="7173" max="7174" width="8.125" style="4" customWidth="1"/>
    <col min="7175" max="7175" width="7.625" style="4" bestFit="1" customWidth="1"/>
    <col min="7176" max="7176" width="10.5" style="4" customWidth="1"/>
    <col min="7177" max="7177" width="10.625" style="4" customWidth="1"/>
    <col min="7178" max="7178" width="7.875" style="4" customWidth="1"/>
    <col min="7179" max="7181" width="9" style="4"/>
    <col min="7182" max="7187" width="7.5" style="4" customWidth="1"/>
    <col min="7188" max="7188" width="11" style="4" bestFit="1" customWidth="1"/>
    <col min="7189" max="7424" width="9" style="4"/>
    <col min="7425" max="7425" width="8" style="4" customWidth="1"/>
    <col min="7426" max="7427" width="8.125" style="4" customWidth="1"/>
    <col min="7428" max="7428" width="6.375" style="4" customWidth="1"/>
    <col min="7429" max="7430" width="8.125" style="4" customWidth="1"/>
    <col min="7431" max="7431" width="7.625" style="4" bestFit="1" customWidth="1"/>
    <col min="7432" max="7432" width="10.5" style="4" customWidth="1"/>
    <col min="7433" max="7433" width="10.625" style="4" customWidth="1"/>
    <col min="7434" max="7434" width="7.875" style="4" customWidth="1"/>
    <col min="7435" max="7437" width="9" style="4"/>
    <col min="7438" max="7443" width="7.5" style="4" customWidth="1"/>
    <col min="7444" max="7444" width="11" style="4" bestFit="1" customWidth="1"/>
    <col min="7445" max="7680" width="9" style="4"/>
    <col min="7681" max="7681" width="8" style="4" customWidth="1"/>
    <col min="7682" max="7683" width="8.125" style="4" customWidth="1"/>
    <col min="7684" max="7684" width="6.375" style="4" customWidth="1"/>
    <col min="7685" max="7686" width="8.125" style="4" customWidth="1"/>
    <col min="7687" max="7687" width="7.625" style="4" bestFit="1" customWidth="1"/>
    <col min="7688" max="7688" width="10.5" style="4" customWidth="1"/>
    <col min="7689" max="7689" width="10.625" style="4" customWidth="1"/>
    <col min="7690" max="7690" width="7.875" style="4" customWidth="1"/>
    <col min="7691" max="7693" width="9" style="4"/>
    <col min="7694" max="7699" width="7.5" style="4" customWidth="1"/>
    <col min="7700" max="7700" width="11" style="4" bestFit="1" customWidth="1"/>
    <col min="7701" max="7936" width="9" style="4"/>
    <col min="7937" max="7937" width="8" style="4" customWidth="1"/>
    <col min="7938" max="7939" width="8.125" style="4" customWidth="1"/>
    <col min="7940" max="7940" width="6.375" style="4" customWidth="1"/>
    <col min="7941" max="7942" width="8.125" style="4" customWidth="1"/>
    <col min="7943" max="7943" width="7.625" style="4" bestFit="1" customWidth="1"/>
    <col min="7944" max="7944" width="10.5" style="4" customWidth="1"/>
    <col min="7945" max="7945" width="10.625" style="4" customWidth="1"/>
    <col min="7946" max="7946" width="7.875" style="4" customWidth="1"/>
    <col min="7947" max="7949" width="9" style="4"/>
    <col min="7950" max="7955" width="7.5" style="4" customWidth="1"/>
    <col min="7956" max="7956" width="11" style="4" bestFit="1" customWidth="1"/>
    <col min="7957" max="8192" width="9" style="4"/>
    <col min="8193" max="8193" width="8" style="4" customWidth="1"/>
    <col min="8194" max="8195" width="8.125" style="4" customWidth="1"/>
    <col min="8196" max="8196" width="6.375" style="4" customWidth="1"/>
    <col min="8197" max="8198" width="8.125" style="4" customWidth="1"/>
    <col min="8199" max="8199" width="7.625" style="4" bestFit="1" customWidth="1"/>
    <col min="8200" max="8200" width="10.5" style="4" customWidth="1"/>
    <col min="8201" max="8201" width="10.625" style="4" customWidth="1"/>
    <col min="8202" max="8202" width="7.875" style="4" customWidth="1"/>
    <col min="8203" max="8205" width="9" style="4"/>
    <col min="8206" max="8211" width="7.5" style="4" customWidth="1"/>
    <col min="8212" max="8212" width="11" style="4" bestFit="1" customWidth="1"/>
    <col min="8213" max="8448" width="9" style="4"/>
    <col min="8449" max="8449" width="8" style="4" customWidth="1"/>
    <col min="8450" max="8451" width="8.125" style="4" customWidth="1"/>
    <col min="8452" max="8452" width="6.375" style="4" customWidth="1"/>
    <col min="8453" max="8454" width="8.125" style="4" customWidth="1"/>
    <col min="8455" max="8455" width="7.625" style="4" bestFit="1" customWidth="1"/>
    <col min="8456" max="8456" width="10.5" style="4" customWidth="1"/>
    <col min="8457" max="8457" width="10.625" style="4" customWidth="1"/>
    <col min="8458" max="8458" width="7.875" style="4" customWidth="1"/>
    <col min="8459" max="8461" width="9" style="4"/>
    <col min="8462" max="8467" width="7.5" style="4" customWidth="1"/>
    <col min="8468" max="8468" width="11" style="4" bestFit="1" customWidth="1"/>
    <col min="8469" max="8704" width="9" style="4"/>
    <col min="8705" max="8705" width="8" style="4" customWidth="1"/>
    <col min="8706" max="8707" width="8.125" style="4" customWidth="1"/>
    <col min="8708" max="8708" width="6.375" style="4" customWidth="1"/>
    <col min="8709" max="8710" width="8.125" style="4" customWidth="1"/>
    <col min="8711" max="8711" width="7.625" style="4" bestFit="1" customWidth="1"/>
    <col min="8712" max="8712" width="10.5" style="4" customWidth="1"/>
    <col min="8713" max="8713" width="10.625" style="4" customWidth="1"/>
    <col min="8714" max="8714" width="7.875" style="4" customWidth="1"/>
    <col min="8715" max="8717" width="9" style="4"/>
    <col min="8718" max="8723" width="7.5" style="4" customWidth="1"/>
    <col min="8724" max="8724" width="11" style="4" bestFit="1" customWidth="1"/>
    <col min="8725" max="8960" width="9" style="4"/>
    <col min="8961" max="8961" width="8" style="4" customWidth="1"/>
    <col min="8962" max="8963" width="8.125" style="4" customWidth="1"/>
    <col min="8964" max="8964" width="6.375" style="4" customWidth="1"/>
    <col min="8965" max="8966" width="8.125" style="4" customWidth="1"/>
    <col min="8967" max="8967" width="7.625" style="4" bestFit="1" customWidth="1"/>
    <col min="8968" max="8968" width="10.5" style="4" customWidth="1"/>
    <col min="8969" max="8969" width="10.625" style="4" customWidth="1"/>
    <col min="8970" max="8970" width="7.875" style="4" customWidth="1"/>
    <col min="8971" max="8973" width="9" style="4"/>
    <col min="8974" max="8979" width="7.5" style="4" customWidth="1"/>
    <col min="8980" max="8980" width="11" style="4" bestFit="1" customWidth="1"/>
    <col min="8981" max="9216" width="9" style="4"/>
    <col min="9217" max="9217" width="8" style="4" customWidth="1"/>
    <col min="9218" max="9219" width="8.125" style="4" customWidth="1"/>
    <col min="9220" max="9220" width="6.375" style="4" customWidth="1"/>
    <col min="9221" max="9222" width="8.125" style="4" customWidth="1"/>
    <col min="9223" max="9223" width="7.625" style="4" bestFit="1" customWidth="1"/>
    <col min="9224" max="9224" width="10.5" style="4" customWidth="1"/>
    <col min="9225" max="9225" width="10.625" style="4" customWidth="1"/>
    <col min="9226" max="9226" width="7.875" style="4" customWidth="1"/>
    <col min="9227" max="9229" width="9" style="4"/>
    <col min="9230" max="9235" width="7.5" style="4" customWidth="1"/>
    <col min="9236" max="9236" width="11" style="4" bestFit="1" customWidth="1"/>
    <col min="9237" max="9472" width="9" style="4"/>
    <col min="9473" max="9473" width="8" style="4" customWidth="1"/>
    <col min="9474" max="9475" width="8.125" style="4" customWidth="1"/>
    <col min="9476" max="9476" width="6.375" style="4" customWidth="1"/>
    <col min="9477" max="9478" width="8.125" style="4" customWidth="1"/>
    <col min="9479" max="9479" width="7.625" style="4" bestFit="1" customWidth="1"/>
    <col min="9480" max="9480" width="10.5" style="4" customWidth="1"/>
    <col min="9481" max="9481" width="10.625" style="4" customWidth="1"/>
    <col min="9482" max="9482" width="7.875" style="4" customWidth="1"/>
    <col min="9483" max="9485" width="9" style="4"/>
    <col min="9486" max="9491" width="7.5" style="4" customWidth="1"/>
    <col min="9492" max="9492" width="11" style="4" bestFit="1" customWidth="1"/>
    <col min="9493" max="9728" width="9" style="4"/>
    <col min="9729" max="9729" width="8" style="4" customWidth="1"/>
    <col min="9730" max="9731" width="8.125" style="4" customWidth="1"/>
    <col min="9732" max="9732" width="6.375" style="4" customWidth="1"/>
    <col min="9733" max="9734" width="8.125" style="4" customWidth="1"/>
    <col min="9735" max="9735" width="7.625" style="4" bestFit="1" customWidth="1"/>
    <col min="9736" max="9736" width="10.5" style="4" customWidth="1"/>
    <col min="9737" max="9737" width="10.625" style="4" customWidth="1"/>
    <col min="9738" max="9738" width="7.875" style="4" customWidth="1"/>
    <col min="9739" max="9741" width="9" style="4"/>
    <col min="9742" max="9747" width="7.5" style="4" customWidth="1"/>
    <col min="9748" max="9748" width="11" style="4" bestFit="1" customWidth="1"/>
    <col min="9749" max="9984" width="9" style="4"/>
    <col min="9985" max="9985" width="8" style="4" customWidth="1"/>
    <col min="9986" max="9987" width="8.125" style="4" customWidth="1"/>
    <col min="9988" max="9988" width="6.375" style="4" customWidth="1"/>
    <col min="9989" max="9990" width="8.125" style="4" customWidth="1"/>
    <col min="9991" max="9991" width="7.625" style="4" bestFit="1" customWidth="1"/>
    <col min="9992" max="9992" width="10.5" style="4" customWidth="1"/>
    <col min="9993" max="9993" width="10.625" style="4" customWidth="1"/>
    <col min="9994" max="9994" width="7.875" style="4" customWidth="1"/>
    <col min="9995" max="9997" width="9" style="4"/>
    <col min="9998" max="10003" width="7.5" style="4" customWidth="1"/>
    <col min="10004" max="10004" width="11" style="4" bestFit="1" customWidth="1"/>
    <col min="10005" max="10240" width="9" style="4"/>
    <col min="10241" max="10241" width="8" style="4" customWidth="1"/>
    <col min="10242" max="10243" width="8.125" style="4" customWidth="1"/>
    <col min="10244" max="10244" width="6.375" style="4" customWidth="1"/>
    <col min="10245" max="10246" width="8.125" style="4" customWidth="1"/>
    <col min="10247" max="10247" width="7.625" style="4" bestFit="1" customWidth="1"/>
    <col min="10248" max="10248" width="10.5" style="4" customWidth="1"/>
    <col min="10249" max="10249" width="10.625" style="4" customWidth="1"/>
    <col min="10250" max="10250" width="7.875" style="4" customWidth="1"/>
    <col min="10251" max="10253" width="9" style="4"/>
    <col min="10254" max="10259" width="7.5" style="4" customWidth="1"/>
    <col min="10260" max="10260" width="11" style="4" bestFit="1" customWidth="1"/>
    <col min="10261" max="10496" width="9" style="4"/>
    <col min="10497" max="10497" width="8" style="4" customWidth="1"/>
    <col min="10498" max="10499" width="8.125" style="4" customWidth="1"/>
    <col min="10500" max="10500" width="6.375" style="4" customWidth="1"/>
    <col min="10501" max="10502" width="8.125" style="4" customWidth="1"/>
    <col min="10503" max="10503" width="7.625" style="4" bestFit="1" customWidth="1"/>
    <col min="10504" max="10504" width="10.5" style="4" customWidth="1"/>
    <col min="10505" max="10505" width="10.625" style="4" customWidth="1"/>
    <col min="10506" max="10506" width="7.875" style="4" customWidth="1"/>
    <col min="10507" max="10509" width="9" style="4"/>
    <col min="10510" max="10515" width="7.5" style="4" customWidth="1"/>
    <col min="10516" max="10516" width="11" style="4" bestFit="1" customWidth="1"/>
    <col min="10517" max="10752" width="9" style="4"/>
    <col min="10753" max="10753" width="8" style="4" customWidth="1"/>
    <col min="10754" max="10755" width="8.125" style="4" customWidth="1"/>
    <col min="10756" max="10756" width="6.375" style="4" customWidth="1"/>
    <col min="10757" max="10758" width="8.125" style="4" customWidth="1"/>
    <col min="10759" max="10759" width="7.625" style="4" bestFit="1" customWidth="1"/>
    <col min="10760" max="10760" width="10.5" style="4" customWidth="1"/>
    <col min="10761" max="10761" width="10.625" style="4" customWidth="1"/>
    <col min="10762" max="10762" width="7.875" style="4" customWidth="1"/>
    <col min="10763" max="10765" width="9" style="4"/>
    <col min="10766" max="10771" width="7.5" style="4" customWidth="1"/>
    <col min="10772" max="10772" width="11" style="4" bestFit="1" customWidth="1"/>
    <col min="10773" max="11008" width="9" style="4"/>
    <col min="11009" max="11009" width="8" style="4" customWidth="1"/>
    <col min="11010" max="11011" width="8.125" style="4" customWidth="1"/>
    <col min="11012" max="11012" width="6.375" style="4" customWidth="1"/>
    <col min="11013" max="11014" width="8.125" style="4" customWidth="1"/>
    <col min="11015" max="11015" width="7.625" style="4" bestFit="1" customWidth="1"/>
    <col min="11016" max="11016" width="10.5" style="4" customWidth="1"/>
    <col min="11017" max="11017" width="10.625" style="4" customWidth="1"/>
    <col min="11018" max="11018" width="7.875" style="4" customWidth="1"/>
    <col min="11019" max="11021" width="9" style="4"/>
    <col min="11022" max="11027" width="7.5" style="4" customWidth="1"/>
    <col min="11028" max="11028" width="11" style="4" bestFit="1" customWidth="1"/>
    <col min="11029" max="11264" width="9" style="4"/>
    <col min="11265" max="11265" width="8" style="4" customWidth="1"/>
    <col min="11266" max="11267" width="8.125" style="4" customWidth="1"/>
    <col min="11268" max="11268" width="6.375" style="4" customWidth="1"/>
    <col min="11269" max="11270" width="8.125" style="4" customWidth="1"/>
    <col min="11271" max="11271" width="7.625" style="4" bestFit="1" customWidth="1"/>
    <col min="11272" max="11272" width="10.5" style="4" customWidth="1"/>
    <col min="11273" max="11273" width="10.625" style="4" customWidth="1"/>
    <col min="11274" max="11274" width="7.875" style="4" customWidth="1"/>
    <col min="11275" max="11277" width="9" style="4"/>
    <col min="11278" max="11283" width="7.5" style="4" customWidth="1"/>
    <col min="11284" max="11284" width="11" style="4" bestFit="1" customWidth="1"/>
    <col min="11285" max="11520" width="9" style="4"/>
    <col min="11521" max="11521" width="8" style="4" customWidth="1"/>
    <col min="11522" max="11523" width="8.125" style="4" customWidth="1"/>
    <col min="11524" max="11524" width="6.375" style="4" customWidth="1"/>
    <col min="11525" max="11526" width="8.125" style="4" customWidth="1"/>
    <col min="11527" max="11527" width="7.625" style="4" bestFit="1" customWidth="1"/>
    <col min="11528" max="11528" width="10.5" style="4" customWidth="1"/>
    <col min="11529" max="11529" width="10.625" style="4" customWidth="1"/>
    <col min="11530" max="11530" width="7.875" style="4" customWidth="1"/>
    <col min="11531" max="11533" width="9" style="4"/>
    <col min="11534" max="11539" width="7.5" style="4" customWidth="1"/>
    <col min="11540" max="11540" width="11" style="4" bestFit="1" customWidth="1"/>
    <col min="11541" max="11776" width="9" style="4"/>
    <col min="11777" max="11777" width="8" style="4" customWidth="1"/>
    <col min="11778" max="11779" width="8.125" style="4" customWidth="1"/>
    <col min="11780" max="11780" width="6.375" style="4" customWidth="1"/>
    <col min="11781" max="11782" width="8.125" style="4" customWidth="1"/>
    <col min="11783" max="11783" width="7.625" style="4" bestFit="1" customWidth="1"/>
    <col min="11784" max="11784" width="10.5" style="4" customWidth="1"/>
    <col min="11785" max="11785" width="10.625" style="4" customWidth="1"/>
    <col min="11786" max="11786" width="7.875" style="4" customWidth="1"/>
    <col min="11787" max="11789" width="9" style="4"/>
    <col min="11790" max="11795" width="7.5" style="4" customWidth="1"/>
    <col min="11796" max="11796" width="11" style="4" bestFit="1" customWidth="1"/>
    <col min="11797" max="12032" width="9" style="4"/>
    <col min="12033" max="12033" width="8" style="4" customWidth="1"/>
    <col min="12034" max="12035" width="8.125" style="4" customWidth="1"/>
    <col min="12036" max="12036" width="6.375" style="4" customWidth="1"/>
    <col min="12037" max="12038" width="8.125" style="4" customWidth="1"/>
    <col min="12039" max="12039" width="7.625" style="4" bestFit="1" customWidth="1"/>
    <col min="12040" max="12040" width="10.5" style="4" customWidth="1"/>
    <col min="12041" max="12041" width="10.625" style="4" customWidth="1"/>
    <col min="12042" max="12042" width="7.875" style="4" customWidth="1"/>
    <col min="12043" max="12045" width="9" style="4"/>
    <col min="12046" max="12051" width="7.5" style="4" customWidth="1"/>
    <col min="12052" max="12052" width="11" style="4" bestFit="1" customWidth="1"/>
    <col min="12053" max="12288" width="9" style="4"/>
    <col min="12289" max="12289" width="8" style="4" customWidth="1"/>
    <col min="12290" max="12291" width="8.125" style="4" customWidth="1"/>
    <col min="12292" max="12292" width="6.375" style="4" customWidth="1"/>
    <col min="12293" max="12294" width="8.125" style="4" customWidth="1"/>
    <col min="12295" max="12295" width="7.625" style="4" bestFit="1" customWidth="1"/>
    <col min="12296" max="12296" width="10.5" style="4" customWidth="1"/>
    <col min="12297" max="12297" width="10.625" style="4" customWidth="1"/>
    <col min="12298" max="12298" width="7.875" style="4" customWidth="1"/>
    <col min="12299" max="12301" width="9" style="4"/>
    <col min="12302" max="12307" width="7.5" style="4" customWidth="1"/>
    <col min="12308" max="12308" width="11" style="4" bestFit="1" customWidth="1"/>
    <col min="12309" max="12544" width="9" style="4"/>
    <col min="12545" max="12545" width="8" style="4" customWidth="1"/>
    <col min="12546" max="12547" width="8.125" style="4" customWidth="1"/>
    <col min="12548" max="12548" width="6.375" style="4" customWidth="1"/>
    <col min="12549" max="12550" width="8.125" style="4" customWidth="1"/>
    <col min="12551" max="12551" width="7.625" style="4" bestFit="1" customWidth="1"/>
    <col min="12552" max="12552" width="10.5" style="4" customWidth="1"/>
    <col min="12553" max="12553" width="10.625" style="4" customWidth="1"/>
    <col min="12554" max="12554" width="7.875" style="4" customWidth="1"/>
    <col min="12555" max="12557" width="9" style="4"/>
    <col min="12558" max="12563" width="7.5" style="4" customWidth="1"/>
    <col min="12564" max="12564" width="11" style="4" bestFit="1" customWidth="1"/>
    <col min="12565" max="12800" width="9" style="4"/>
    <col min="12801" max="12801" width="8" style="4" customWidth="1"/>
    <col min="12802" max="12803" width="8.125" style="4" customWidth="1"/>
    <col min="12804" max="12804" width="6.375" style="4" customWidth="1"/>
    <col min="12805" max="12806" width="8.125" style="4" customWidth="1"/>
    <col min="12807" max="12807" width="7.625" style="4" bestFit="1" customWidth="1"/>
    <col min="12808" max="12808" width="10.5" style="4" customWidth="1"/>
    <col min="12809" max="12809" width="10.625" style="4" customWidth="1"/>
    <col min="12810" max="12810" width="7.875" style="4" customWidth="1"/>
    <col min="12811" max="12813" width="9" style="4"/>
    <col min="12814" max="12819" width="7.5" style="4" customWidth="1"/>
    <col min="12820" max="12820" width="11" style="4" bestFit="1" customWidth="1"/>
    <col min="12821" max="13056" width="9" style="4"/>
    <col min="13057" max="13057" width="8" style="4" customWidth="1"/>
    <col min="13058" max="13059" width="8.125" style="4" customWidth="1"/>
    <col min="13060" max="13060" width="6.375" style="4" customWidth="1"/>
    <col min="13061" max="13062" width="8.125" style="4" customWidth="1"/>
    <col min="13063" max="13063" width="7.625" style="4" bestFit="1" customWidth="1"/>
    <col min="13064" max="13064" width="10.5" style="4" customWidth="1"/>
    <col min="13065" max="13065" width="10.625" style="4" customWidth="1"/>
    <col min="13066" max="13066" width="7.875" style="4" customWidth="1"/>
    <col min="13067" max="13069" width="9" style="4"/>
    <col min="13070" max="13075" width="7.5" style="4" customWidth="1"/>
    <col min="13076" max="13076" width="11" style="4" bestFit="1" customWidth="1"/>
    <col min="13077" max="13312" width="9" style="4"/>
    <col min="13313" max="13313" width="8" style="4" customWidth="1"/>
    <col min="13314" max="13315" width="8.125" style="4" customWidth="1"/>
    <col min="13316" max="13316" width="6.375" style="4" customWidth="1"/>
    <col min="13317" max="13318" width="8.125" style="4" customWidth="1"/>
    <col min="13319" max="13319" width="7.625" style="4" bestFit="1" customWidth="1"/>
    <col min="13320" max="13320" width="10.5" style="4" customWidth="1"/>
    <col min="13321" max="13321" width="10.625" style="4" customWidth="1"/>
    <col min="13322" max="13322" width="7.875" style="4" customWidth="1"/>
    <col min="13323" max="13325" width="9" style="4"/>
    <col min="13326" max="13331" width="7.5" style="4" customWidth="1"/>
    <col min="13332" max="13332" width="11" style="4" bestFit="1" customWidth="1"/>
    <col min="13333" max="13568" width="9" style="4"/>
    <col min="13569" max="13569" width="8" style="4" customWidth="1"/>
    <col min="13570" max="13571" width="8.125" style="4" customWidth="1"/>
    <col min="13572" max="13572" width="6.375" style="4" customWidth="1"/>
    <col min="13573" max="13574" width="8.125" style="4" customWidth="1"/>
    <col min="13575" max="13575" width="7.625" style="4" bestFit="1" customWidth="1"/>
    <col min="13576" max="13576" width="10.5" style="4" customWidth="1"/>
    <col min="13577" max="13577" width="10.625" style="4" customWidth="1"/>
    <col min="13578" max="13578" width="7.875" style="4" customWidth="1"/>
    <col min="13579" max="13581" width="9" style="4"/>
    <col min="13582" max="13587" width="7.5" style="4" customWidth="1"/>
    <col min="13588" max="13588" width="11" style="4" bestFit="1" customWidth="1"/>
    <col min="13589" max="13824" width="9" style="4"/>
    <col min="13825" max="13825" width="8" style="4" customWidth="1"/>
    <col min="13826" max="13827" width="8.125" style="4" customWidth="1"/>
    <col min="13828" max="13828" width="6.375" style="4" customWidth="1"/>
    <col min="13829" max="13830" width="8.125" style="4" customWidth="1"/>
    <col min="13831" max="13831" width="7.625" style="4" bestFit="1" customWidth="1"/>
    <col min="13832" max="13832" width="10.5" style="4" customWidth="1"/>
    <col min="13833" max="13833" width="10.625" style="4" customWidth="1"/>
    <col min="13834" max="13834" width="7.875" style="4" customWidth="1"/>
    <col min="13835" max="13837" width="9" style="4"/>
    <col min="13838" max="13843" width="7.5" style="4" customWidth="1"/>
    <col min="13844" max="13844" width="11" style="4" bestFit="1" customWidth="1"/>
    <col min="13845" max="14080" width="9" style="4"/>
    <col min="14081" max="14081" width="8" style="4" customWidth="1"/>
    <col min="14082" max="14083" width="8.125" style="4" customWidth="1"/>
    <col min="14084" max="14084" width="6.375" style="4" customWidth="1"/>
    <col min="14085" max="14086" width="8.125" style="4" customWidth="1"/>
    <col min="14087" max="14087" width="7.625" style="4" bestFit="1" customWidth="1"/>
    <col min="14088" max="14088" width="10.5" style="4" customWidth="1"/>
    <col min="14089" max="14089" width="10.625" style="4" customWidth="1"/>
    <col min="14090" max="14090" width="7.875" style="4" customWidth="1"/>
    <col min="14091" max="14093" width="9" style="4"/>
    <col min="14094" max="14099" width="7.5" style="4" customWidth="1"/>
    <col min="14100" max="14100" width="11" style="4" bestFit="1" customWidth="1"/>
    <col min="14101" max="14336" width="9" style="4"/>
    <col min="14337" max="14337" width="8" style="4" customWidth="1"/>
    <col min="14338" max="14339" width="8.125" style="4" customWidth="1"/>
    <col min="14340" max="14340" width="6.375" style="4" customWidth="1"/>
    <col min="14341" max="14342" width="8.125" style="4" customWidth="1"/>
    <col min="14343" max="14343" width="7.625" style="4" bestFit="1" customWidth="1"/>
    <col min="14344" max="14344" width="10.5" style="4" customWidth="1"/>
    <col min="14345" max="14345" width="10.625" style="4" customWidth="1"/>
    <col min="14346" max="14346" width="7.875" style="4" customWidth="1"/>
    <col min="14347" max="14349" width="9" style="4"/>
    <col min="14350" max="14355" width="7.5" style="4" customWidth="1"/>
    <col min="14356" max="14356" width="11" style="4" bestFit="1" customWidth="1"/>
    <col min="14357" max="14592" width="9" style="4"/>
    <col min="14593" max="14593" width="8" style="4" customWidth="1"/>
    <col min="14594" max="14595" width="8.125" style="4" customWidth="1"/>
    <col min="14596" max="14596" width="6.375" style="4" customWidth="1"/>
    <col min="14597" max="14598" width="8.125" style="4" customWidth="1"/>
    <col min="14599" max="14599" width="7.625" style="4" bestFit="1" customWidth="1"/>
    <col min="14600" max="14600" width="10.5" style="4" customWidth="1"/>
    <col min="14601" max="14601" width="10.625" style="4" customWidth="1"/>
    <col min="14602" max="14602" width="7.875" style="4" customWidth="1"/>
    <col min="14603" max="14605" width="9" style="4"/>
    <col min="14606" max="14611" width="7.5" style="4" customWidth="1"/>
    <col min="14612" max="14612" width="11" style="4" bestFit="1" customWidth="1"/>
    <col min="14613" max="14848" width="9" style="4"/>
    <col min="14849" max="14849" width="8" style="4" customWidth="1"/>
    <col min="14850" max="14851" width="8.125" style="4" customWidth="1"/>
    <col min="14852" max="14852" width="6.375" style="4" customWidth="1"/>
    <col min="14853" max="14854" width="8.125" style="4" customWidth="1"/>
    <col min="14855" max="14855" width="7.625" style="4" bestFit="1" customWidth="1"/>
    <col min="14856" max="14856" width="10.5" style="4" customWidth="1"/>
    <col min="14857" max="14857" width="10.625" style="4" customWidth="1"/>
    <col min="14858" max="14858" width="7.875" style="4" customWidth="1"/>
    <col min="14859" max="14861" width="9" style="4"/>
    <col min="14862" max="14867" width="7.5" style="4" customWidth="1"/>
    <col min="14868" max="14868" width="11" style="4" bestFit="1" customWidth="1"/>
    <col min="14869" max="15104" width="9" style="4"/>
    <col min="15105" max="15105" width="8" style="4" customWidth="1"/>
    <col min="15106" max="15107" width="8.125" style="4" customWidth="1"/>
    <col min="15108" max="15108" width="6.375" style="4" customWidth="1"/>
    <col min="15109" max="15110" width="8.125" style="4" customWidth="1"/>
    <col min="15111" max="15111" width="7.625" style="4" bestFit="1" customWidth="1"/>
    <col min="15112" max="15112" width="10.5" style="4" customWidth="1"/>
    <col min="15113" max="15113" width="10.625" style="4" customWidth="1"/>
    <col min="15114" max="15114" width="7.875" style="4" customWidth="1"/>
    <col min="15115" max="15117" width="9" style="4"/>
    <col min="15118" max="15123" width="7.5" style="4" customWidth="1"/>
    <col min="15124" max="15124" width="11" style="4" bestFit="1" customWidth="1"/>
    <col min="15125" max="15360" width="9" style="4"/>
    <col min="15361" max="15361" width="8" style="4" customWidth="1"/>
    <col min="15362" max="15363" width="8.125" style="4" customWidth="1"/>
    <col min="15364" max="15364" width="6.375" style="4" customWidth="1"/>
    <col min="15365" max="15366" width="8.125" style="4" customWidth="1"/>
    <col min="15367" max="15367" width="7.625" style="4" bestFit="1" customWidth="1"/>
    <col min="15368" max="15368" width="10.5" style="4" customWidth="1"/>
    <col min="15369" max="15369" width="10.625" style="4" customWidth="1"/>
    <col min="15370" max="15370" width="7.875" style="4" customWidth="1"/>
    <col min="15371" max="15373" width="9" style="4"/>
    <col min="15374" max="15379" width="7.5" style="4" customWidth="1"/>
    <col min="15380" max="15380" width="11" style="4" bestFit="1" customWidth="1"/>
    <col min="15381" max="15616" width="9" style="4"/>
    <col min="15617" max="15617" width="8" style="4" customWidth="1"/>
    <col min="15618" max="15619" width="8.125" style="4" customWidth="1"/>
    <col min="15620" max="15620" width="6.375" style="4" customWidth="1"/>
    <col min="15621" max="15622" width="8.125" style="4" customWidth="1"/>
    <col min="15623" max="15623" width="7.625" style="4" bestFit="1" customWidth="1"/>
    <col min="15624" max="15624" width="10.5" style="4" customWidth="1"/>
    <col min="15625" max="15625" width="10.625" style="4" customWidth="1"/>
    <col min="15626" max="15626" width="7.875" style="4" customWidth="1"/>
    <col min="15627" max="15629" width="9" style="4"/>
    <col min="15630" max="15635" width="7.5" style="4" customWidth="1"/>
    <col min="15636" max="15636" width="11" style="4" bestFit="1" customWidth="1"/>
    <col min="15637" max="15872" width="9" style="4"/>
    <col min="15873" max="15873" width="8" style="4" customWidth="1"/>
    <col min="15874" max="15875" width="8.125" style="4" customWidth="1"/>
    <col min="15876" max="15876" width="6.375" style="4" customWidth="1"/>
    <col min="15877" max="15878" width="8.125" style="4" customWidth="1"/>
    <col min="15879" max="15879" width="7.625" style="4" bestFit="1" customWidth="1"/>
    <col min="15880" max="15880" width="10.5" style="4" customWidth="1"/>
    <col min="15881" max="15881" width="10.625" style="4" customWidth="1"/>
    <col min="15882" max="15882" width="7.875" style="4" customWidth="1"/>
    <col min="15883" max="15885" width="9" style="4"/>
    <col min="15886" max="15891" width="7.5" style="4" customWidth="1"/>
    <col min="15892" max="15892" width="11" style="4" bestFit="1" customWidth="1"/>
    <col min="15893" max="16128" width="9" style="4"/>
    <col min="16129" max="16129" width="8" style="4" customWidth="1"/>
    <col min="16130" max="16131" width="8.125" style="4" customWidth="1"/>
    <col min="16132" max="16132" width="6.375" style="4" customWidth="1"/>
    <col min="16133" max="16134" width="8.125" style="4" customWidth="1"/>
    <col min="16135" max="16135" width="7.625" style="4" bestFit="1" customWidth="1"/>
    <col min="16136" max="16136" width="10.5" style="4" customWidth="1"/>
    <col min="16137" max="16137" width="10.625" style="4" customWidth="1"/>
    <col min="16138" max="16138" width="7.875" style="4" customWidth="1"/>
    <col min="16139" max="16141" width="9" style="4"/>
    <col min="16142" max="16147" width="7.5" style="4" customWidth="1"/>
    <col min="16148" max="16148" width="11" style="4" bestFit="1" customWidth="1"/>
    <col min="16149" max="16384" width="9" style="4"/>
  </cols>
  <sheetData>
    <row r="1" spans="1:10" ht="25.5" customHeight="1">
      <c r="A1" s="2827" t="s">
        <v>2620</v>
      </c>
      <c r="B1" s="2827"/>
      <c r="C1" s="2827"/>
      <c r="D1" s="2827"/>
      <c r="E1" s="2827"/>
      <c r="F1" s="2827"/>
      <c r="G1" s="108"/>
      <c r="H1" s="108"/>
      <c r="I1" s="108"/>
      <c r="J1" s="391" t="s">
        <v>2415</v>
      </c>
    </row>
    <row r="2" spans="1:10" ht="18" customHeight="1">
      <c r="A2" s="2828" t="s">
        <v>2416</v>
      </c>
      <c r="B2" s="2830" t="s">
        <v>2256</v>
      </c>
      <c r="C2" s="2830"/>
      <c r="D2" s="2831"/>
      <c r="E2" s="2832" t="s">
        <v>2257</v>
      </c>
      <c r="F2" s="2832"/>
      <c r="G2" s="2832"/>
      <c r="H2" s="2833" t="s">
        <v>2417</v>
      </c>
      <c r="I2" s="2833"/>
      <c r="J2" s="2834"/>
    </row>
    <row r="3" spans="1:10" ht="18" customHeight="1">
      <c r="A3" s="2829"/>
      <c r="B3" s="191" t="s">
        <v>48</v>
      </c>
      <c r="C3" s="191" t="s">
        <v>3015</v>
      </c>
      <c r="D3" s="191" t="s">
        <v>2418</v>
      </c>
      <c r="E3" s="191" t="s">
        <v>48</v>
      </c>
      <c r="F3" s="191" t="s">
        <v>3015</v>
      </c>
      <c r="G3" s="191" t="s">
        <v>2418</v>
      </c>
      <c r="H3" s="191" t="s">
        <v>48</v>
      </c>
      <c r="I3" s="191" t="s">
        <v>3015</v>
      </c>
      <c r="J3" s="109" t="s">
        <v>2418</v>
      </c>
    </row>
    <row r="4" spans="1:10" ht="18" customHeight="1">
      <c r="A4" s="155"/>
      <c r="B4" s="162"/>
      <c r="C4" s="162"/>
      <c r="D4" s="162" t="s">
        <v>2419</v>
      </c>
      <c r="E4" s="162" t="s">
        <v>324</v>
      </c>
      <c r="F4" s="162" t="s">
        <v>324</v>
      </c>
      <c r="G4" s="162" t="s">
        <v>719</v>
      </c>
      <c r="H4" s="162" t="s">
        <v>2420</v>
      </c>
      <c r="I4" s="162" t="s">
        <v>2420</v>
      </c>
      <c r="J4" s="192" t="s">
        <v>2421</v>
      </c>
    </row>
    <row r="5" spans="1:10" ht="18" customHeight="1">
      <c r="A5" s="155" t="s">
        <v>1018</v>
      </c>
      <c r="B5" s="1971">
        <v>8905</v>
      </c>
      <c r="C5" s="1971">
        <v>8369</v>
      </c>
      <c r="D5" s="1972">
        <v>-6.0190903986524376</v>
      </c>
      <c r="E5" s="1971">
        <v>60306</v>
      </c>
      <c r="F5" s="1971">
        <v>59927</v>
      </c>
      <c r="G5" s="1972">
        <v>-0.6284615129506177</v>
      </c>
      <c r="H5" s="1971">
        <v>1945172.3999999992</v>
      </c>
      <c r="I5" s="1971">
        <v>1941283</v>
      </c>
      <c r="J5" s="1973">
        <v>-0.19995142846974678</v>
      </c>
    </row>
    <row r="6" spans="1:10" ht="18" customHeight="1">
      <c r="A6" s="428" t="s">
        <v>2422</v>
      </c>
      <c r="B6" s="1971">
        <v>3539</v>
      </c>
      <c r="C6" s="1971">
        <v>3374</v>
      </c>
      <c r="D6" s="1972">
        <v>-4.6623339926532896</v>
      </c>
      <c r="E6" s="1971">
        <v>27824</v>
      </c>
      <c r="F6" s="1971">
        <v>27581</v>
      </c>
      <c r="G6" s="1972">
        <v>-0.87334675100632086</v>
      </c>
      <c r="H6" s="1971">
        <v>1186219.9099999999</v>
      </c>
      <c r="I6" s="1971">
        <v>1132111</v>
      </c>
      <c r="J6" s="1974">
        <v>-4.5614569055749454</v>
      </c>
    </row>
    <row r="7" spans="1:10" ht="18" customHeight="1">
      <c r="A7" s="155" t="s">
        <v>162</v>
      </c>
      <c r="B7" s="1971">
        <v>735</v>
      </c>
      <c r="C7" s="1975">
        <v>652</v>
      </c>
      <c r="D7" s="1972">
        <v>-11.292517006802715</v>
      </c>
      <c r="E7" s="1971">
        <v>5066</v>
      </c>
      <c r="F7" s="1971">
        <v>4633</v>
      </c>
      <c r="G7" s="1972">
        <v>-8.5471772601658067</v>
      </c>
      <c r="H7" s="1971">
        <v>156768.98000000001</v>
      </c>
      <c r="I7" s="1971">
        <v>178162</v>
      </c>
      <c r="J7" s="1974">
        <v>13.646207304531789</v>
      </c>
    </row>
    <row r="8" spans="1:10" ht="18" customHeight="1">
      <c r="A8" s="155" t="s">
        <v>2237</v>
      </c>
      <c r="B8" s="1971">
        <v>407</v>
      </c>
      <c r="C8" s="1975">
        <v>386</v>
      </c>
      <c r="D8" s="1972">
        <v>-5.1597051597051635</v>
      </c>
      <c r="E8" s="1971">
        <v>2685</v>
      </c>
      <c r="F8" s="1971">
        <v>2753</v>
      </c>
      <c r="G8" s="1972">
        <v>2.5325884543761612</v>
      </c>
      <c r="H8" s="1971">
        <v>59329.5</v>
      </c>
      <c r="I8" s="1971">
        <v>64103</v>
      </c>
      <c r="J8" s="1974">
        <v>8.0457445284386253</v>
      </c>
    </row>
    <row r="9" spans="1:10" ht="18" customHeight="1">
      <c r="A9" s="479" t="s">
        <v>2423</v>
      </c>
      <c r="B9" s="1971">
        <v>378</v>
      </c>
      <c r="C9" s="1971">
        <v>347</v>
      </c>
      <c r="D9" s="1972">
        <v>-8.2010582010581974</v>
      </c>
      <c r="E9" s="1971">
        <v>1944</v>
      </c>
      <c r="F9" s="1971">
        <v>1819</v>
      </c>
      <c r="G9" s="1972">
        <v>-6.4300411522633771</v>
      </c>
      <c r="H9" s="1971">
        <v>32709.759999999998</v>
      </c>
      <c r="I9" s="1971">
        <v>32032</v>
      </c>
      <c r="J9" s="1974">
        <v>-2.0720421060869909</v>
      </c>
    </row>
    <row r="10" spans="1:10" ht="18" customHeight="1">
      <c r="A10" s="155" t="s">
        <v>165</v>
      </c>
      <c r="B10" s="1971">
        <v>240</v>
      </c>
      <c r="C10" s="1975">
        <v>227</v>
      </c>
      <c r="D10" s="1972">
        <v>-5.4166666666666696</v>
      </c>
      <c r="E10" s="1971">
        <v>1163</v>
      </c>
      <c r="F10" s="1971">
        <v>1126</v>
      </c>
      <c r="G10" s="1972">
        <v>-3.1814273430782469</v>
      </c>
      <c r="H10" s="1971">
        <v>22697.38</v>
      </c>
      <c r="I10" s="1971">
        <v>20107</v>
      </c>
      <c r="J10" s="1974">
        <v>-11.412682873529899</v>
      </c>
    </row>
    <row r="11" spans="1:10" ht="18" customHeight="1">
      <c r="A11" s="155" t="s">
        <v>166</v>
      </c>
      <c r="B11" s="1971">
        <v>681</v>
      </c>
      <c r="C11" s="1975">
        <v>650</v>
      </c>
      <c r="D11" s="1972">
        <v>-4.5521292217327485</v>
      </c>
      <c r="E11" s="1971">
        <v>4817</v>
      </c>
      <c r="F11" s="1971">
        <v>5058</v>
      </c>
      <c r="G11" s="1972">
        <v>5.0031139713514694</v>
      </c>
      <c r="H11" s="1971">
        <v>115278.98</v>
      </c>
      <c r="I11" s="1971">
        <v>125738</v>
      </c>
      <c r="J11" s="1974">
        <v>9.0727901999132943</v>
      </c>
    </row>
    <row r="12" spans="1:10" ht="18" customHeight="1">
      <c r="A12" s="428" t="s">
        <v>2424</v>
      </c>
      <c r="B12" s="1971">
        <v>253</v>
      </c>
      <c r="C12" s="1971">
        <v>247</v>
      </c>
      <c r="D12" s="1972">
        <v>-2.371541501976282</v>
      </c>
      <c r="E12" s="1971">
        <v>1390</v>
      </c>
      <c r="F12" s="1971">
        <v>1412</v>
      </c>
      <c r="G12" s="1972">
        <v>1.5827338129496438</v>
      </c>
      <c r="H12" s="1971">
        <v>24938.43</v>
      </c>
      <c r="I12" s="1971">
        <v>32174</v>
      </c>
      <c r="J12" s="1974">
        <v>29.013735026623564</v>
      </c>
    </row>
    <row r="13" spans="1:10" ht="18" customHeight="1">
      <c r="A13" s="428" t="s">
        <v>2425</v>
      </c>
      <c r="B13" s="1971">
        <v>992</v>
      </c>
      <c r="C13" s="1971">
        <v>952</v>
      </c>
      <c r="D13" s="1972">
        <v>-4.0322580645161255</v>
      </c>
      <c r="E13" s="1971">
        <v>5847</v>
      </c>
      <c r="F13" s="1971">
        <v>5968</v>
      </c>
      <c r="G13" s="1972">
        <v>2.0694373182828851</v>
      </c>
      <c r="H13" s="1971">
        <v>137281.16</v>
      </c>
      <c r="I13" s="1971">
        <v>149403</v>
      </c>
      <c r="J13" s="1974">
        <v>8.8299370430727784</v>
      </c>
    </row>
    <row r="14" spans="1:10" ht="18" customHeight="1">
      <c r="A14" s="425" t="s">
        <v>169</v>
      </c>
      <c r="B14" s="1976">
        <v>797</v>
      </c>
      <c r="C14" s="1976">
        <v>771</v>
      </c>
      <c r="D14" s="1977">
        <v>-3.2622333751568422</v>
      </c>
      <c r="E14" s="1976">
        <v>5510</v>
      </c>
      <c r="F14" s="1976">
        <v>5504</v>
      </c>
      <c r="G14" s="1977">
        <v>-0.10889292196006872</v>
      </c>
      <c r="H14" s="1976">
        <v>133269.71</v>
      </c>
      <c r="I14" s="1976">
        <v>131440</v>
      </c>
      <c r="J14" s="1978">
        <v>-1.3729376315143149</v>
      </c>
    </row>
    <row r="15" spans="1:10" ht="18" customHeight="1">
      <c r="A15" s="389" t="s">
        <v>2426</v>
      </c>
      <c r="B15" s="389"/>
      <c r="C15" s="389"/>
      <c r="D15" s="389"/>
      <c r="E15" s="389"/>
    </row>
    <row r="16" spans="1:10" ht="18" customHeight="1">
      <c r="A16" s="2704" t="s">
        <v>2427</v>
      </c>
      <c r="B16" s="2704"/>
      <c r="C16" s="2704"/>
      <c r="D16" s="2704"/>
      <c r="E16" s="2704"/>
      <c r="F16" s="2704"/>
      <c r="G16" s="2704"/>
      <c r="H16" s="2704"/>
      <c r="I16" s="2704"/>
      <c r="J16" s="2704"/>
    </row>
    <row r="17" spans="1:24" ht="17.25" customHeight="1"/>
    <row r="18" spans="1:24" ht="25.5" customHeight="1">
      <c r="A18" s="113"/>
      <c r="B18" s="113"/>
      <c r="C18" s="113"/>
      <c r="D18" s="113"/>
      <c r="E18" s="113"/>
      <c r="F18" s="113"/>
      <c r="G18" s="113"/>
      <c r="H18" s="113"/>
      <c r="I18" s="5" t="s">
        <v>2428</v>
      </c>
      <c r="J18" s="411"/>
      <c r="L18" s="390" t="s">
        <v>2621</v>
      </c>
      <c r="M18" s="113"/>
      <c r="N18" s="113"/>
      <c r="O18" s="113"/>
      <c r="P18" s="113"/>
      <c r="Q18" s="113"/>
      <c r="R18" s="113"/>
      <c r="S18" s="113"/>
      <c r="T18" s="113"/>
      <c r="U18" s="5" t="s">
        <v>2429</v>
      </c>
    </row>
    <row r="19" spans="1:24" ht="18" customHeight="1">
      <c r="A19" s="113"/>
      <c r="B19" s="113"/>
      <c r="C19" s="113"/>
      <c r="D19" s="113"/>
      <c r="E19" s="113"/>
      <c r="F19" s="113"/>
      <c r="G19" s="113"/>
      <c r="H19" s="113"/>
      <c r="J19" s="4"/>
      <c r="L19" s="2835"/>
      <c r="M19" s="2837" t="s">
        <v>412</v>
      </c>
      <c r="N19" s="2839" t="s">
        <v>2256</v>
      </c>
      <c r="O19" s="2840"/>
      <c r="P19" s="2841"/>
      <c r="Q19" s="2842" t="s">
        <v>2257</v>
      </c>
      <c r="R19" s="2842"/>
      <c r="S19" s="2842"/>
      <c r="T19" s="2825" t="s">
        <v>2417</v>
      </c>
      <c r="U19" s="2825" t="s">
        <v>2430</v>
      </c>
    </row>
    <row r="20" spans="1:24" ht="18" customHeight="1">
      <c r="A20" s="113"/>
      <c r="B20" s="113"/>
      <c r="C20" s="113"/>
      <c r="D20" s="113"/>
      <c r="E20" s="113"/>
      <c r="F20" s="113"/>
      <c r="G20" s="113"/>
      <c r="H20" s="113"/>
      <c r="J20" s="4"/>
      <c r="L20" s="2836"/>
      <c r="M20" s="2838"/>
      <c r="N20" s="392" t="s">
        <v>99</v>
      </c>
      <c r="O20" s="393" t="s">
        <v>820</v>
      </c>
      <c r="P20" s="393" t="s">
        <v>2431</v>
      </c>
      <c r="Q20" s="392" t="s">
        <v>99</v>
      </c>
      <c r="R20" s="393" t="s">
        <v>442</v>
      </c>
      <c r="S20" s="393" t="s">
        <v>443</v>
      </c>
      <c r="T20" s="2826"/>
      <c r="U20" s="2826"/>
      <c r="X20" s="518" t="s">
        <v>3596</v>
      </c>
    </row>
    <row r="21" spans="1:24" ht="18" customHeight="1">
      <c r="A21" s="113"/>
      <c r="B21" s="113"/>
      <c r="C21" s="113"/>
      <c r="D21" s="113"/>
      <c r="E21" s="113"/>
      <c r="F21" s="113"/>
      <c r="G21" s="113"/>
      <c r="H21" s="113"/>
      <c r="J21" s="4"/>
      <c r="L21" s="422"/>
      <c r="M21" s="429"/>
      <c r="N21" s="462" t="s">
        <v>2432</v>
      </c>
      <c r="O21" s="462" t="s">
        <v>2432</v>
      </c>
      <c r="P21" s="462" t="s">
        <v>2432</v>
      </c>
      <c r="Q21" s="162" t="s">
        <v>324</v>
      </c>
      <c r="R21" s="162" t="s">
        <v>324</v>
      </c>
      <c r="S21" s="162" t="s">
        <v>324</v>
      </c>
      <c r="T21" s="463" t="s">
        <v>2433</v>
      </c>
      <c r="U21" s="112" t="s">
        <v>2434</v>
      </c>
    </row>
    <row r="22" spans="1:24" ht="18" customHeight="1">
      <c r="A22" s="113"/>
      <c r="B22" s="113"/>
      <c r="C22" s="113"/>
      <c r="D22" s="113"/>
      <c r="E22" s="113"/>
      <c r="F22" s="113"/>
      <c r="G22" s="113"/>
      <c r="H22" s="113"/>
      <c r="J22" s="4"/>
      <c r="L22" s="2822" t="s">
        <v>99</v>
      </c>
      <c r="M22" s="1829" t="s">
        <v>3651</v>
      </c>
      <c r="N22" s="159">
        <v>407</v>
      </c>
      <c r="O22" s="159">
        <v>184</v>
      </c>
      <c r="P22" s="159">
        <v>223</v>
      </c>
      <c r="Q22" s="301">
        <v>2685</v>
      </c>
      <c r="R22" s="306">
        <v>1303</v>
      </c>
      <c r="S22" s="306">
        <v>1382</v>
      </c>
      <c r="T22" s="1440">
        <v>5932950</v>
      </c>
      <c r="U22" s="894">
        <v>42046</v>
      </c>
    </row>
    <row r="23" spans="1:24" ht="18" customHeight="1">
      <c r="A23" s="113"/>
      <c r="B23" s="113"/>
      <c r="C23" s="113"/>
      <c r="D23" s="113"/>
      <c r="E23" s="113"/>
      <c r="F23" s="113"/>
      <c r="G23" s="113"/>
      <c r="H23" s="113"/>
      <c r="J23" s="4"/>
      <c r="L23" s="2822"/>
      <c r="M23" s="1806" t="s">
        <v>3654</v>
      </c>
      <c r="N23" s="1979">
        <v>386</v>
      </c>
      <c r="O23" s="1979">
        <v>167</v>
      </c>
      <c r="P23" s="1979">
        <v>219</v>
      </c>
      <c r="Q23" s="1979">
        <v>2753</v>
      </c>
      <c r="R23" s="1979">
        <v>1474</v>
      </c>
      <c r="S23" s="1979">
        <v>1279</v>
      </c>
      <c r="T23" s="1979">
        <v>6410336</v>
      </c>
      <c r="U23" s="1980">
        <v>46348</v>
      </c>
    </row>
    <row r="24" spans="1:24" ht="18" customHeight="1">
      <c r="A24" s="113"/>
      <c r="B24" s="113"/>
      <c r="C24" s="113"/>
      <c r="D24" s="113"/>
      <c r="E24" s="113"/>
      <c r="F24" s="113"/>
      <c r="G24" s="113"/>
      <c r="H24" s="113"/>
      <c r="J24" s="4"/>
      <c r="L24" s="2823"/>
      <c r="M24" s="1806" t="s">
        <v>2435</v>
      </c>
      <c r="N24" s="1981">
        <f t="shared" ref="N24:U24" si="0">(N23-N22)/N23*100</f>
        <v>-5.4404145077720205</v>
      </c>
      <c r="O24" s="1982">
        <f t="shared" si="0"/>
        <v>-10.179640718562874</v>
      </c>
      <c r="P24" s="1981">
        <f t="shared" si="0"/>
        <v>-1.8264840182648401</v>
      </c>
      <c r="Q24" s="1981">
        <f t="shared" si="0"/>
        <v>2.4700326916091537</v>
      </c>
      <c r="R24" s="1981">
        <f t="shared" si="0"/>
        <v>11.601085481682496</v>
      </c>
      <c r="S24" s="1981">
        <f t="shared" si="0"/>
        <v>-8.0531665363565299</v>
      </c>
      <c r="T24" s="1981">
        <f t="shared" si="0"/>
        <v>7.4471291364446408</v>
      </c>
      <c r="U24" s="1983">
        <f t="shared" si="0"/>
        <v>9.2819539138689908</v>
      </c>
    </row>
    <row r="25" spans="1:24" ht="18" customHeight="1">
      <c r="A25" s="113"/>
      <c r="B25" s="113"/>
      <c r="C25" s="113"/>
      <c r="D25" s="113"/>
      <c r="E25" s="113"/>
      <c r="F25" s="113"/>
      <c r="G25" s="113"/>
      <c r="H25" s="113"/>
      <c r="J25" s="83"/>
      <c r="L25" s="2822" t="s">
        <v>2400</v>
      </c>
      <c r="M25" s="1829" t="s">
        <v>3033</v>
      </c>
      <c r="N25" s="464">
        <v>92</v>
      </c>
      <c r="O25" s="464">
        <v>22</v>
      </c>
      <c r="P25" s="464">
        <v>70</v>
      </c>
      <c r="Q25" s="464">
        <v>679</v>
      </c>
      <c r="R25" s="465">
        <v>396</v>
      </c>
      <c r="S25" s="465">
        <v>283</v>
      </c>
      <c r="T25" s="465">
        <v>2428655</v>
      </c>
      <c r="U25" s="1775" t="s">
        <v>111</v>
      </c>
    </row>
    <row r="26" spans="1:24" ht="18" customHeight="1">
      <c r="A26" s="113"/>
      <c r="B26" s="113"/>
      <c r="C26" s="113"/>
      <c r="D26" s="113"/>
      <c r="E26" s="113"/>
      <c r="F26" s="113"/>
      <c r="G26" s="113"/>
      <c r="H26" s="113"/>
      <c r="J26" s="83"/>
      <c r="L26" s="2822"/>
      <c r="M26" s="1806" t="s">
        <v>3654</v>
      </c>
      <c r="N26" s="1984">
        <v>86</v>
      </c>
      <c r="O26" s="1984">
        <v>17</v>
      </c>
      <c r="P26" s="1984">
        <v>69</v>
      </c>
      <c r="Q26" s="1984">
        <v>782</v>
      </c>
      <c r="R26" s="1984">
        <v>554</v>
      </c>
      <c r="S26" s="1984">
        <v>228</v>
      </c>
      <c r="T26" s="1984">
        <v>2861092</v>
      </c>
      <c r="U26" s="1985" t="s">
        <v>3652</v>
      </c>
    </row>
    <row r="27" spans="1:24" ht="18" customHeight="1">
      <c r="A27" s="113"/>
      <c r="B27" s="113"/>
      <c r="C27" s="113"/>
      <c r="D27" s="113"/>
      <c r="E27" s="113"/>
      <c r="F27" s="113"/>
      <c r="G27" s="113"/>
      <c r="H27" s="113"/>
      <c r="J27" s="83"/>
      <c r="L27" s="2823"/>
      <c r="M27" s="1806" t="s">
        <v>2435</v>
      </c>
      <c r="N27" s="1982">
        <f t="shared" ref="N27:T27" si="1">(N26-N25)/N26*100</f>
        <v>-6.9767441860465116</v>
      </c>
      <c r="O27" s="1982">
        <f t="shared" si="1"/>
        <v>-29.411764705882355</v>
      </c>
      <c r="P27" s="1982">
        <f t="shared" si="1"/>
        <v>-1.4492753623188406</v>
      </c>
      <c r="Q27" s="1982">
        <f t="shared" si="1"/>
        <v>13.171355498721226</v>
      </c>
      <c r="R27" s="1982">
        <f t="shared" si="1"/>
        <v>28.51985559566787</v>
      </c>
      <c r="S27" s="1982">
        <f t="shared" si="1"/>
        <v>-24.12280701754386</v>
      </c>
      <c r="T27" s="1982">
        <f t="shared" si="1"/>
        <v>15.114403870969545</v>
      </c>
      <c r="U27" s="1986" t="s">
        <v>764</v>
      </c>
    </row>
    <row r="28" spans="1:24" ht="18" customHeight="1">
      <c r="A28" s="113"/>
      <c r="B28" s="113"/>
      <c r="C28" s="113"/>
      <c r="D28" s="113"/>
      <c r="E28" s="113"/>
      <c r="F28" s="113"/>
      <c r="G28" s="113"/>
      <c r="H28" s="113"/>
      <c r="J28" s="83"/>
      <c r="L28" s="2822" t="s">
        <v>2406</v>
      </c>
      <c r="M28" s="1829" t="s">
        <v>3651</v>
      </c>
      <c r="N28" s="464">
        <v>315</v>
      </c>
      <c r="O28" s="464">
        <v>162</v>
      </c>
      <c r="P28" s="464">
        <v>153</v>
      </c>
      <c r="Q28" s="464">
        <v>2006</v>
      </c>
      <c r="R28" s="465">
        <v>907</v>
      </c>
      <c r="S28" s="465">
        <v>1099</v>
      </c>
      <c r="T28" s="465">
        <v>3504295</v>
      </c>
      <c r="U28" s="1775">
        <v>42046</v>
      </c>
    </row>
    <row r="29" spans="1:24" ht="18" customHeight="1">
      <c r="A29" s="113"/>
      <c r="B29" s="113"/>
      <c r="C29" s="113"/>
      <c r="D29" s="113"/>
      <c r="E29" s="113"/>
      <c r="F29" s="113"/>
      <c r="G29" s="113"/>
      <c r="H29" s="113"/>
      <c r="J29" s="83"/>
      <c r="L29" s="2822"/>
      <c r="M29" s="1806" t="s">
        <v>3654</v>
      </c>
      <c r="N29" s="1984">
        <v>300</v>
      </c>
      <c r="O29" s="1984">
        <v>150</v>
      </c>
      <c r="P29" s="1984">
        <v>150</v>
      </c>
      <c r="Q29" s="1984">
        <v>1971</v>
      </c>
      <c r="R29" s="1984">
        <v>920</v>
      </c>
      <c r="S29" s="1984">
        <v>1051</v>
      </c>
      <c r="T29" s="1984">
        <v>3549244</v>
      </c>
      <c r="U29" s="1987">
        <v>46348</v>
      </c>
    </row>
    <row r="30" spans="1:24" ht="18" customHeight="1">
      <c r="A30" s="113"/>
      <c r="B30" s="113"/>
      <c r="C30" s="113"/>
      <c r="D30" s="113"/>
      <c r="E30" s="113"/>
      <c r="F30" s="113"/>
      <c r="G30" s="113"/>
      <c r="H30" s="113"/>
      <c r="J30" s="83"/>
      <c r="L30" s="2823"/>
      <c r="M30" s="1806" t="s">
        <v>2435</v>
      </c>
      <c r="N30" s="1981">
        <f>(N29-N28)/N29*100</f>
        <v>-5</v>
      </c>
      <c r="O30" s="1981">
        <f>(O29-O28)/O29*100</f>
        <v>-8</v>
      </c>
      <c r="P30" s="1981">
        <f t="shared" ref="P30:U30" si="2">(P29-P28)/P29*100</f>
        <v>-2</v>
      </c>
      <c r="Q30" s="1981">
        <f t="shared" si="2"/>
        <v>-1.7757483510908167</v>
      </c>
      <c r="R30" s="1981">
        <f t="shared" si="2"/>
        <v>1.4130434782608696</v>
      </c>
      <c r="S30" s="1981">
        <f t="shared" si="2"/>
        <v>-4.5670789724072316</v>
      </c>
      <c r="T30" s="1981">
        <f t="shared" si="2"/>
        <v>1.266438712018672</v>
      </c>
      <c r="U30" s="1983">
        <f t="shared" si="2"/>
        <v>9.2819539138689908</v>
      </c>
    </row>
    <row r="31" spans="1:24" ht="18" customHeight="1">
      <c r="A31" s="55"/>
      <c r="B31" s="55"/>
      <c r="C31" s="55"/>
      <c r="D31" s="55"/>
      <c r="E31" s="55"/>
      <c r="F31" s="55"/>
      <c r="G31" s="55"/>
      <c r="H31" s="55"/>
      <c r="I31" s="55"/>
      <c r="J31" s="411"/>
      <c r="L31" s="389" t="s">
        <v>3929</v>
      </c>
      <c r="M31" s="241"/>
      <c r="N31" s="241"/>
      <c r="O31" s="241"/>
      <c r="P31" s="241"/>
      <c r="Q31" s="241"/>
      <c r="R31" s="241"/>
      <c r="S31" s="241"/>
      <c r="T31" s="83"/>
      <c r="U31" s="83"/>
    </row>
    <row r="32" spans="1:24" ht="18" customHeight="1">
      <c r="A32" s="2824"/>
      <c r="B32" s="2824"/>
      <c r="C32" s="2824"/>
      <c r="D32" s="2824"/>
      <c r="E32" s="2824"/>
      <c r="F32" s="2824"/>
      <c r="G32" s="2824"/>
      <c r="H32" s="2824"/>
      <c r="I32" s="2824"/>
      <c r="J32" s="2824"/>
      <c r="L32" s="410" t="s">
        <v>2436</v>
      </c>
    </row>
    <row r="33" spans="1:12" ht="18" customHeight="1">
      <c r="A33" s="2824"/>
      <c r="B33" s="2824"/>
      <c r="C33" s="2824"/>
      <c r="D33" s="2824"/>
      <c r="E33" s="2824"/>
      <c r="F33" s="2824"/>
      <c r="G33" s="2824"/>
      <c r="H33" s="2824"/>
      <c r="I33" s="2824"/>
      <c r="J33" s="2824"/>
      <c r="L33" s="410" t="s">
        <v>2437</v>
      </c>
    </row>
    <row r="34" spans="1:12" ht="25.5" customHeight="1">
      <c r="A34" s="55"/>
      <c r="B34" s="55"/>
      <c r="C34" s="55"/>
      <c r="D34" s="55"/>
      <c r="E34" s="55"/>
      <c r="F34" s="55"/>
      <c r="G34" s="55"/>
      <c r="H34" s="55"/>
      <c r="I34" s="55"/>
    </row>
    <row r="35" spans="1:12" ht="20.100000000000001" customHeight="1">
      <c r="A35" s="55"/>
      <c r="B35" s="55"/>
      <c r="C35" s="55"/>
      <c r="D35" s="55"/>
      <c r="E35" s="55"/>
      <c r="F35" s="55"/>
      <c r="G35" s="55"/>
      <c r="H35" s="55"/>
      <c r="I35" s="55"/>
    </row>
    <row r="36" spans="1:12" ht="20.100000000000001" customHeight="1">
      <c r="A36" s="55"/>
      <c r="B36" s="55"/>
      <c r="C36" s="55"/>
      <c r="D36" s="55"/>
      <c r="E36" s="55"/>
      <c r="F36" s="55"/>
      <c r="G36" s="55"/>
      <c r="H36" s="55"/>
      <c r="I36" s="55"/>
    </row>
  </sheetData>
  <mergeCells count="17">
    <mergeCell ref="U19:U20"/>
    <mergeCell ref="A1:F1"/>
    <mergeCell ref="A2:A3"/>
    <mergeCell ref="B2:D2"/>
    <mergeCell ref="E2:G2"/>
    <mergeCell ref="H2:J2"/>
    <mergeCell ref="A16:J16"/>
    <mergeCell ref="L19:L20"/>
    <mergeCell ref="M19:M20"/>
    <mergeCell ref="N19:P19"/>
    <mergeCell ref="Q19:S19"/>
    <mergeCell ref="T19:T20"/>
    <mergeCell ref="L22:L24"/>
    <mergeCell ref="L25:L27"/>
    <mergeCell ref="L28:L30"/>
    <mergeCell ref="A32:J32"/>
    <mergeCell ref="A33:J3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50"/>
  <sheetViews>
    <sheetView view="pageBreakPreview" zoomScaleNormal="100" zoomScaleSheetLayoutView="100" workbookViewId="0">
      <selection activeCell="A49" sqref="A49:R50"/>
    </sheetView>
  </sheetViews>
  <sheetFormatPr defaultRowHeight="24.95" customHeight="1"/>
  <cols>
    <col min="1" max="1" width="9.25" style="83" customWidth="1"/>
    <col min="2" max="2" width="9.375" style="83" bestFit="1" customWidth="1"/>
    <col min="3" max="3" width="11.625" style="83" bestFit="1" customWidth="1"/>
    <col min="4" max="4" width="10.25" style="83" customWidth="1"/>
    <col min="5" max="5" width="11.25" style="83" customWidth="1"/>
    <col min="6" max="6" width="10.5" style="83" customWidth="1"/>
    <col min="7" max="7" width="9.375" style="83" bestFit="1" customWidth="1"/>
    <col min="8" max="8" width="10.875" style="83" customWidth="1"/>
    <col min="9" max="10" width="9" style="83"/>
    <col min="11" max="11" width="9.25" style="83" customWidth="1"/>
    <col min="12" max="12" width="32.75" style="83" customWidth="1"/>
    <col min="13" max="13" width="11.625" style="83" bestFit="1" customWidth="1"/>
    <col min="14" max="18" width="11.625" style="83" customWidth="1"/>
    <col min="19" max="19" width="10.25" style="83" customWidth="1"/>
    <col min="20" max="21" width="11.25" style="83" customWidth="1"/>
    <col min="22" max="22" width="10.5" style="83" customWidth="1"/>
    <col min="23" max="23" width="11.625" style="83" bestFit="1" customWidth="1"/>
    <col min="24" max="24" width="11.625" style="83" customWidth="1"/>
    <col min="25" max="25" width="10.25" style="83" customWidth="1"/>
    <col min="26" max="26" width="9.375" style="83" bestFit="1" customWidth="1"/>
    <col min="27" max="257" width="9" style="83"/>
    <col min="258" max="258" width="9.25" style="83" customWidth="1"/>
    <col min="259" max="259" width="9.125" style="83" bestFit="1" customWidth="1"/>
    <col min="260" max="260" width="9.75" style="83" bestFit="1" customWidth="1"/>
    <col min="261" max="261" width="10.25" style="83" customWidth="1"/>
    <col min="262" max="262" width="11.25" style="83" customWidth="1"/>
    <col min="263" max="263" width="10.5" style="83" customWidth="1"/>
    <col min="264" max="264" width="9.125" style="83" bestFit="1" customWidth="1"/>
    <col min="265" max="265" width="11.625" style="83" customWidth="1"/>
    <col min="266" max="513" width="9" style="83"/>
    <col min="514" max="514" width="9.25" style="83" customWidth="1"/>
    <col min="515" max="515" width="9.125" style="83" bestFit="1" customWidth="1"/>
    <col min="516" max="516" width="9.75" style="83" bestFit="1" customWidth="1"/>
    <col min="517" max="517" width="10.25" style="83" customWidth="1"/>
    <col min="518" max="518" width="11.25" style="83" customWidth="1"/>
    <col min="519" max="519" width="10.5" style="83" customWidth="1"/>
    <col min="520" max="520" width="9.125" style="83" bestFit="1" customWidth="1"/>
    <col min="521" max="521" width="11.625" style="83" customWidth="1"/>
    <col min="522" max="769" width="9" style="83"/>
    <col min="770" max="770" width="9.25" style="83" customWidth="1"/>
    <col min="771" max="771" width="9.125" style="83" bestFit="1" customWidth="1"/>
    <col min="772" max="772" width="9.75" style="83" bestFit="1" customWidth="1"/>
    <col min="773" max="773" width="10.25" style="83" customWidth="1"/>
    <col min="774" max="774" width="11.25" style="83" customWidth="1"/>
    <col min="775" max="775" width="10.5" style="83" customWidth="1"/>
    <col min="776" max="776" width="9.125" style="83" bestFit="1" customWidth="1"/>
    <col min="777" max="777" width="11.625" style="83" customWidth="1"/>
    <col min="778" max="1025" width="9" style="83"/>
    <col min="1026" max="1026" width="9.25" style="83" customWidth="1"/>
    <col min="1027" max="1027" width="9.125" style="83" bestFit="1" customWidth="1"/>
    <col min="1028" max="1028" width="9.75" style="83" bestFit="1" customWidth="1"/>
    <col min="1029" max="1029" width="10.25" style="83" customWidth="1"/>
    <col min="1030" max="1030" width="11.25" style="83" customWidth="1"/>
    <col min="1031" max="1031" width="10.5" style="83" customWidth="1"/>
    <col min="1032" max="1032" width="9.125" style="83" bestFit="1" customWidth="1"/>
    <col min="1033" max="1033" width="11.625" style="83" customWidth="1"/>
    <col min="1034" max="1281" width="9" style="83"/>
    <col min="1282" max="1282" width="9.25" style="83" customWidth="1"/>
    <col min="1283" max="1283" width="9.125" style="83" bestFit="1" customWidth="1"/>
    <col min="1284" max="1284" width="9.75" style="83" bestFit="1" customWidth="1"/>
    <col min="1285" max="1285" width="10.25" style="83" customWidth="1"/>
    <col min="1286" max="1286" width="11.25" style="83" customWidth="1"/>
    <col min="1287" max="1287" width="10.5" style="83" customWidth="1"/>
    <col min="1288" max="1288" width="9.125" style="83" bestFit="1" customWidth="1"/>
    <col min="1289" max="1289" width="11.625" style="83" customWidth="1"/>
    <col min="1290" max="1537" width="9" style="83"/>
    <col min="1538" max="1538" width="9.25" style="83" customWidth="1"/>
    <col min="1539" max="1539" width="9.125" style="83" bestFit="1" customWidth="1"/>
    <col min="1540" max="1540" width="9.75" style="83" bestFit="1" customWidth="1"/>
    <col min="1541" max="1541" width="10.25" style="83" customWidth="1"/>
    <col min="1542" max="1542" width="11.25" style="83" customWidth="1"/>
    <col min="1543" max="1543" width="10.5" style="83" customWidth="1"/>
    <col min="1544" max="1544" width="9.125" style="83" bestFit="1" customWidth="1"/>
    <col min="1545" max="1545" width="11.625" style="83" customWidth="1"/>
    <col min="1546" max="1793" width="9" style="83"/>
    <col min="1794" max="1794" width="9.25" style="83" customWidth="1"/>
    <col min="1795" max="1795" width="9.125" style="83" bestFit="1" customWidth="1"/>
    <col min="1796" max="1796" width="9.75" style="83" bestFit="1" customWidth="1"/>
    <col min="1797" max="1797" width="10.25" style="83" customWidth="1"/>
    <col min="1798" max="1798" width="11.25" style="83" customWidth="1"/>
    <col min="1799" max="1799" width="10.5" style="83" customWidth="1"/>
    <col min="1800" max="1800" width="9.125" style="83" bestFit="1" customWidth="1"/>
    <col min="1801" max="1801" width="11.625" style="83" customWidth="1"/>
    <col min="1802" max="2049" width="9" style="83"/>
    <col min="2050" max="2050" width="9.25" style="83" customWidth="1"/>
    <col min="2051" max="2051" width="9.125" style="83" bestFit="1" customWidth="1"/>
    <col min="2052" max="2052" width="9.75" style="83" bestFit="1" customWidth="1"/>
    <col min="2053" max="2053" width="10.25" style="83" customWidth="1"/>
    <col min="2054" max="2054" width="11.25" style="83" customWidth="1"/>
    <col min="2055" max="2055" width="10.5" style="83" customWidth="1"/>
    <col min="2056" max="2056" width="9.125" style="83" bestFit="1" customWidth="1"/>
    <col min="2057" max="2057" width="11.625" style="83" customWidth="1"/>
    <col min="2058" max="2305" width="9" style="83"/>
    <col min="2306" max="2306" width="9.25" style="83" customWidth="1"/>
    <col min="2307" max="2307" width="9.125" style="83" bestFit="1" customWidth="1"/>
    <col min="2308" max="2308" width="9.75" style="83" bestFit="1" customWidth="1"/>
    <col min="2309" max="2309" width="10.25" style="83" customWidth="1"/>
    <col min="2310" max="2310" width="11.25" style="83" customWidth="1"/>
    <col min="2311" max="2311" width="10.5" style="83" customWidth="1"/>
    <col min="2312" max="2312" width="9.125" style="83" bestFit="1" customWidth="1"/>
    <col min="2313" max="2313" width="11.625" style="83" customWidth="1"/>
    <col min="2314" max="2561" width="9" style="83"/>
    <col min="2562" max="2562" width="9.25" style="83" customWidth="1"/>
    <col min="2563" max="2563" width="9.125" style="83" bestFit="1" customWidth="1"/>
    <col min="2564" max="2564" width="9.75" style="83" bestFit="1" customWidth="1"/>
    <col min="2565" max="2565" width="10.25" style="83" customWidth="1"/>
    <col min="2566" max="2566" width="11.25" style="83" customWidth="1"/>
    <col min="2567" max="2567" width="10.5" style="83" customWidth="1"/>
    <col min="2568" max="2568" width="9.125" style="83" bestFit="1" customWidth="1"/>
    <col min="2569" max="2569" width="11.625" style="83" customWidth="1"/>
    <col min="2570" max="2817" width="9" style="83"/>
    <col min="2818" max="2818" width="9.25" style="83" customWidth="1"/>
    <col min="2819" max="2819" width="9.125" style="83" bestFit="1" customWidth="1"/>
    <col min="2820" max="2820" width="9.75" style="83" bestFit="1" customWidth="1"/>
    <col min="2821" max="2821" width="10.25" style="83" customWidth="1"/>
    <col min="2822" max="2822" width="11.25" style="83" customWidth="1"/>
    <col min="2823" max="2823" width="10.5" style="83" customWidth="1"/>
    <col min="2824" max="2824" width="9.125" style="83" bestFit="1" customWidth="1"/>
    <col min="2825" max="2825" width="11.625" style="83" customWidth="1"/>
    <col min="2826" max="3073" width="9" style="83"/>
    <col min="3074" max="3074" width="9.25" style="83" customWidth="1"/>
    <col min="3075" max="3075" width="9.125" style="83" bestFit="1" customWidth="1"/>
    <col min="3076" max="3076" width="9.75" style="83" bestFit="1" customWidth="1"/>
    <col min="3077" max="3077" width="10.25" style="83" customWidth="1"/>
    <col min="3078" max="3078" width="11.25" style="83" customWidth="1"/>
    <col min="3079" max="3079" width="10.5" style="83" customWidth="1"/>
    <col min="3080" max="3080" width="9.125" style="83" bestFit="1" customWidth="1"/>
    <col min="3081" max="3081" width="11.625" style="83" customWidth="1"/>
    <col min="3082" max="3329" width="9" style="83"/>
    <col min="3330" max="3330" width="9.25" style="83" customWidth="1"/>
    <col min="3331" max="3331" width="9.125" style="83" bestFit="1" customWidth="1"/>
    <col min="3332" max="3332" width="9.75" style="83" bestFit="1" customWidth="1"/>
    <col min="3333" max="3333" width="10.25" style="83" customWidth="1"/>
    <col min="3334" max="3334" width="11.25" style="83" customWidth="1"/>
    <col min="3335" max="3335" width="10.5" style="83" customWidth="1"/>
    <col min="3336" max="3336" width="9.125" style="83" bestFit="1" customWidth="1"/>
    <col min="3337" max="3337" width="11.625" style="83" customWidth="1"/>
    <col min="3338" max="3585" width="9" style="83"/>
    <col min="3586" max="3586" width="9.25" style="83" customWidth="1"/>
    <col min="3587" max="3587" width="9.125" style="83" bestFit="1" customWidth="1"/>
    <col min="3588" max="3588" width="9.75" style="83" bestFit="1" customWidth="1"/>
    <col min="3589" max="3589" width="10.25" style="83" customWidth="1"/>
    <col min="3590" max="3590" width="11.25" style="83" customWidth="1"/>
    <col min="3591" max="3591" width="10.5" style="83" customWidth="1"/>
    <col min="3592" max="3592" width="9.125" style="83" bestFit="1" customWidth="1"/>
    <col min="3593" max="3593" width="11.625" style="83" customWidth="1"/>
    <col min="3594" max="3841" width="9" style="83"/>
    <col min="3842" max="3842" width="9.25" style="83" customWidth="1"/>
    <col min="3843" max="3843" width="9.125" style="83" bestFit="1" customWidth="1"/>
    <col min="3844" max="3844" width="9.75" style="83" bestFit="1" customWidth="1"/>
    <col min="3845" max="3845" width="10.25" style="83" customWidth="1"/>
    <col min="3846" max="3846" width="11.25" style="83" customWidth="1"/>
    <col min="3847" max="3847" width="10.5" style="83" customWidth="1"/>
    <col min="3848" max="3848" width="9.125" style="83" bestFit="1" customWidth="1"/>
    <col min="3849" max="3849" width="11.625" style="83" customWidth="1"/>
    <col min="3850" max="4097" width="9" style="83"/>
    <col min="4098" max="4098" width="9.25" style="83" customWidth="1"/>
    <col min="4099" max="4099" width="9.125" style="83" bestFit="1" customWidth="1"/>
    <col min="4100" max="4100" width="9.75" style="83" bestFit="1" customWidth="1"/>
    <col min="4101" max="4101" width="10.25" style="83" customWidth="1"/>
    <col min="4102" max="4102" width="11.25" style="83" customWidth="1"/>
    <col min="4103" max="4103" width="10.5" style="83" customWidth="1"/>
    <col min="4104" max="4104" width="9.125" style="83" bestFit="1" customWidth="1"/>
    <col min="4105" max="4105" width="11.625" style="83" customWidth="1"/>
    <col min="4106" max="4353" width="9" style="83"/>
    <col min="4354" max="4354" width="9.25" style="83" customWidth="1"/>
    <col min="4355" max="4355" width="9.125" style="83" bestFit="1" customWidth="1"/>
    <col min="4356" max="4356" width="9.75" style="83" bestFit="1" customWidth="1"/>
    <col min="4357" max="4357" width="10.25" style="83" customWidth="1"/>
    <col min="4358" max="4358" width="11.25" style="83" customWidth="1"/>
    <col min="4359" max="4359" width="10.5" style="83" customWidth="1"/>
    <col min="4360" max="4360" width="9.125" style="83" bestFit="1" customWidth="1"/>
    <col min="4361" max="4361" width="11.625" style="83" customWidth="1"/>
    <col min="4362" max="4609" width="9" style="83"/>
    <col min="4610" max="4610" width="9.25" style="83" customWidth="1"/>
    <col min="4611" max="4611" width="9.125" style="83" bestFit="1" customWidth="1"/>
    <col min="4612" max="4612" width="9.75" style="83" bestFit="1" customWidth="1"/>
    <col min="4613" max="4613" width="10.25" style="83" customWidth="1"/>
    <col min="4614" max="4614" width="11.25" style="83" customWidth="1"/>
    <col min="4615" max="4615" width="10.5" style="83" customWidth="1"/>
    <col min="4616" max="4616" width="9.125" style="83" bestFit="1" customWidth="1"/>
    <col min="4617" max="4617" width="11.625" style="83" customWidth="1"/>
    <col min="4618" max="4865" width="9" style="83"/>
    <col min="4866" max="4866" width="9.25" style="83" customWidth="1"/>
    <col min="4867" max="4867" width="9.125" style="83" bestFit="1" customWidth="1"/>
    <col min="4868" max="4868" width="9.75" style="83" bestFit="1" customWidth="1"/>
    <col min="4869" max="4869" width="10.25" style="83" customWidth="1"/>
    <col min="4870" max="4870" width="11.25" style="83" customWidth="1"/>
    <col min="4871" max="4871" width="10.5" style="83" customWidth="1"/>
    <col min="4872" max="4872" width="9.125" style="83" bestFit="1" customWidth="1"/>
    <col min="4873" max="4873" width="11.625" style="83" customWidth="1"/>
    <col min="4874" max="5121" width="9" style="83"/>
    <col min="5122" max="5122" width="9.25" style="83" customWidth="1"/>
    <col min="5123" max="5123" width="9.125" style="83" bestFit="1" customWidth="1"/>
    <col min="5124" max="5124" width="9.75" style="83" bestFit="1" customWidth="1"/>
    <col min="5125" max="5125" width="10.25" style="83" customWidth="1"/>
    <col min="5126" max="5126" width="11.25" style="83" customWidth="1"/>
    <col min="5127" max="5127" width="10.5" style="83" customWidth="1"/>
    <col min="5128" max="5128" width="9.125" style="83" bestFit="1" customWidth="1"/>
    <col min="5129" max="5129" width="11.625" style="83" customWidth="1"/>
    <col min="5130" max="5377" width="9" style="83"/>
    <col min="5378" max="5378" width="9.25" style="83" customWidth="1"/>
    <col min="5379" max="5379" width="9.125" style="83" bestFit="1" customWidth="1"/>
    <col min="5380" max="5380" width="9.75" style="83" bestFit="1" customWidth="1"/>
    <col min="5381" max="5381" width="10.25" style="83" customWidth="1"/>
    <col min="5382" max="5382" width="11.25" style="83" customWidth="1"/>
    <col min="5383" max="5383" width="10.5" style="83" customWidth="1"/>
    <col min="5384" max="5384" width="9.125" style="83" bestFit="1" customWidth="1"/>
    <col min="5385" max="5385" width="11.625" style="83" customWidth="1"/>
    <col min="5386" max="5633" width="9" style="83"/>
    <col min="5634" max="5634" width="9.25" style="83" customWidth="1"/>
    <col min="5635" max="5635" width="9.125" style="83" bestFit="1" customWidth="1"/>
    <col min="5636" max="5636" width="9.75" style="83" bestFit="1" customWidth="1"/>
    <col min="5637" max="5637" width="10.25" style="83" customWidth="1"/>
    <col min="5638" max="5638" width="11.25" style="83" customWidth="1"/>
    <col min="5639" max="5639" width="10.5" style="83" customWidth="1"/>
    <col min="5640" max="5640" width="9.125" style="83" bestFit="1" customWidth="1"/>
    <col min="5641" max="5641" width="11.625" style="83" customWidth="1"/>
    <col min="5642" max="5889" width="9" style="83"/>
    <col min="5890" max="5890" width="9.25" style="83" customWidth="1"/>
    <col min="5891" max="5891" width="9.125" style="83" bestFit="1" customWidth="1"/>
    <col min="5892" max="5892" width="9.75" style="83" bestFit="1" customWidth="1"/>
    <col min="5893" max="5893" width="10.25" style="83" customWidth="1"/>
    <col min="5894" max="5894" width="11.25" style="83" customWidth="1"/>
    <col min="5895" max="5895" width="10.5" style="83" customWidth="1"/>
    <col min="5896" max="5896" width="9.125" style="83" bestFit="1" customWidth="1"/>
    <col min="5897" max="5897" width="11.625" style="83" customWidth="1"/>
    <col min="5898" max="6145" width="9" style="83"/>
    <col min="6146" max="6146" width="9.25" style="83" customWidth="1"/>
    <col min="6147" max="6147" width="9.125" style="83" bestFit="1" customWidth="1"/>
    <col min="6148" max="6148" width="9.75" style="83" bestFit="1" customWidth="1"/>
    <col min="6149" max="6149" width="10.25" style="83" customWidth="1"/>
    <col min="6150" max="6150" width="11.25" style="83" customWidth="1"/>
    <col min="6151" max="6151" width="10.5" style="83" customWidth="1"/>
    <col min="6152" max="6152" width="9.125" style="83" bestFit="1" customWidth="1"/>
    <col min="6153" max="6153" width="11.625" style="83" customWidth="1"/>
    <col min="6154" max="6401" width="9" style="83"/>
    <col min="6402" max="6402" width="9.25" style="83" customWidth="1"/>
    <col min="6403" max="6403" width="9.125" style="83" bestFit="1" customWidth="1"/>
    <col min="6404" max="6404" width="9.75" style="83" bestFit="1" customWidth="1"/>
    <col min="6405" max="6405" width="10.25" style="83" customWidth="1"/>
    <col min="6406" max="6406" width="11.25" style="83" customWidth="1"/>
    <col min="6407" max="6407" width="10.5" style="83" customWidth="1"/>
    <col min="6408" max="6408" width="9.125" style="83" bestFit="1" customWidth="1"/>
    <col min="6409" max="6409" width="11.625" style="83" customWidth="1"/>
    <col min="6410" max="6657" width="9" style="83"/>
    <col min="6658" max="6658" width="9.25" style="83" customWidth="1"/>
    <col min="6659" max="6659" width="9.125" style="83" bestFit="1" customWidth="1"/>
    <col min="6660" max="6660" width="9.75" style="83" bestFit="1" customWidth="1"/>
    <col min="6661" max="6661" width="10.25" style="83" customWidth="1"/>
    <col min="6662" max="6662" width="11.25" style="83" customWidth="1"/>
    <col min="6663" max="6663" width="10.5" style="83" customWidth="1"/>
    <col min="6664" max="6664" width="9.125" style="83" bestFit="1" customWidth="1"/>
    <col min="6665" max="6665" width="11.625" style="83" customWidth="1"/>
    <col min="6666" max="6913" width="9" style="83"/>
    <col min="6914" max="6914" width="9.25" style="83" customWidth="1"/>
    <col min="6915" max="6915" width="9.125" style="83" bestFit="1" customWidth="1"/>
    <col min="6916" max="6916" width="9.75" style="83" bestFit="1" customWidth="1"/>
    <col min="6917" max="6917" width="10.25" style="83" customWidth="1"/>
    <col min="6918" max="6918" width="11.25" style="83" customWidth="1"/>
    <col min="6919" max="6919" width="10.5" style="83" customWidth="1"/>
    <col min="6920" max="6920" width="9.125" style="83" bestFit="1" customWidth="1"/>
    <col min="6921" max="6921" width="11.625" style="83" customWidth="1"/>
    <col min="6922" max="7169" width="9" style="83"/>
    <col min="7170" max="7170" width="9.25" style="83" customWidth="1"/>
    <col min="7171" max="7171" width="9.125" style="83" bestFit="1" customWidth="1"/>
    <col min="7172" max="7172" width="9.75" style="83" bestFit="1" customWidth="1"/>
    <col min="7173" max="7173" width="10.25" style="83" customWidth="1"/>
    <col min="7174" max="7174" width="11.25" style="83" customWidth="1"/>
    <col min="7175" max="7175" width="10.5" style="83" customWidth="1"/>
    <col min="7176" max="7176" width="9.125" style="83" bestFit="1" customWidth="1"/>
    <col min="7177" max="7177" width="11.625" style="83" customWidth="1"/>
    <col min="7178" max="7425" width="9" style="83"/>
    <col min="7426" max="7426" width="9.25" style="83" customWidth="1"/>
    <col min="7427" max="7427" width="9.125" style="83" bestFit="1" customWidth="1"/>
    <col min="7428" max="7428" width="9.75" style="83" bestFit="1" customWidth="1"/>
    <col min="7429" max="7429" width="10.25" style="83" customWidth="1"/>
    <col min="7430" max="7430" width="11.25" style="83" customWidth="1"/>
    <col min="7431" max="7431" width="10.5" style="83" customWidth="1"/>
    <col min="7432" max="7432" width="9.125" style="83" bestFit="1" customWidth="1"/>
    <col min="7433" max="7433" width="11.625" style="83" customWidth="1"/>
    <col min="7434" max="7681" width="9" style="83"/>
    <col min="7682" max="7682" width="9.25" style="83" customWidth="1"/>
    <col min="7683" max="7683" width="9.125" style="83" bestFit="1" customWidth="1"/>
    <col min="7684" max="7684" width="9.75" style="83" bestFit="1" customWidth="1"/>
    <col min="7685" max="7685" width="10.25" style="83" customWidth="1"/>
    <col min="7686" max="7686" width="11.25" style="83" customWidth="1"/>
    <col min="7687" max="7687" width="10.5" style="83" customWidth="1"/>
    <col min="7688" max="7688" width="9.125" style="83" bestFit="1" customWidth="1"/>
    <col min="7689" max="7689" width="11.625" style="83" customWidth="1"/>
    <col min="7690" max="7937" width="9" style="83"/>
    <col min="7938" max="7938" width="9.25" style="83" customWidth="1"/>
    <col min="7939" max="7939" width="9.125" style="83" bestFit="1" customWidth="1"/>
    <col min="7940" max="7940" width="9.75" style="83" bestFit="1" customWidth="1"/>
    <col min="7941" max="7941" width="10.25" style="83" customWidth="1"/>
    <col min="7942" max="7942" width="11.25" style="83" customWidth="1"/>
    <col min="7943" max="7943" width="10.5" style="83" customWidth="1"/>
    <col min="7944" max="7944" width="9.125" style="83" bestFit="1" customWidth="1"/>
    <col min="7945" max="7945" width="11.625" style="83" customWidth="1"/>
    <col min="7946" max="8193" width="9" style="83"/>
    <col min="8194" max="8194" width="9.25" style="83" customWidth="1"/>
    <col min="8195" max="8195" width="9.125" style="83" bestFit="1" customWidth="1"/>
    <col min="8196" max="8196" width="9.75" style="83" bestFit="1" customWidth="1"/>
    <col min="8197" max="8197" width="10.25" style="83" customWidth="1"/>
    <col min="8198" max="8198" width="11.25" style="83" customWidth="1"/>
    <col min="8199" max="8199" width="10.5" style="83" customWidth="1"/>
    <col min="8200" max="8200" width="9.125" style="83" bestFit="1" customWidth="1"/>
    <col min="8201" max="8201" width="11.625" style="83" customWidth="1"/>
    <col min="8202" max="8449" width="9" style="83"/>
    <col min="8450" max="8450" width="9.25" style="83" customWidth="1"/>
    <col min="8451" max="8451" width="9.125" style="83" bestFit="1" customWidth="1"/>
    <col min="8452" max="8452" width="9.75" style="83" bestFit="1" customWidth="1"/>
    <col min="8453" max="8453" width="10.25" style="83" customWidth="1"/>
    <col min="8454" max="8454" width="11.25" style="83" customWidth="1"/>
    <col min="8455" max="8455" width="10.5" style="83" customWidth="1"/>
    <col min="8456" max="8456" width="9.125" style="83" bestFit="1" customWidth="1"/>
    <col min="8457" max="8457" width="11.625" style="83" customWidth="1"/>
    <col min="8458" max="8705" width="9" style="83"/>
    <col min="8706" max="8706" width="9.25" style="83" customWidth="1"/>
    <col min="8707" max="8707" width="9.125" style="83" bestFit="1" customWidth="1"/>
    <col min="8708" max="8708" width="9.75" style="83" bestFit="1" customWidth="1"/>
    <col min="8709" max="8709" width="10.25" style="83" customWidth="1"/>
    <col min="8710" max="8710" width="11.25" style="83" customWidth="1"/>
    <col min="8711" max="8711" width="10.5" style="83" customWidth="1"/>
    <col min="8712" max="8712" width="9.125" style="83" bestFit="1" customWidth="1"/>
    <col min="8713" max="8713" width="11.625" style="83" customWidth="1"/>
    <col min="8714" max="8961" width="9" style="83"/>
    <col min="8962" max="8962" width="9.25" style="83" customWidth="1"/>
    <col min="8963" max="8963" width="9.125" style="83" bestFit="1" customWidth="1"/>
    <col min="8964" max="8964" width="9.75" style="83" bestFit="1" customWidth="1"/>
    <col min="8965" max="8965" width="10.25" style="83" customWidth="1"/>
    <col min="8966" max="8966" width="11.25" style="83" customWidth="1"/>
    <col min="8967" max="8967" width="10.5" style="83" customWidth="1"/>
    <col min="8968" max="8968" width="9.125" style="83" bestFit="1" customWidth="1"/>
    <col min="8969" max="8969" width="11.625" style="83" customWidth="1"/>
    <col min="8970" max="9217" width="9" style="83"/>
    <col min="9218" max="9218" width="9.25" style="83" customWidth="1"/>
    <col min="9219" max="9219" width="9.125" style="83" bestFit="1" customWidth="1"/>
    <col min="9220" max="9220" width="9.75" style="83" bestFit="1" customWidth="1"/>
    <col min="9221" max="9221" width="10.25" style="83" customWidth="1"/>
    <col min="9222" max="9222" width="11.25" style="83" customWidth="1"/>
    <col min="9223" max="9223" width="10.5" style="83" customWidth="1"/>
    <col min="9224" max="9224" width="9.125" style="83" bestFit="1" customWidth="1"/>
    <col min="9225" max="9225" width="11.625" style="83" customWidth="1"/>
    <col min="9226" max="9473" width="9" style="83"/>
    <col min="9474" max="9474" width="9.25" style="83" customWidth="1"/>
    <col min="9475" max="9475" width="9.125" style="83" bestFit="1" customWidth="1"/>
    <col min="9476" max="9476" width="9.75" style="83" bestFit="1" customWidth="1"/>
    <col min="9477" max="9477" width="10.25" style="83" customWidth="1"/>
    <col min="9478" max="9478" width="11.25" style="83" customWidth="1"/>
    <col min="9479" max="9479" width="10.5" style="83" customWidth="1"/>
    <col min="9480" max="9480" width="9.125" style="83" bestFit="1" customWidth="1"/>
    <col min="9481" max="9481" width="11.625" style="83" customWidth="1"/>
    <col min="9482" max="9729" width="9" style="83"/>
    <col min="9730" max="9730" width="9.25" style="83" customWidth="1"/>
    <col min="9731" max="9731" width="9.125" style="83" bestFit="1" customWidth="1"/>
    <col min="9732" max="9732" width="9.75" style="83" bestFit="1" customWidth="1"/>
    <col min="9733" max="9733" width="10.25" style="83" customWidth="1"/>
    <col min="9734" max="9734" width="11.25" style="83" customWidth="1"/>
    <col min="9735" max="9735" width="10.5" style="83" customWidth="1"/>
    <col min="9736" max="9736" width="9.125" style="83" bestFit="1" customWidth="1"/>
    <col min="9737" max="9737" width="11.625" style="83" customWidth="1"/>
    <col min="9738" max="9985" width="9" style="83"/>
    <col min="9986" max="9986" width="9.25" style="83" customWidth="1"/>
    <col min="9987" max="9987" width="9.125" style="83" bestFit="1" customWidth="1"/>
    <col min="9988" max="9988" width="9.75" style="83" bestFit="1" customWidth="1"/>
    <col min="9989" max="9989" width="10.25" style="83" customWidth="1"/>
    <col min="9990" max="9990" width="11.25" style="83" customWidth="1"/>
    <col min="9991" max="9991" width="10.5" style="83" customWidth="1"/>
    <col min="9992" max="9992" width="9.125" style="83" bestFit="1" customWidth="1"/>
    <col min="9993" max="9993" width="11.625" style="83" customWidth="1"/>
    <col min="9994" max="10241" width="9" style="83"/>
    <col min="10242" max="10242" width="9.25" style="83" customWidth="1"/>
    <col min="10243" max="10243" width="9.125" style="83" bestFit="1" customWidth="1"/>
    <col min="10244" max="10244" width="9.75" style="83" bestFit="1" customWidth="1"/>
    <col min="10245" max="10245" width="10.25" style="83" customWidth="1"/>
    <col min="10246" max="10246" width="11.25" style="83" customWidth="1"/>
    <col min="10247" max="10247" width="10.5" style="83" customWidth="1"/>
    <col min="10248" max="10248" width="9.125" style="83" bestFit="1" customWidth="1"/>
    <col min="10249" max="10249" width="11.625" style="83" customWidth="1"/>
    <col min="10250" max="10497" width="9" style="83"/>
    <col min="10498" max="10498" width="9.25" style="83" customWidth="1"/>
    <col min="10499" max="10499" width="9.125" style="83" bestFit="1" customWidth="1"/>
    <col min="10500" max="10500" width="9.75" style="83" bestFit="1" customWidth="1"/>
    <col min="10501" max="10501" width="10.25" style="83" customWidth="1"/>
    <col min="10502" max="10502" width="11.25" style="83" customWidth="1"/>
    <col min="10503" max="10503" width="10.5" style="83" customWidth="1"/>
    <col min="10504" max="10504" width="9.125" style="83" bestFit="1" customWidth="1"/>
    <col min="10505" max="10505" width="11.625" style="83" customWidth="1"/>
    <col min="10506" max="10753" width="9" style="83"/>
    <col min="10754" max="10754" width="9.25" style="83" customWidth="1"/>
    <col min="10755" max="10755" width="9.125" style="83" bestFit="1" customWidth="1"/>
    <col min="10756" max="10756" width="9.75" style="83" bestFit="1" customWidth="1"/>
    <col min="10757" max="10757" width="10.25" style="83" customWidth="1"/>
    <col min="10758" max="10758" width="11.25" style="83" customWidth="1"/>
    <col min="10759" max="10759" width="10.5" style="83" customWidth="1"/>
    <col min="10760" max="10760" width="9.125" style="83" bestFit="1" customWidth="1"/>
    <col min="10761" max="10761" width="11.625" style="83" customWidth="1"/>
    <col min="10762" max="11009" width="9" style="83"/>
    <col min="11010" max="11010" width="9.25" style="83" customWidth="1"/>
    <col min="11011" max="11011" width="9.125" style="83" bestFit="1" customWidth="1"/>
    <col min="11012" max="11012" width="9.75" style="83" bestFit="1" customWidth="1"/>
    <col min="11013" max="11013" width="10.25" style="83" customWidth="1"/>
    <col min="11014" max="11014" width="11.25" style="83" customWidth="1"/>
    <col min="11015" max="11015" width="10.5" style="83" customWidth="1"/>
    <col min="11016" max="11016" width="9.125" style="83" bestFit="1" customWidth="1"/>
    <col min="11017" max="11017" width="11.625" style="83" customWidth="1"/>
    <col min="11018" max="11265" width="9" style="83"/>
    <col min="11266" max="11266" width="9.25" style="83" customWidth="1"/>
    <col min="11267" max="11267" width="9.125" style="83" bestFit="1" customWidth="1"/>
    <col min="11268" max="11268" width="9.75" style="83" bestFit="1" customWidth="1"/>
    <col min="11269" max="11269" width="10.25" style="83" customWidth="1"/>
    <col min="11270" max="11270" width="11.25" style="83" customWidth="1"/>
    <col min="11271" max="11271" width="10.5" style="83" customWidth="1"/>
    <col min="11272" max="11272" width="9.125" style="83" bestFit="1" customWidth="1"/>
    <col min="11273" max="11273" width="11.625" style="83" customWidth="1"/>
    <col min="11274" max="11521" width="9" style="83"/>
    <col min="11522" max="11522" width="9.25" style="83" customWidth="1"/>
    <col min="11523" max="11523" width="9.125" style="83" bestFit="1" customWidth="1"/>
    <col min="11524" max="11524" width="9.75" style="83" bestFit="1" customWidth="1"/>
    <col min="11525" max="11525" width="10.25" style="83" customWidth="1"/>
    <col min="11526" max="11526" width="11.25" style="83" customWidth="1"/>
    <col min="11527" max="11527" width="10.5" style="83" customWidth="1"/>
    <col min="11528" max="11528" width="9.125" style="83" bestFit="1" customWidth="1"/>
    <col min="11529" max="11529" width="11.625" style="83" customWidth="1"/>
    <col min="11530" max="11777" width="9" style="83"/>
    <col min="11778" max="11778" width="9.25" style="83" customWidth="1"/>
    <col min="11779" max="11779" width="9.125" style="83" bestFit="1" customWidth="1"/>
    <col min="11780" max="11780" width="9.75" style="83" bestFit="1" customWidth="1"/>
    <col min="11781" max="11781" width="10.25" style="83" customWidth="1"/>
    <col min="11782" max="11782" width="11.25" style="83" customWidth="1"/>
    <col min="11783" max="11783" width="10.5" style="83" customWidth="1"/>
    <col min="11784" max="11784" width="9.125" style="83" bestFit="1" customWidth="1"/>
    <col min="11785" max="11785" width="11.625" style="83" customWidth="1"/>
    <col min="11786" max="12033" width="9" style="83"/>
    <col min="12034" max="12034" width="9.25" style="83" customWidth="1"/>
    <col min="12035" max="12035" width="9.125" style="83" bestFit="1" customWidth="1"/>
    <col min="12036" max="12036" width="9.75" style="83" bestFit="1" customWidth="1"/>
    <col min="12037" max="12037" width="10.25" style="83" customWidth="1"/>
    <col min="12038" max="12038" width="11.25" style="83" customWidth="1"/>
    <col min="12039" max="12039" width="10.5" style="83" customWidth="1"/>
    <col min="12040" max="12040" width="9.125" style="83" bestFit="1" customWidth="1"/>
    <col min="12041" max="12041" width="11.625" style="83" customWidth="1"/>
    <col min="12042" max="12289" width="9" style="83"/>
    <col min="12290" max="12290" width="9.25" style="83" customWidth="1"/>
    <col min="12291" max="12291" width="9.125" style="83" bestFit="1" customWidth="1"/>
    <col min="12292" max="12292" width="9.75" style="83" bestFit="1" customWidth="1"/>
    <col min="12293" max="12293" width="10.25" style="83" customWidth="1"/>
    <col min="12294" max="12294" width="11.25" style="83" customWidth="1"/>
    <col min="12295" max="12295" width="10.5" style="83" customWidth="1"/>
    <col min="12296" max="12296" width="9.125" style="83" bestFit="1" customWidth="1"/>
    <col min="12297" max="12297" width="11.625" style="83" customWidth="1"/>
    <col min="12298" max="12545" width="9" style="83"/>
    <col min="12546" max="12546" width="9.25" style="83" customWidth="1"/>
    <col min="12547" max="12547" width="9.125" style="83" bestFit="1" customWidth="1"/>
    <col min="12548" max="12548" width="9.75" style="83" bestFit="1" customWidth="1"/>
    <col min="12549" max="12549" width="10.25" style="83" customWidth="1"/>
    <col min="12550" max="12550" width="11.25" style="83" customWidth="1"/>
    <col min="12551" max="12551" width="10.5" style="83" customWidth="1"/>
    <col min="12552" max="12552" width="9.125" style="83" bestFit="1" customWidth="1"/>
    <col min="12553" max="12553" width="11.625" style="83" customWidth="1"/>
    <col min="12554" max="12801" width="9" style="83"/>
    <col min="12802" max="12802" width="9.25" style="83" customWidth="1"/>
    <col min="12803" max="12803" width="9.125" style="83" bestFit="1" customWidth="1"/>
    <col min="12804" max="12804" width="9.75" style="83" bestFit="1" customWidth="1"/>
    <col min="12805" max="12805" width="10.25" style="83" customWidth="1"/>
    <col min="12806" max="12806" width="11.25" style="83" customWidth="1"/>
    <col min="12807" max="12807" width="10.5" style="83" customWidth="1"/>
    <col min="12808" max="12808" width="9.125" style="83" bestFit="1" customWidth="1"/>
    <col min="12809" max="12809" width="11.625" style="83" customWidth="1"/>
    <col min="12810" max="13057" width="9" style="83"/>
    <col min="13058" max="13058" width="9.25" style="83" customWidth="1"/>
    <col min="13059" max="13059" width="9.125" style="83" bestFit="1" customWidth="1"/>
    <col min="13060" max="13060" width="9.75" style="83" bestFit="1" customWidth="1"/>
    <col min="13061" max="13061" width="10.25" style="83" customWidth="1"/>
    <col min="13062" max="13062" width="11.25" style="83" customWidth="1"/>
    <col min="13063" max="13063" width="10.5" style="83" customWidth="1"/>
    <col min="13064" max="13064" width="9.125" style="83" bestFit="1" customWidth="1"/>
    <col min="13065" max="13065" width="11.625" style="83" customWidth="1"/>
    <col min="13066" max="13313" width="9" style="83"/>
    <col min="13314" max="13314" width="9.25" style="83" customWidth="1"/>
    <col min="13315" max="13315" width="9.125" style="83" bestFit="1" customWidth="1"/>
    <col min="13316" max="13316" width="9.75" style="83" bestFit="1" customWidth="1"/>
    <col min="13317" max="13317" width="10.25" style="83" customWidth="1"/>
    <col min="13318" max="13318" width="11.25" style="83" customWidth="1"/>
    <col min="13319" max="13319" width="10.5" style="83" customWidth="1"/>
    <col min="13320" max="13320" width="9.125" style="83" bestFit="1" customWidth="1"/>
    <col min="13321" max="13321" width="11.625" style="83" customWidth="1"/>
    <col min="13322" max="13569" width="9" style="83"/>
    <col min="13570" max="13570" width="9.25" style="83" customWidth="1"/>
    <col min="13571" max="13571" width="9.125" style="83" bestFit="1" customWidth="1"/>
    <col min="13572" max="13572" width="9.75" style="83" bestFit="1" customWidth="1"/>
    <col min="13573" max="13573" width="10.25" style="83" customWidth="1"/>
    <col min="13574" max="13574" width="11.25" style="83" customWidth="1"/>
    <col min="13575" max="13575" width="10.5" style="83" customWidth="1"/>
    <col min="13576" max="13576" width="9.125" style="83" bestFit="1" customWidth="1"/>
    <col min="13577" max="13577" width="11.625" style="83" customWidth="1"/>
    <col min="13578" max="13825" width="9" style="83"/>
    <col min="13826" max="13826" width="9.25" style="83" customWidth="1"/>
    <col min="13827" max="13827" width="9.125" style="83" bestFit="1" customWidth="1"/>
    <col min="13828" max="13828" width="9.75" style="83" bestFit="1" customWidth="1"/>
    <col min="13829" max="13829" width="10.25" style="83" customWidth="1"/>
    <col min="13830" max="13830" width="11.25" style="83" customWidth="1"/>
    <col min="13831" max="13831" width="10.5" style="83" customWidth="1"/>
    <col min="13832" max="13832" width="9.125" style="83" bestFit="1" customWidth="1"/>
    <col min="13833" max="13833" width="11.625" style="83" customWidth="1"/>
    <col min="13834" max="14081" width="9" style="83"/>
    <col min="14082" max="14082" width="9.25" style="83" customWidth="1"/>
    <col min="14083" max="14083" width="9.125" style="83" bestFit="1" customWidth="1"/>
    <col min="14084" max="14084" width="9.75" style="83" bestFit="1" customWidth="1"/>
    <col min="14085" max="14085" width="10.25" style="83" customWidth="1"/>
    <col min="14086" max="14086" width="11.25" style="83" customWidth="1"/>
    <col min="14087" max="14087" width="10.5" style="83" customWidth="1"/>
    <col min="14088" max="14088" width="9.125" style="83" bestFit="1" customWidth="1"/>
    <col min="14089" max="14089" width="11.625" style="83" customWidth="1"/>
    <col min="14090" max="14337" width="9" style="83"/>
    <col min="14338" max="14338" width="9.25" style="83" customWidth="1"/>
    <col min="14339" max="14339" width="9.125" style="83" bestFit="1" customWidth="1"/>
    <col min="14340" max="14340" width="9.75" style="83" bestFit="1" customWidth="1"/>
    <col min="14341" max="14341" width="10.25" style="83" customWidth="1"/>
    <col min="14342" max="14342" width="11.25" style="83" customWidth="1"/>
    <col min="14343" max="14343" width="10.5" style="83" customWidth="1"/>
    <col min="14344" max="14344" width="9.125" style="83" bestFit="1" customWidth="1"/>
    <col min="14345" max="14345" width="11.625" style="83" customWidth="1"/>
    <col min="14346" max="14593" width="9" style="83"/>
    <col min="14594" max="14594" width="9.25" style="83" customWidth="1"/>
    <col min="14595" max="14595" width="9.125" style="83" bestFit="1" customWidth="1"/>
    <col min="14596" max="14596" width="9.75" style="83" bestFit="1" customWidth="1"/>
    <col min="14597" max="14597" width="10.25" style="83" customWidth="1"/>
    <col min="14598" max="14598" width="11.25" style="83" customWidth="1"/>
    <col min="14599" max="14599" width="10.5" style="83" customWidth="1"/>
    <col min="14600" max="14600" width="9.125" style="83" bestFit="1" customWidth="1"/>
    <col min="14601" max="14601" width="11.625" style="83" customWidth="1"/>
    <col min="14602" max="14849" width="9" style="83"/>
    <col min="14850" max="14850" width="9.25" style="83" customWidth="1"/>
    <col min="14851" max="14851" width="9.125" style="83" bestFit="1" customWidth="1"/>
    <col min="14852" max="14852" width="9.75" style="83" bestFit="1" customWidth="1"/>
    <col min="14853" max="14853" width="10.25" style="83" customWidth="1"/>
    <col min="14854" max="14854" width="11.25" style="83" customWidth="1"/>
    <col min="14855" max="14855" width="10.5" style="83" customWidth="1"/>
    <col min="14856" max="14856" width="9.125" style="83" bestFit="1" customWidth="1"/>
    <col min="14857" max="14857" width="11.625" style="83" customWidth="1"/>
    <col min="14858" max="15105" width="9" style="83"/>
    <col min="15106" max="15106" width="9.25" style="83" customWidth="1"/>
    <col min="15107" max="15107" width="9.125" style="83" bestFit="1" customWidth="1"/>
    <col min="15108" max="15108" width="9.75" style="83" bestFit="1" customWidth="1"/>
    <col min="15109" max="15109" width="10.25" style="83" customWidth="1"/>
    <col min="15110" max="15110" width="11.25" style="83" customWidth="1"/>
    <col min="15111" max="15111" width="10.5" style="83" customWidth="1"/>
    <col min="15112" max="15112" width="9.125" style="83" bestFit="1" customWidth="1"/>
    <col min="15113" max="15113" width="11.625" style="83" customWidth="1"/>
    <col min="15114" max="15361" width="9" style="83"/>
    <col min="15362" max="15362" width="9.25" style="83" customWidth="1"/>
    <col min="15363" max="15363" width="9.125" style="83" bestFit="1" customWidth="1"/>
    <col min="15364" max="15364" width="9.75" style="83" bestFit="1" customWidth="1"/>
    <col min="15365" max="15365" width="10.25" style="83" customWidth="1"/>
    <col min="15366" max="15366" width="11.25" style="83" customWidth="1"/>
    <col min="15367" max="15367" width="10.5" style="83" customWidth="1"/>
    <col min="15368" max="15368" width="9.125" style="83" bestFit="1" customWidth="1"/>
    <col min="15369" max="15369" width="11.625" style="83" customWidth="1"/>
    <col min="15370" max="15617" width="9" style="83"/>
    <col min="15618" max="15618" width="9.25" style="83" customWidth="1"/>
    <col min="15619" max="15619" width="9.125" style="83" bestFit="1" customWidth="1"/>
    <col min="15620" max="15620" width="9.75" style="83" bestFit="1" customWidth="1"/>
    <col min="15621" max="15621" width="10.25" style="83" customWidth="1"/>
    <col min="15622" max="15622" width="11.25" style="83" customWidth="1"/>
    <col min="15623" max="15623" width="10.5" style="83" customWidth="1"/>
    <col min="15624" max="15624" width="9.125" style="83" bestFit="1" customWidth="1"/>
    <col min="15625" max="15625" width="11.625" style="83" customWidth="1"/>
    <col min="15626" max="15873" width="9" style="83"/>
    <col min="15874" max="15874" width="9.25" style="83" customWidth="1"/>
    <col min="15875" max="15875" width="9.125" style="83" bestFit="1" customWidth="1"/>
    <col min="15876" max="15876" width="9.75" style="83" bestFit="1" customWidth="1"/>
    <col min="15877" max="15877" width="10.25" style="83" customWidth="1"/>
    <col min="15878" max="15878" width="11.25" style="83" customWidth="1"/>
    <col min="15879" max="15879" width="10.5" style="83" customWidth="1"/>
    <col min="15880" max="15880" width="9.125" style="83" bestFit="1" customWidth="1"/>
    <col min="15881" max="15881" width="11.625" style="83" customWidth="1"/>
    <col min="15882" max="16129" width="9" style="83"/>
    <col min="16130" max="16130" width="9.25" style="83" customWidth="1"/>
    <col min="16131" max="16131" width="9.125" style="83" bestFit="1" customWidth="1"/>
    <col min="16132" max="16132" width="9.75" style="83" bestFit="1" customWidth="1"/>
    <col min="16133" max="16133" width="10.25" style="83" customWidth="1"/>
    <col min="16134" max="16134" width="11.25" style="83" customWidth="1"/>
    <col min="16135" max="16135" width="10.5" style="83" customWidth="1"/>
    <col min="16136" max="16136" width="9.125" style="83" bestFit="1" customWidth="1"/>
    <col min="16137" max="16137" width="11.625" style="83" customWidth="1"/>
    <col min="16138" max="16384" width="9" style="83"/>
  </cols>
  <sheetData>
    <row r="1" spans="1:8" ht="30" customHeight="1">
      <c r="A1" s="132" t="s">
        <v>2527</v>
      </c>
      <c r="B1" s="1121"/>
      <c r="C1" s="1121"/>
    </row>
    <row r="2" spans="1:8" ht="25.5" customHeight="1">
      <c r="A2" s="1122" t="s">
        <v>2822</v>
      </c>
      <c r="B2" s="1121"/>
      <c r="C2" s="1121"/>
    </row>
    <row r="3" spans="1:8" ht="18" customHeight="1">
      <c r="B3" s="1121"/>
      <c r="C3" s="1121"/>
      <c r="D3" s="1121"/>
      <c r="G3" s="387"/>
      <c r="H3" s="387" t="s">
        <v>2526</v>
      </c>
    </row>
    <row r="4" spans="1:8" ht="40.5">
      <c r="A4" s="595" t="s">
        <v>314</v>
      </c>
      <c r="B4" s="561" t="s">
        <v>2256</v>
      </c>
      <c r="C4" s="561" t="s">
        <v>2525</v>
      </c>
      <c r="D4" s="561" t="s">
        <v>2715</v>
      </c>
      <c r="E4" s="561" t="s">
        <v>2517</v>
      </c>
      <c r="F4" s="554" t="s">
        <v>2717</v>
      </c>
      <c r="G4" s="554" t="s">
        <v>2521</v>
      </c>
      <c r="H4" s="554" t="s">
        <v>2520</v>
      </c>
    </row>
    <row r="5" spans="1:8" ht="18" customHeight="1">
      <c r="A5" s="69"/>
      <c r="B5" s="1123"/>
      <c r="C5" s="159" t="s">
        <v>2433</v>
      </c>
      <c r="D5" s="159" t="s">
        <v>2433</v>
      </c>
      <c r="E5" s="159" t="s">
        <v>719</v>
      </c>
      <c r="F5" s="158" t="s">
        <v>719</v>
      </c>
      <c r="G5" s="158" t="s">
        <v>2433</v>
      </c>
      <c r="H5" s="158" t="s">
        <v>719</v>
      </c>
    </row>
    <row r="6" spans="1:8" ht="18" hidden="1" customHeight="1">
      <c r="A6" s="571" t="s">
        <v>2917</v>
      </c>
      <c r="B6" s="1124">
        <v>13</v>
      </c>
      <c r="C6" s="293">
        <v>3381596</v>
      </c>
      <c r="D6" s="293">
        <v>516289</v>
      </c>
      <c r="E6" s="1125">
        <v>15.7</v>
      </c>
      <c r="F6" s="1126">
        <f t="shared" ref="F6:F16" si="0">D6/B25*100</f>
        <v>23.840195712644487</v>
      </c>
      <c r="G6" s="1070">
        <v>1068878</v>
      </c>
      <c r="H6" s="1126">
        <v>32.5</v>
      </c>
    </row>
    <row r="7" spans="1:8" ht="18" hidden="1" customHeight="1">
      <c r="A7" s="571" t="s">
        <v>3611</v>
      </c>
      <c r="B7" s="1127">
        <v>15</v>
      </c>
      <c r="C7" s="293">
        <v>2174171</v>
      </c>
      <c r="D7" s="293">
        <v>585354</v>
      </c>
      <c r="E7" s="1125">
        <v>27.6</v>
      </c>
      <c r="F7" s="1126">
        <f t="shared" si="0"/>
        <v>43.60958383621653</v>
      </c>
      <c r="G7" s="1070">
        <v>2385778</v>
      </c>
      <c r="H7" s="1126">
        <v>112.5</v>
      </c>
    </row>
    <row r="8" spans="1:8" ht="18" hidden="1" customHeight="1">
      <c r="A8" s="571">
        <v>20</v>
      </c>
      <c r="B8" s="1127">
        <v>14</v>
      </c>
      <c r="C8" s="293">
        <v>2041079</v>
      </c>
      <c r="D8" s="293">
        <v>496737</v>
      </c>
      <c r="E8" s="1125">
        <v>24.8</v>
      </c>
      <c r="F8" s="1126">
        <f t="shared" si="0"/>
        <v>50.063191630888312</v>
      </c>
      <c r="G8" s="293">
        <v>2527083</v>
      </c>
      <c r="H8" s="1126">
        <v>126.4</v>
      </c>
    </row>
    <row r="9" spans="1:8" ht="18" customHeight="1">
      <c r="A9" s="571" t="s">
        <v>3655</v>
      </c>
      <c r="B9" s="1127">
        <v>14</v>
      </c>
      <c r="C9" s="293">
        <v>1596748</v>
      </c>
      <c r="D9" s="293">
        <v>457998</v>
      </c>
      <c r="E9" s="1125">
        <v>29.2</v>
      </c>
      <c r="F9" s="1126">
        <f t="shared" si="0"/>
        <v>75.641760379729902</v>
      </c>
      <c r="G9" s="293">
        <v>2094026</v>
      </c>
      <c r="H9" s="1126">
        <v>133.5</v>
      </c>
    </row>
    <row r="10" spans="1:8" ht="18" customHeight="1">
      <c r="A10" s="571">
        <v>22</v>
      </c>
      <c r="B10" s="1127">
        <v>14</v>
      </c>
      <c r="C10" s="293">
        <v>2069272</v>
      </c>
      <c r="D10" s="293">
        <v>487890</v>
      </c>
      <c r="E10" s="1125">
        <v>24</v>
      </c>
      <c r="F10" s="1126">
        <f t="shared" si="0"/>
        <v>57.842029574848219</v>
      </c>
      <c r="G10" s="293">
        <v>2549761</v>
      </c>
      <c r="H10" s="1126">
        <v>125.5</v>
      </c>
    </row>
    <row r="11" spans="1:8" ht="18" customHeight="1">
      <c r="A11" s="571" t="s">
        <v>2516</v>
      </c>
      <c r="B11" s="1124">
        <v>15</v>
      </c>
      <c r="C11" s="293">
        <v>2220154</v>
      </c>
      <c r="D11" s="293">
        <v>479524</v>
      </c>
      <c r="E11" s="1125">
        <v>21.7</v>
      </c>
      <c r="F11" s="1126">
        <f t="shared" si="0"/>
        <v>48.148025427311161</v>
      </c>
      <c r="G11" s="293">
        <v>2702144</v>
      </c>
      <c r="H11" s="1126">
        <v>122</v>
      </c>
    </row>
    <row r="12" spans="1:8" ht="18" customHeight="1">
      <c r="A12" s="571">
        <v>24</v>
      </c>
      <c r="B12" s="1127">
        <v>13</v>
      </c>
      <c r="C12" s="487">
        <v>2328498</v>
      </c>
      <c r="D12" s="293">
        <v>569333</v>
      </c>
      <c r="E12" s="1125">
        <v>24.822150206941</v>
      </c>
      <c r="F12" s="1126">
        <f t="shared" si="0"/>
        <v>45.394224352314666</v>
      </c>
      <c r="G12" s="293">
        <v>2349015</v>
      </c>
      <c r="H12" s="1126">
        <v>102.413882856531</v>
      </c>
    </row>
    <row r="13" spans="1:8" ht="18" customHeight="1">
      <c r="A13" s="571">
        <v>25</v>
      </c>
      <c r="B13" s="1127">
        <v>13</v>
      </c>
      <c r="C13" s="487">
        <v>2729488</v>
      </c>
      <c r="D13" s="487">
        <v>350750</v>
      </c>
      <c r="E13" s="500">
        <v>13</v>
      </c>
      <c r="F13" s="1126">
        <f t="shared" si="0"/>
        <v>39.638814960474193</v>
      </c>
      <c r="G13" s="487">
        <v>1932986</v>
      </c>
      <c r="H13" s="1128">
        <v>71.5</v>
      </c>
    </row>
    <row r="14" spans="1:8" ht="18" customHeight="1">
      <c r="A14" s="571">
        <v>26</v>
      </c>
      <c r="B14" s="1127">
        <v>14</v>
      </c>
      <c r="C14" s="487">
        <v>2451870</v>
      </c>
      <c r="D14" s="487">
        <v>391405</v>
      </c>
      <c r="E14" s="500">
        <v>16.3</v>
      </c>
      <c r="F14" s="1126">
        <f t="shared" si="0"/>
        <v>50.43001539680597</v>
      </c>
      <c r="G14" s="487">
        <v>1804011</v>
      </c>
      <c r="H14" s="1128">
        <v>75.099999999999994</v>
      </c>
    </row>
    <row r="15" spans="1:8" ht="18" customHeight="1">
      <c r="A15" s="594">
        <v>28</v>
      </c>
      <c r="B15" s="1127">
        <v>12</v>
      </c>
      <c r="C15" s="487">
        <v>2513572</v>
      </c>
      <c r="D15" s="487">
        <v>397702</v>
      </c>
      <c r="E15" s="500">
        <v>16.129564731060999</v>
      </c>
      <c r="F15" s="1125">
        <f t="shared" si="0"/>
        <v>52.531803574046755</v>
      </c>
      <c r="G15" s="487">
        <v>1767699</v>
      </c>
      <c r="H15" s="1128">
        <v>71.692411518000597</v>
      </c>
    </row>
    <row r="16" spans="1:8" ht="18" customHeight="1">
      <c r="A16" s="594">
        <v>29</v>
      </c>
      <c r="B16" s="1127">
        <v>14</v>
      </c>
      <c r="C16" s="487">
        <v>2197143</v>
      </c>
      <c r="D16" s="487">
        <v>361868</v>
      </c>
      <c r="E16" s="500">
        <v>16.812818084925482</v>
      </c>
      <c r="F16" s="1126">
        <f t="shared" si="0"/>
        <v>56.102696082231283</v>
      </c>
      <c r="G16" s="487">
        <v>1678092</v>
      </c>
      <c r="H16" s="1128">
        <v>77.966152093494784</v>
      </c>
    </row>
    <row r="17" spans="1:12" ht="18" customHeight="1">
      <c r="A17" s="594">
        <v>30</v>
      </c>
      <c r="B17" s="1127">
        <v>14</v>
      </c>
      <c r="C17" s="487">
        <v>2291217</v>
      </c>
      <c r="D17" s="487">
        <v>337670</v>
      </c>
      <c r="E17" s="500">
        <v>14.885520748565318</v>
      </c>
      <c r="F17" s="1126">
        <f>D17/B34*100</f>
        <v>44.602275354029821</v>
      </c>
      <c r="G17" s="487">
        <v>1788236</v>
      </c>
      <c r="H17" s="1128">
        <v>78.830882463148782</v>
      </c>
    </row>
    <row r="18" spans="1:12" ht="18" customHeight="1">
      <c r="A18" s="594" t="s">
        <v>78</v>
      </c>
      <c r="B18" s="1127">
        <v>13</v>
      </c>
      <c r="C18" s="487">
        <v>2369515</v>
      </c>
      <c r="D18" s="293">
        <v>408297</v>
      </c>
      <c r="E18" s="1125">
        <v>17.558019726362939</v>
      </c>
      <c r="F18" s="1125">
        <f>D18/B35*100</f>
        <v>63.300879056138662</v>
      </c>
      <c r="G18" s="293">
        <v>1587809</v>
      </c>
      <c r="H18" s="1126">
        <v>68.280643119338649</v>
      </c>
      <c r="L18" s="1129"/>
    </row>
    <row r="19" spans="1:12" ht="18" customHeight="1">
      <c r="A19" s="594">
        <v>2</v>
      </c>
      <c r="B19" s="1127">
        <v>13</v>
      </c>
      <c r="C19" s="487">
        <v>3394048</v>
      </c>
      <c r="D19" s="487">
        <v>425044</v>
      </c>
      <c r="E19" s="500">
        <v>12.7</v>
      </c>
      <c r="F19" s="1126">
        <v>40.6</v>
      </c>
      <c r="G19" s="487">
        <v>2439179</v>
      </c>
      <c r="H19" s="1128">
        <v>72.900000000000006</v>
      </c>
    </row>
    <row r="20" spans="1:12" ht="18" customHeight="1">
      <c r="A20" s="1411">
        <v>3</v>
      </c>
      <c r="B20" s="1127">
        <v>14</v>
      </c>
      <c r="C20" s="487">
        <v>2796325</v>
      </c>
      <c r="D20" s="293">
        <v>430113</v>
      </c>
      <c r="E20" s="1125">
        <v>15.7</v>
      </c>
      <c r="F20" s="1125">
        <v>55.9</v>
      </c>
      <c r="G20" s="293">
        <v>2017921</v>
      </c>
      <c r="H20" s="1126">
        <v>73.8</v>
      </c>
    </row>
    <row r="21" spans="1:12" ht="18" customHeight="1">
      <c r="A21" s="1805">
        <v>4</v>
      </c>
      <c r="B21" s="1988">
        <v>15</v>
      </c>
      <c r="C21" s="488">
        <v>3266477</v>
      </c>
      <c r="D21" s="488">
        <v>427919</v>
      </c>
      <c r="E21" s="1989">
        <v>13.4</v>
      </c>
      <c r="F21" s="1989">
        <v>43.7</v>
      </c>
      <c r="G21" s="488">
        <v>2293807</v>
      </c>
      <c r="H21" s="1990">
        <v>72</v>
      </c>
    </row>
    <row r="22" spans="1:12" ht="18" customHeight="1">
      <c r="F22" s="529"/>
    </row>
    <row r="23" spans="1:12" ht="54">
      <c r="A23" s="595" t="s">
        <v>314</v>
      </c>
      <c r="B23" s="561" t="s">
        <v>2716</v>
      </c>
      <c r="C23" s="561" t="s">
        <v>2524</v>
      </c>
      <c r="D23" s="485" t="s">
        <v>2522</v>
      </c>
      <c r="E23" s="561" t="s">
        <v>2523</v>
      </c>
      <c r="F23" s="561" t="s">
        <v>2519</v>
      </c>
      <c r="G23" s="554" t="s">
        <v>2518</v>
      </c>
    </row>
    <row r="24" spans="1:12" ht="18" customHeight="1">
      <c r="A24" s="69"/>
      <c r="B24" s="159" t="s">
        <v>2433</v>
      </c>
      <c r="C24" s="159" t="s">
        <v>2433</v>
      </c>
      <c r="D24" s="159" t="s">
        <v>719</v>
      </c>
      <c r="E24" s="159" t="s">
        <v>2433</v>
      </c>
      <c r="F24" s="159" t="s">
        <v>2433</v>
      </c>
      <c r="G24" s="158" t="s">
        <v>719</v>
      </c>
    </row>
    <row r="25" spans="1:12" ht="18" hidden="1" customHeight="1">
      <c r="A25" s="571" t="s">
        <v>2917</v>
      </c>
      <c r="B25" s="293">
        <v>2165624</v>
      </c>
      <c r="C25" s="293">
        <v>166586</v>
      </c>
      <c r="D25" s="1125">
        <v>65.900000000000006</v>
      </c>
      <c r="E25" s="293">
        <v>129</v>
      </c>
      <c r="F25" s="293">
        <v>52388</v>
      </c>
      <c r="G25" s="1126">
        <v>1.6</v>
      </c>
    </row>
    <row r="26" spans="1:12" ht="18" hidden="1" customHeight="1">
      <c r="A26" s="571" t="s">
        <v>3611</v>
      </c>
      <c r="B26" s="293">
        <v>1342260</v>
      </c>
      <c r="C26" s="293">
        <v>89484</v>
      </c>
      <c r="D26" s="1125">
        <v>63.3</v>
      </c>
      <c r="E26" s="293">
        <v>79</v>
      </c>
      <c r="F26" s="293">
        <v>76673</v>
      </c>
      <c r="G26" s="1126">
        <v>3.6</v>
      </c>
    </row>
    <row r="27" spans="1:12" ht="18" hidden="1" customHeight="1">
      <c r="A27" s="571">
        <v>20</v>
      </c>
      <c r="B27" s="293">
        <v>992220</v>
      </c>
      <c r="C27" s="293">
        <v>70873</v>
      </c>
      <c r="D27" s="1125">
        <v>49.6</v>
      </c>
      <c r="E27" s="293">
        <v>64</v>
      </c>
      <c r="F27" s="293">
        <v>50317</v>
      </c>
      <c r="G27" s="1126">
        <v>2.5</v>
      </c>
    </row>
    <row r="28" spans="1:12" ht="18" customHeight="1">
      <c r="A28" s="571" t="s">
        <v>3655</v>
      </c>
      <c r="B28" s="293">
        <v>605483</v>
      </c>
      <c r="C28" s="293">
        <v>43249</v>
      </c>
      <c r="D28" s="1125">
        <v>38.6</v>
      </c>
      <c r="E28" s="293">
        <v>41</v>
      </c>
      <c r="F28" s="293">
        <v>79910</v>
      </c>
      <c r="G28" s="1126">
        <v>5.0999999999999996</v>
      </c>
    </row>
    <row r="29" spans="1:12" ht="18" customHeight="1">
      <c r="A29" s="571">
        <v>22</v>
      </c>
      <c r="B29" s="293">
        <v>843487</v>
      </c>
      <c r="C29" s="293">
        <v>60249</v>
      </c>
      <c r="D29" s="1125">
        <v>41.5</v>
      </c>
      <c r="E29" s="293">
        <v>52</v>
      </c>
      <c r="F29" s="293">
        <v>58168</v>
      </c>
      <c r="G29" s="1126">
        <v>2.9</v>
      </c>
    </row>
    <row r="30" spans="1:12" ht="18" customHeight="1">
      <c r="A30" s="571" t="s">
        <v>2516</v>
      </c>
      <c r="B30" s="293">
        <v>995937</v>
      </c>
      <c r="C30" s="293">
        <v>66396</v>
      </c>
      <c r="D30" s="1125">
        <v>45</v>
      </c>
      <c r="E30" s="293">
        <v>63</v>
      </c>
      <c r="F30" s="293">
        <v>71042</v>
      </c>
      <c r="G30" s="1126">
        <v>3.2</v>
      </c>
    </row>
    <row r="31" spans="1:12" ht="18" customHeight="1">
      <c r="A31" s="571">
        <v>24</v>
      </c>
      <c r="B31" s="293">
        <v>1254197</v>
      </c>
      <c r="C31" s="293">
        <v>96476.692307692298</v>
      </c>
      <c r="D31" s="291">
        <v>54.681296048349161</v>
      </c>
      <c r="E31" s="292">
        <v>78.177211244779656</v>
      </c>
      <c r="F31" s="293">
        <v>67275</v>
      </c>
      <c r="G31" s="1126">
        <v>2.93309917951701</v>
      </c>
    </row>
    <row r="32" spans="1:12" ht="18" customHeight="1">
      <c r="A32" s="571">
        <v>25</v>
      </c>
      <c r="B32" s="487">
        <v>884865</v>
      </c>
      <c r="C32" s="487">
        <v>68067</v>
      </c>
      <c r="D32" s="500">
        <v>32.700000000000003</v>
      </c>
      <c r="E32" s="487">
        <v>72</v>
      </c>
      <c r="F32" s="487">
        <v>103127</v>
      </c>
      <c r="G32" s="1128">
        <v>3.8</v>
      </c>
    </row>
    <row r="33" spans="1:18" ht="18" customHeight="1">
      <c r="A33" s="571">
        <v>26</v>
      </c>
      <c r="B33" s="487">
        <v>776135</v>
      </c>
      <c r="C33" s="487">
        <v>55438</v>
      </c>
      <c r="D33" s="500">
        <v>32.299999999999997</v>
      </c>
      <c r="E33" s="487">
        <v>63</v>
      </c>
      <c r="F33" s="487">
        <v>63975</v>
      </c>
      <c r="G33" s="1128">
        <v>2.7</v>
      </c>
    </row>
    <row r="34" spans="1:18" ht="18" customHeight="1">
      <c r="A34" s="594">
        <v>28</v>
      </c>
      <c r="B34" s="487">
        <v>757069</v>
      </c>
      <c r="C34" s="487">
        <v>63089.083333333299</v>
      </c>
      <c r="D34" s="500">
        <v>30.704380268089299</v>
      </c>
      <c r="E34" s="487">
        <v>68.668390022675695</v>
      </c>
      <c r="F34" s="487">
        <v>84739</v>
      </c>
      <c r="G34" s="1128">
        <v>3.4367521052078698</v>
      </c>
    </row>
    <row r="35" spans="1:18" ht="18" customHeight="1">
      <c r="A35" s="594">
        <v>29</v>
      </c>
      <c r="B35" s="487">
        <v>645010</v>
      </c>
      <c r="C35" s="487">
        <v>46072.142857142855</v>
      </c>
      <c r="D35" s="500">
        <v>29.967932486314858</v>
      </c>
      <c r="E35" s="500" t="s">
        <v>3619</v>
      </c>
      <c r="F35" s="487">
        <v>76935</v>
      </c>
      <c r="G35" s="1128">
        <v>3.5744916913453024</v>
      </c>
    </row>
    <row r="36" spans="1:18" ht="18" customHeight="1">
      <c r="A36" s="594">
        <v>30</v>
      </c>
      <c r="B36" s="487">
        <v>621569</v>
      </c>
      <c r="C36" s="487">
        <v>44397.785714285717</v>
      </c>
      <c r="D36" s="500">
        <v>27.400652252687525</v>
      </c>
      <c r="E36" s="500" t="s">
        <v>3620</v>
      </c>
      <c r="F36" s="487">
        <v>75613</v>
      </c>
      <c r="G36" s="1128">
        <v>3.3332510449885078</v>
      </c>
    </row>
    <row r="37" spans="1:18" ht="18" customHeight="1">
      <c r="A37" s="594" t="s">
        <v>78</v>
      </c>
      <c r="B37" s="293">
        <v>907954</v>
      </c>
      <c r="C37" s="293">
        <v>69842.61538461539</v>
      </c>
      <c r="D37" s="500">
        <v>39.044798866095398</v>
      </c>
      <c r="E37" s="500" t="s">
        <v>3618</v>
      </c>
      <c r="F37" s="293">
        <v>52648</v>
      </c>
      <c r="G37" s="1126">
        <v>2.2640250174592418</v>
      </c>
    </row>
    <row r="38" spans="1:18" ht="18" customHeight="1">
      <c r="A38" s="594">
        <v>2</v>
      </c>
      <c r="B38" s="487">
        <v>1045755</v>
      </c>
      <c r="C38" s="487">
        <v>80443</v>
      </c>
      <c r="D38" s="500">
        <v>31.2</v>
      </c>
      <c r="E38" s="500" t="s">
        <v>3621</v>
      </c>
      <c r="F38" s="487">
        <v>89467</v>
      </c>
      <c r="G38" s="1128">
        <v>2.7</v>
      </c>
    </row>
    <row r="39" spans="1:18" ht="18" customHeight="1">
      <c r="A39" s="1411">
        <v>3</v>
      </c>
      <c r="B39" s="293">
        <v>769683</v>
      </c>
      <c r="C39" s="293">
        <v>54977</v>
      </c>
      <c r="D39" s="500">
        <v>28.2</v>
      </c>
      <c r="E39" s="500" t="s">
        <v>3613</v>
      </c>
      <c r="F39" s="293">
        <v>64678</v>
      </c>
      <c r="G39" s="1126">
        <v>2.4</v>
      </c>
    </row>
    <row r="40" spans="1:18" ht="18" customHeight="1">
      <c r="A40" s="1805">
        <v>4</v>
      </c>
      <c r="B40" s="488">
        <v>979395</v>
      </c>
      <c r="C40" s="488">
        <v>65293</v>
      </c>
      <c r="D40" s="1989">
        <v>30.8</v>
      </c>
      <c r="E40" s="1989" t="s">
        <v>3613</v>
      </c>
      <c r="F40" s="488">
        <v>75522</v>
      </c>
      <c r="G40" s="1990">
        <v>2.4</v>
      </c>
    </row>
    <row r="41" spans="1:18" ht="18" customHeight="1">
      <c r="A41" s="2575" t="s">
        <v>3928</v>
      </c>
      <c r="B41" s="2575"/>
      <c r="C41" s="2575"/>
      <c r="D41" s="2575"/>
      <c r="E41" s="2575"/>
      <c r="F41" s="1074"/>
      <c r="G41" s="1074"/>
      <c r="H41" s="558"/>
    </row>
    <row r="42" spans="1:18" ht="18" customHeight="1">
      <c r="A42" s="599" t="s">
        <v>2515</v>
      </c>
      <c r="B42" s="599"/>
      <c r="C42" s="599"/>
      <c r="D42" s="599"/>
      <c r="E42" s="599"/>
      <c r="F42" s="558"/>
      <c r="G42" s="558"/>
      <c r="H42" s="1442"/>
    </row>
    <row r="43" spans="1:18" ht="18" customHeight="1">
      <c r="A43" s="2575" t="s">
        <v>2514</v>
      </c>
      <c r="B43" s="2575"/>
      <c r="C43" s="2575"/>
      <c r="D43" s="2575"/>
      <c r="E43" s="2575"/>
    </row>
    <row r="44" spans="1:18" ht="18" customHeight="1">
      <c r="A44" s="599" t="s">
        <v>2513</v>
      </c>
      <c r="B44" s="599"/>
      <c r="C44" s="599"/>
      <c r="D44" s="599"/>
      <c r="E44" s="599"/>
    </row>
    <row r="45" spans="1:18" ht="18" customHeight="1">
      <c r="A45" s="558" t="s">
        <v>2692</v>
      </c>
    </row>
    <row r="46" spans="1:18" ht="18" customHeight="1">
      <c r="A46" s="558" t="s">
        <v>3603</v>
      </c>
      <c r="C46" s="92"/>
      <c r="H46" s="92"/>
      <c r="R46" s="57"/>
    </row>
    <row r="47" spans="1:18" ht="18" customHeight="1">
      <c r="A47" s="1090" t="s">
        <v>3656</v>
      </c>
      <c r="B47" s="1991"/>
      <c r="C47" s="1991"/>
      <c r="D47" s="1991"/>
      <c r="E47" s="1991"/>
      <c r="F47" s="1991"/>
      <c r="G47" s="1991"/>
    </row>
    <row r="48" spans="1:18" s="1441" customFormat="1" ht="18" customHeight="1">
      <c r="A48" s="1798" t="s">
        <v>3657</v>
      </c>
      <c r="B48" s="1798"/>
      <c r="C48" s="1798"/>
      <c r="D48" s="1798"/>
      <c r="E48" s="1798"/>
      <c r="F48" s="1798"/>
      <c r="G48" s="1798"/>
      <c r="H48" s="1798"/>
      <c r="I48" s="1798"/>
      <c r="J48" s="1798"/>
      <c r="K48" s="1798"/>
      <c r="L48" s="1798"/>
      <c r="M48" s="1798"/>
      <c r="N48" s="1798"/>
      <c r="O48" s="1798"/>
      <c r="P48" s="1798"/>
      <c r="Q48" s="1798"/>
      <c r="R48" s="1798"/>
    </row>
    <row r="49" spans="1:18" ht="18" customHeight="1">
      <c r="A49" s="2843" t="s">
        <v>3921</v>
      </c>
      <c r="B49" s="2843"/>
      <c r="C49" s="2843"/>
      <c r="D49" s="2843"/>
      <c r="E49" s="2843"/>
      <c r="F49" s="2843"/>
      <c r="G49" s="2843"/>
      <c r="H49" s="2843"/>
      <c r="I49" s="2843"/>
      <c r="J49" s="2843"/>
      <c r="K49" s="2843"/>
      <c r="L49" s="2843"/>
      <c r="M49" s="2843"/>
      <c r="N49" s="2843"/>
      <c r="O49" s="2843"/>
      <c r="P49" s="2843"/>
      <c r="Q49" s="2843"/>
      <c r="R49" s="2843"/>
    </row>
    <row r="50" spans="1:18" ht="18" customHeight="1">
      <c r="A50" s="2843"/>
      <c r="B50" s="2843"/>
      <c r="C50" s="2843"/>
      <c r="D50" s="2843"/>
      <c r="E50" s="2843"/>
      <c r="F50" s="2843"/>
      <c r="G50" s="2843"/>
      <c r="H50" s="2843"/>
      <c r="I50" s="2843"/>
      <c r="J50" s="2843"/>
      <c r="K50" s="2843"/>
      <c r="L50" s="2843"/>
      <c r="M50" s="2843"/>
      <c r="N50" s="2843"/>
      <c r="O50" s="2843"/>
      <c r="P50" s="2843"/>
      <c r="Q50" s="2843"/>
      <c r="R50" s="2843"/>
    </row>
  </sheetData>
  <mergeCells count="3">
    <mergeCell ref="A41:E41"/>
    <mergeCell ref="A43:E43"/>
    <mergeCell ref="A49:R50"/>
  </mergeCells>
  <phoneticPr fontId="8"/>
  <pageMargins left="0.59055118110236227" right="0.59055118110236227" top="0.59055118110236227" bottom="0.39370078740157483" header="0" footer="0.19685039370078741"/>
  <pageSetup paperSize="9" scale="90" orientation="portrait" r:id="rId1"/>
  <headerFooter scaleWithDoc="0" alignWithMargins="0">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47"/>
  <sheetViews>
    <sheetView view="pageBreakPreview" zoomScaleNormal="100" zoomScaleSheetLayoutView="100" workbookViewId="0">
      <selection activeCell="I50" sqref="I50"/>
    </sheetView>
  </sheetViews>
  <sheetFormatPr defaultRowHeight="20.100000000000001" customHeight="1"/>
  <cols>
    <col min="1" max="1" width="8" style="83" customWidth="1"/>
    <col min="2" max="2" width="4.125" style="83" customWidth="1"/>
    <col min="3" max="3" width="5.125" style="92" customWidth="1"/>
    <col min="4" max="7" width="4.125" style="83" customWidth="1"/>
    <col min="8" max="8" width="4.125" style="92" customWidth="1"/>
    <col min="9" max="17" width="4.125" style="83" customWidth="1"/>
    <col min="18" max="18" width="5.125" style="57" customWidth="1"/>
    <col min="19" max="21" width="9" style="83"/>
    <col min="22" max="22" width="44.25" style="83" customWidth="1"/>
    <col min="23" max="256" width="9" style="83"/>
    <col min="257" max="257" width="8.75" style="83" customWidth="1"/>
    <col min="258" max="258" width="4.375" style="83" customWidth="1"/>
    <col min="259" max="259" width="6.25" style="83" customWidth="1"/>
    <col min="260" max="273" width="4.375" style="83" customWidth="1"/>
    <col min="274" max="274" width="6.5" style="83" customWidth="1"/>
    <col min="275" max="512" width="9" style="83"/>
    <col min="513" max="513" width="8.75" style="83" customWidth="1"/>
    <col min="514" max="514" width="4.375" style="83" customWidth="1"/>
    <col min="515" max="515" width="6.25" style="83" customWidth="1"/>
    <col min="516" max="529" width="4.375" style="83" customWidth="1"/>
    <col min="530" max="530" width="6.5" style="83" customWidth="1"/>
    <col min="531" max="768" width="9" style="83"/>
    <col min="769" max="769" width="8.75" style="83" customWidth="1"/>
    <col min="770" max="770" width="4.375" style="83" customWidth="1"/>
    <col min="771" max="771" width="6.25" style="83" customWidth="1"/>
    <col min="772" max="785" width="4.375" style="83" customWidth="1"/>
    <col min="786" max="786" width="6.5" style="83" customWidth="1"/>
    <col min="787" max="1024" width="9" style="83"/>
    <col min="1025" max="1025" width="8.75" style="83" customWidth="1"/>
    <col min="1026" max="1026" width="4.375" style="83" customWidth="1"/>
    <col min="1027" max="1027" width="6.25" style="83" customWidth="1"/>
    <col min="1028" max="1041" width="4.375" style="83" customWidth="1"/>
    <col min="1042" max="1042" width="6.5" style="83" customWidth="1"/>
    <col min="1043" max="1280" width="9" style="83"/>
    <col min="1281" max="1281" width="8.75" style="83" customWidth="1"/>
    <col min="1282" max="1282" width="4.375" style="83" customWidth="1"/>
    <col min="1283" max="1283" width="6.25" style="83" customWidth="1"/>
    <col min="1284" max="1297" width="4.375" style="83" customWidth="1"/>
    <col min="1298" max="1298" width="6.5" style="83" customWidth="1"/>
    <col min="1299" max="1536" width="9" style="83"/>
    <col min="1537" max="1537" width="8.75" style="83" customWidth="1"/>
    <col min="1538" max="1538" width="4.375" style="83" customWidth="1"/>
    <col min="1539" max="1539" width="6.25" style="83" customWidth="1"/>
    <col min="1540" max="1553" width="4.375" style="83" customWidth="1"/>
    <col min="1554" max="1554" width="6.5" style="83" customWidth="1"/>
    <col min="1555" max="1792" width="9" style="83"/>
    <col min="1793" max="1793" width="8.75" style="83" customWidth="1"/>
    <col min="1794" max="1794" width="4.375" style="83" customWidth="1"/>
    <col min="1795" max="1795" width="6.25" style="83" customWidth="1"/>
    <col min="1796" max="1809" width="4.375" style="83" customWidth="1"/>
    <col min="1810" max="1810" width="6.5" style="83" customWidth="1"/>
    <col min="1811" max="2048" width="9" style="83"/>
    <col min="2049" max="2049" width="8.75" style="83" customWidth="1"/>
    <col min="2050" max="2050" width="4.375" style="83" customWidth="1"/>
    <col min="2051" max="2051" width="6.25" style="83" customWidth="1"/>
    <col min="2052" max="2065" width="4.375" style="83" customWidth="1"/>
    <col min="2066" max="2066" width="6.5" style="83" customWidth="1"/>
    <col min="2067" max="2304" width="9" style="83"/>
    <col min="2305" max="2305" width="8.75" style="83" customWidth="1"/>
    <col min="2306" max="2306" width="4.375" style="83" customWidth="1"/>
    <col min="2307" max="2307" width="6.25" style="83" customWidth="1"/>
    <col min="2308" max="2321" width="4.375" style="83" customWidth="1"/>
    <col min="2322" max="2322" width="6.5" style="83" customWidth="1"/>
    <col min="2323" max="2560" width="9" style="83"/>
    <col min="2561" max="2561" width="8.75" style="83" customWidth="1"/>
    <col min="2562" max="2562" width="4.375" style="83" customWidth="1"/>
    <col min="2563" max="2563" width="6.25" style="83" customWidth="1"/>
    <col min="2564" max="2577" width="4.375" style="83" customWidth="1"/>
    <col min="2578" max="2578" width="6.5" style="83" customWidth="1"/>
    <col min="2579" max="2816" width="9" style="83"/>
    <col min="2817" max="2817" width="8.75" style="83" customWidth="1"/>
    <col min="2818" max="2818" width="4.375" style="83" customWidth="1"/>
    <col min="2819" max="2819" width="6.25" style="83" customWidth="1"/>
    <col min="2820" max="2833" width="4.375" style="83" customWidth="1"/>
    <col min="2834" max="2834" width="6.5" style="83" customWidth="1"/>
    <col min="2835" max="3072" width="9" style="83"/>
    <col min="3073" max="3073" width="8.75" style="83" customWidth="1"/>
    <col min="3074" max="3074" width="4.375" style="83" customWidth="1"/>
    <col min="3075" max="3075" width="6.25" style="83" customWidth="1"/>
    <col min="3076" max="3089" width="4.375" style="83" customWidth="1"/>
    <col min="3090" max="3090" width="6.5" style="83" customWidth="1"/>
    <col min="3091" max="3328" width="9" style="83"/>
    <col min="3329" max="3329" width="8.75" style="83" customWidth="1"/>
    <col min="3330" max="3330" width="4.375" style="83" customWidth="1"/>
    <col min="3331" max="3331" width="6.25" style="83" customWidth="1"/>
    <col min="3332" max="3345" width="4.375" style="83" customWidth="1"/>
    <col min="3346" max="3346" width="6.5" style="83" customWidth="1"/>
    <col min="3347" max="3584" width="9" style="83"/>
    <col min="3585" max="3585" width="8.75" style="83" customWidth="1"/>
    <col min="3586" max="3586" width="4.375" style="83" customWidth="1"/>
    <col min="3587" max="3587" width="6.25" style="83" customWidth="1"/>
    <col min="3588" max="3601" width="4.375" style="83" customWidth="1"/>
    <col min="3602" max="3602" width="6.5" style="83" customWidth="1"/>
    <col min="3603" max="3840" width="9" style="83"/>
    <col min="3841" max="3841" width="8.75" style="83" customWidth="1"/>
    <col min="3842" max="3842" width="4.375" style="83" customWidth="1"/>
    <col min="3843" max="3843" width="6.25" style="83" customWidth="1"/>
    <col min="3844" max="3857" width="4.375" style="83" customWidth="1"/>
    <col min="3858" max="3858" width="6.5" style="83" customWidth="1"/>
    <col min="3859" max="4096" width="9" style="83"/>
    <col min="4097" max="4097" width="8.75" style="83" customWidth="1"/>
    <col min="4098" max="4098" width="4.375" style="83" customWidth="1"/>
    <col min="4099" max="4099" width="6.25" style="83" customWidth="1"/>
    <col min="4100" max="4113" width="4.375" style="83" customWidth="1"/>
    <col min="4114" max="4114" width="6.5" style="83" customWidth="1"/>
    <col min="4115" max="4352" width="9" style="83"/>
    <col min="4353" max="4353" width="8.75" style="83" customWidth="1"/>
    <col min="4354" max="4354" width="4.375" style="83" customWidth="1"/>
    <col min="4355" max="4355" width="6.25" style="83" customWidth="1"/>
    <col min="4356" max="4369" width="4.375" style="83" customWidth="1"/>
    <col min="4370" max="4370" width="6.5" style="83" customWidth="1"/>
    <col min="4371" max="4608" width="9" style="83"/>
    <col min="4609" max="4609" width="8.75" style="83" customWidth="1"/>
    <col min="4610" max="4610" width="4.375" style="83" customWidth="1"/>
    <col min="4611" max="4611" width="6.25" style="83" customWidth="1"/>
    <col min="4612" max="4625" width="4.375" style="83" customWidth="1"/>
    <col min="4626" max="4626" width="6.5" style="83" customWidth="1"/>
    <col min="4627" max="4864" width="9" style="83"/>
    <col min="4865" max="4865" width="8.75" style="83" customWidth="1"/>
    <col min="4866" max="4866" width="4.375" style="83" customWidth="1"/>
    <col min="4867" max="4867" width="6.25" style="83" customWidth="1"/>
    <col min="4868" max="4881" width="4.375" style="83" customWidth="1"/>
    <col min="4882" max="4882" width="6.5" style="83" customWidth="1"/>
    <col min="4883" max="5120" width="9" style="83"/>
    <col min="5121" max="5121" width="8.75" style="83" customWidth="1"/>
    <col min="5122" max="5122" width="4.375" style="83" customWidth="1"/>
    <col min="5123" max="5123" width="6.25" style="83" customWidth="1"/>
    <col min="5124" max="5137" width="4.375" style="83" customWidth="1"/>
    <col min="5138" max="5138" width="6.5" style="83" customWidth="1"/>
    <col min="5139" max="5376" width="9" style="83"/>
    <col min="5377" max="5377" width="8.75" style="83" customWidth="1"/>
    <col min="5378" max="5378" width="4.375" style="83" customWidth="1"/>
    <col min="5379" max="5379" width="6.25" style="83" customWidth="1"/>
    <col min="5380" max="5393" width="4.375" style="83" customWidth="1"/>
    <col min="5394" max="5394" width="6.5" style="83" customWidth="1"/>
    <col min="5395" max="5632" width="9" style="83"/>
    <col min="5633" max="5633" width="8.75" style="83" customWidth="1"/>
    <col min="5634" max="5634" width="4.375" style="83" customWidth="1"/>
    <col min="5635" max="5635" width="6.25" style="83" customWidth="1"/>
    <col min="5636" max="5649" width="4.375" style="83" customWidth="1"/>
    <col min="5650" max="5650" width="6.5" style="83" customWidth="1"/>
    <col min="5651" max="5888" width="9" style="83"/>
    <col min="5889" max="5889" width="8.75" style="83" customWidth="1"/>
    <col min="5890" max="5890" width="4.375" style="83" customWidth="1"/>
    <col min="5891" max="5891" width="6.25" style="83" customWidth="1"/>
    <col min="5892" max="5905" width="4.375" style="83" customWidth="1"/>
    <col min="5906" max="5906" width="6.5" style="83" customWidth="1"/>
    <col min="5907" max="6144" width="9" style="83"/>
    <col min="6145" max="6145" width="8.75" style="83" customWidth="1"/>
    <col min="6146" max="6146" width="4.375" style="83" customWidth="1"/>
    <col min="6147" max="6147" width="6.25" style="83" customWidth="1"/>
    <col min="6148" max="6161" width="4.375" style="83" customWidth="1"/>
    <col min="6162" max="6162" width="6.5" style="83" customWidth="1"/>
    <col min="6163" max="6400" width="9" style="83"/>
    <col min="6401" max="6401" width="8.75" style="83" customWidth="1"/>
    <col min="6402" max="6402" width="4.375" style="83" customWidth="1"/>
    <col min="6403" max="6403" width="6.25" style="83" customWidth="1"/>
    <col min="6404" max="6417" width="4.375" style="83" customWidth="1"/>
    <col min="6418" max="6418" width="6.5" style="83" customWidth="1"/>
    <col min="6419" max="6656" width="9" style="83"/>
    <col min="6657" max="6657" width="8.75" style="83" customWidth="1"/>
    <col min="6658" max="6658" width="4.375" style="83" customWidth="1"/>
    <col min="6659" max="6659" width="6.25" style="83" customWidth="1"/>
    <col min="6660" max="6673" width="4.375" style="83" customWidth="1"/>
    <col min="6674" max="6674" width="6.5" style="83" customWidth="1"/>
    <col min="6675" max="6912" width="9" style="83"/>
    <col min="6913" max="6913" width="8.75" style="83" customWidth="1"/>
    <col min="6914" max="6914" width="4.375" style="83" customWidth="1"/>
    <col min="6915" max="6915" width="6.25" style="83" customWidth="1"/>
    <col min="6916" max="6929" width="4.375" style="83" customWidth="1"/>
    <col min="6930" max="6930" width="6.5" style="83" customWidth="1"/>
    <col min="6931" max="7168" width="9" style="83"/>
    <col min="7169" max="7169" width="8.75" style="83" customWidth="1"/>
    <col min="7170" max="7170" width="4.375" style="83" customWidth="1"/>
    <col min="7171" max="7171" width="6.25" style="83" customWidth="1"/>
    <col min="7172" max="7185" width="4.375" style="83" customWidth="1"/>
    <col min="7186" max="7186" width="6.5" style="83" customWidth="1"/>
    <col min="7187" max="7424" width="9" style="83"/>
    <col min="7425" max="7425" width="8.75" style="83" customWidth="1"/>
    <col min="7426" max="7426" width="4.375" style="83" customWidth="1"/>
    <col min="7427" max="7427" width="6.25" style="83" customWidth="1"/>
    <col min="7428" max="7441" width="4.375" style="83" customWidth="1"/>
    <col min="7442" max="7442" width="6.5" style="83" customWidth="1"/>
    <col min="7443" max="7680" width="9" style="83"/>
    <col min="7681" max="7681" width="8.75" style="83" customWidth="1"/>
    <col min="7682" max="7682" width="4.375" style="83" customWidth="1"/>
    <col min="7683" max="7683" width="6.25" style="83" customWidth="1"/>
    <col min="7684" max="7697" width="4.375" style="83" customWidth="1"/>
    <col min="7698" max="7698" width="6.5" style="83" customWidth="1"/>
    <col min="7699" max="7936" width="9" style="83"/>
    <col min="7937" max="7937" width="8.75" style="83" customWidth="1"/>
    <col min="7938" max="7938" width="4.375" style="83" customWidth="1"/>
    <col min="7939" max="7939" width="6.25" style="83" customWidth="1"/>
    <col min="7940" max="7953" width="4.375" style="83" customWidth="1"/>
    <col min="7954" max="7954" width="6.5" style="83" customWidth="1"/>
    <col min="7955" max="8192" width="9" style="83"/>
    <col min="8193" max="8193" width="8.75" style="83" customWidth="1"/>
    <col min="8194" max="8194" width="4.375" style="83" customWidth="1"/>
    <col min="8195" max="8195" width="6.25" style="83" customWidth="1"/>
    <col min="8196" max="8209" width="4.375" style="83" customWidth="1"/>
    <col min="8210" max="8210" width="6.5" style="83" customWidth="1"/>
    <col min="8211" max="8448" width="9" style="83"/>
    <col min="8449" max="8449" width="8.75" style="83" customWidth="1"/>
    <col min="8450" max="8450" width="4.375" style="83" customWidth="1"/>
    <col min="8451" max="8451" width="6.25" style="83" customWidth="1"/>
    <col min="8452" max="8465" width="4.375" style="83" customWidth="1"/>
    <col min="8466" max="8466" width="6.5" style="83" customWidth="1"/>
    <col min="8467" max="8704" width="9" style="83"/>
    <col min="8705" max="8705" width="8.75" style="83" customWidth="1"/>
    <col min="8706" max="8706" width="4.375" style="83" customWidth="1"/>
    <col min="8707" max="8707" width="6.25" style="83" customWidth="1"/>
    <col min="8708" max="8721" width="4.375" style="83" customWidth="1"/>
    <col min="8722" max="8722" width="6.5" style="83" customWidth="1"/>
    <col min="8723" max="8960" width="9" style="83"/>
    <col min="8961" max="8961" width="8.75" style="83" customWidth="1"/>
    <col min="8962" max="8962" width="4.375" style="83" customWidth="1"/>
    <col min="8963" max="8963" width="6.25" style="83" customWidth="1"/>
    <col min="8964" max="8977" width="4.375" style="83" customWidth="1"/>
    <col min="8978" max="8978" width="6.5" style="83" customWidth="1"/>
    <col min="8979" max="9216" width="9" style="83"/>
    <col min="9217" max="9217" width="8.75" style="83" customWidth="1"/>
    <col min="9218" max="9218" width="4.375" style="83" customWidth="1"/>
    <col min="9219" max="9219" width="6.25" style="83" customWidth="1"/>
    <col min="9220" max="9233" width="4.375" style="83" customWidth="1"/>
    <col min="9234" max="9234" width="6.5" style="83" customWidth="1"/>
    <col min="9235" max="9472" width="9" style="83"/>
    <col min="9473" max="9473" width="8.75" style="83" customWidth="1"/>
    <col min="9474" max="9474" width="4.375" style="83" customWidth="1"/>
    <col min="9475" max="9475" width="6.25" style="83" customWidth="1"/>
    <col min="9476" max="9489" width="4.375" style="83" customWidth="1"/>
    <col min="9490" max="9490" width="6.5" style="83" customWidth="1"/>
    <col min="9491" max="9728" width="9" style="83"/>
    <col min="9729" max="9729" width="8.75" style="83" customWidth="1"/>
    <col min="9730" max="9730" width="4.375" style="83" customWidth="1"/>
    <col min="9731" max="9731" width="6.25" style="83" customWidth="1"/>
    <col min="9732" max="9745" width="4.375" style="83" customWidth="1"/>
    <col min="9746" max="9746" width="6.5" style="83" customWidth="1"/>
    <col min="9747" max="9984" width="9" style="83"/>
    <col min="9985" max="9985" width="8.75" style="83" customWidth="1"/>
    <col min="9986" max="9986" width="4.375" style="83" customWidth="1"/>
    <col min="9987" max="9987" width="6.25" style="83" customWidth="1"/>
    <col min="9988" max="10001" width="4.375" style="83" customWidth="1"/>
    <col min="10002" max="10002" width="6.5" style="83" customWidth="1"/>
    <col min="10003" max="10240" width="9" style="83"/>
    <col min="10241" max="10241" width="8.75" style="83" customWidth="1"/>
    <col min="10242" max="10242" width="4.375" style="83" customWidth="1"/>
    <col min="10243" max="10243" width="6.25" style="83" customWidth="1"/>
    <col min="10244" max="10257" width="4.375" style="83" customWidth="1"/>
    <col min="10258" max="10258" width="6.5" style="83" customWidth="1"/>
    <col min="10259" max="10496" width="9" style="83"/>
    <col min="10497" max="10497" width="8.75" style="83" customWidth="1"/>
    <col min="10498" max="10498" width="4.375" style="83" customWidth="1"/>
    <col min="10499" max="10499" width="6.25" style="83" customWidth="1"/>
    <col min="10500" max="10513" width="4.375" style="83" customWidth="1"/>
    <col min="10514" max="10514" width="6.5" style="83" customWidth="1"/>
    <col min="10515" max="10752" width="9" style="83"/>
    <col min="10753" max="10753" width="8.75" style="83" customWidth="1"/>
    <col min="10754" max="10754" width="4.375" style="83" customWidth="1"/>
    <col min="10755" max="10755" width="6.25" style="83" customWidth="1"/>
    <col min="10756" max="10769" width="4.375" style="83" customWidth="1"/>
    <col min="10770" max="10770" width="6.5" style="83" customWidth="1"/>
    <col min="10771" max="11008" width="9" style="83"/>
    <col min="11009" max="11009" width="8.75" style="83" customWidth="1"/>
    <col min="11010" max="11010" width="4.375" style="83" customWidth="1"/>
    <col min="11011" max="11011" width="6.25" style="83" customWidth="1"/>
    <col min="11012" max="11025" width="4.375" style="83" customWidth="1"/>
    <col min="11026" max="11026" width="6.5" style="83" customWidth="1"/>
    <col min="11027" max="11264" width="9" style="83"/>
    <col min="11265" max="11265" width="8.75" style="83" customWidth="1"/>
    <col min="11266" max="11266" width="4.375" style="83" customWidth="1"/>
    <col min="11267" max="11267" width="6.25" style="83" customWidth="1"/>
    <col min="11268" max="11281" width="4.375" style="83" customWidth="1"/>
    <col min="11282" max="11282" width="6.5" style="83" customWidth="1"/>
    <col min="11283" max="11520" width="9" style="83"/>
    <col min="11521" max="11521" width="8.75" style="83" customWidth="1"/>
    <col min="11522" max="11522" width="4.375" style="83" customWidth="1"/>
    <col min="11523" max="11523" width="6.25" style="83" customWidth="1"/>
    <col min="11524" max="11537" width="4.375" style="83" customWidth="1"/>
    <col min="11538" max="11538" width="6.5" style="83" customWidth="1"/>
    <col min="11539" max="11776" width="9" style="83"/>
    <col min="11777" max="11777" width="8.75" style="83" customWidth="1"/>
    <col min="11778" max="11778" width="4.375" style="83" customWidth="1"/>
    <col min="11779" max="11779" width="6.25" style="83" customWidth="1"/>
    <col min="11780" max="11793" width="4.375" style="83" customWidth="1"/>
    <col min="11794" max="11794" width="6.5" style="83" customWidth="1"/>
    <col min="11795" max="12032" width="9" style="83"/>
    <col min="12033" max="12033" width="8.75" style="83" customWidth="1"/>
    <col min="12034" max="12034" width="4.375" style="83" customWidth="1"/>
    <col min="12035" max="12035" width="6.25" style="83" customWidth="1"/>
    <col min="12036" max="12049" width="4.375" style="83" customWidth="1"/>
    <col min="12050" max="12050" width="6.5" style="83" customWidth="1"/>
    <col min="12051" max="12288" width="9" style="83"/>
    <col min="12289" max="12289" width="8.75" style="83" customWidth="1"/>
    <col min="12290" max="12290" width="4.375" style="83" customWidth="1"/>
    <col min="12291" max="12291" width="6.25" style="83" customWidth="1"/>
    <col min="12292" max="12305" width="4.375" style="83" customWidth="1"/>
    <col min="12306" max="12306" width="6.5" style="83" customWidth="1"/>
    <col min="12307" max="12544" width="9" style="83"/>
    <col min="12545" max="12545" width="8.75" style="83" customWidth="1"/>
    <col min="12546" max="12546" width="4.375" style="83" customWidth="1"/>
    <col min="12547" max="12547" width="6.25" style="83" customWidth="1"/>
    <col min="12548" max="12561" width="4.375" style="83" customWidth="1"/>
    <col min="12562" max="12562" width="6.5" style="83" customWidth="1"/>
    <col min="12563" max="12800" width="9" style="83"/>
    <col min="12801" max="12801" width="8.75" style="83" customWidth="1"/>
    <col min="12802" max="12802" width="4.375" style="83" customWidth="1"/>
    <col min="12803" max="12803" width="6.25" style="83" customWidth="1"/>
    <col min="12804" max="12817" width="4.375" style="83" customWidth="1"/>
    <col min="12818" max="12818" width="6.5" style="83" customWidth="1"/>
    <col min="12819" max="13056" width="9" style="83"/>
    <col min="13057" max="13057" width="8.75" style="83" customWidth="1"/>
    <col min="13058" max="13058" width="4.375" style="83" customWidth="1"/>
    <col min="13059" max="13059" width="6.25" style="83" customWidth="1"/>
    <col min="13060" max="13073" width="4.375" style="83" customWidth="1"/>
    <col min="13074" max="13074" width="6.5" style="83" customWidth="1"/>
    <col min="13075" max="13312" width="9" style="83"/>
    <col min="13313" max="13313" width="8.75" style="83" customWidth="1"/>
    <col min="13314" max="13314" width="4.375" style="83" customWidth="1"/>
    <col min="13315" max="13315" width="6.25" style="83" customWidth="1"/>
    <col min="13316" max="13329" width="4.375" style="83" customWidth="1"/>
    <col min="13330" max="13330" width="6.5" style="83" customWidth="1"/>
    <col min="13331" max="13568" width="9" style="83"/>
    <col min="13569" max="13569" width="8.75" style="83" customWidth="1"/>
    <col min="13570" max="13570" width="4.375" style="83" customWidth="1"/>
    <col min="13571" max="13571" width="6.25" style="83" customWidth="1"/>
    <col min="13572" max="13585" width="4.375" style="83" customWidth="1"/>
    <col min="13586" max="13586" width="6.5" style="83" customWidth="1"/>
    <col min="13587" max="13824" width="9" style="83"/>
    <col min="13825" max="13825" width="8.75" style="83" customWidth="1"/>
    <col min="13826" max="13826" width="4.375" style="83" customWidth="1"/>
    <col min="13827" max="13827" width="6.25" style="83" customWidth="1"/>
    <col min="13828" max="13841" width="4.375" style="83" customWidth="1"/>
    <col min="13842" max="13842" width="6.5" style="83" customWidth="1"/>
    <col min="13843" max="14080" width="9" style="83"/>
    <col min="14081" max="14081" width="8.75" style="83" customWidth="1"/>
    <col min="14082" max="14082" width="4.375" style="83" customWidth="1"/>
    <col min="14083" max="14083" width="6.25" style="83" customWidth="1"/>
    <col min="14084" max="14097" width="4.375" style="83" customWidth="1"/>
    <col min="14098" max="14098" width="6.5" style="83" customWidth="1"/>
    <col min="14099" max="14336" width="9" style="83"/>
    <col min="14337" max="14337" width="8.75" style="83" customWidth="1"/>
    <col min="14338" max="14338" width="4.375" style="83" customWidth="1"/>
    <col min="14339" max="14339" width="6.25" style="83" customWidth="1"/>
    <col min="14340" max="14353" width="4.375" style="83" customWidth="1"/>
    <col min="14354" max="14354" width="6.5" style="83" customWidth="1"/>
    <col min="14355" max="14592" width="9" style="83"/>
    <col min="14593" max="14593" width="8.75" style="83" customWidth="1"/>
    <col min="14594" max="14594" width="4.375" style="83" customWidth="1"/>
    <col min="14595" max="14595" width="6.25" style="83" customWidth="1"/>
    <col min="14596" max="14609" width="4.375" style="83" customWidth="1"/>
    <col min="14610" max="14610" width="6.5" style="83" customWidth="1"/>
    <col min="14611" max="14848" width="9" style="83"/>
    <col min="14849" max="14849" width="8.75" style="83" customWidth="1"/>
    <col min="14850" max="14850" width="4.375" style="83" customWidth="1"/>
    <col min="14851" max="14851" width="6.25" style="83" customWidth="1"/>
    <col min="14852" max="14865" width="4.375" style="83" customWidth="1"/>
    <col min="14866" max="14866" width="6.5" style="83" customWidth="1"/>
    <col min="14867" max="15104" width="9" style="83"/>
    <col min="15105" max="15105" width="8.75" style="83" customWidth="1"/>
    <col min="15106" max="15106" width="4.375" style="83" customWidth="1"/>
    <col min="15107" max="15107" width="6.25" style="83" customWidth="1"/>
    <col min="15108" max="15121" width="4.375" style="83" customWidth="1"/>
    <col min="15122" max="15122" width="6.5" style="83" customWidth="1"/>
    <col min="15123" max="15360" width="9" style="83"/>
    <col min="15361" max="15361" width="8.75" style="83" customWidth="1"/>
    <col min="15362" max="15362" width="4.375" style="83" customWidth="1"/>
    <col min="15363" max="15363" width="6.25" style="83" customWidth="1"/>
    <col min="15364" max="15377" width="4.375" style="83" customWidth="1"/>
    <col min="15378" max="15378" width="6.5" style="83" customWidth="1"/>
    <col min="15379" max="15616" width="9" style="83"/>
    <col min="15617" max="15617" width="8.75" style="83" customWidth="1"/>
    <col min="15618" max="15618" width="4.375" style="83" customWidth="1"/>
    <col min="15619" max="15619" width="6.25" style="83" customWidth="1"/>
    <col min="15620" max="15633" width="4.375" style="83" customWidth="1"/>
    <col min="15634" max="15634" width="6.5" style="83" customWidth="1"/>
    <col min="15635" max="15872" width="9" style="83"/>
    <col min="15873" max="15873" width="8.75" style="83" customWidth="1"/>
    <col min="15874" max="15874" width="4.375" style="83" customWidth="1"/>
    <col min="15875" max="15875" width="6.25" style="83" customWidth="1"/>
    <col min="15876" max="15889" width="4.375" style="83" customWidth="1"/>
    <col min="15890" max="15890" width="6.5" style="83" customWidth="1"/>
    <col min="15891" max="16128" width="9" style="83"/>
    <col min="16129" max="16129" width="8.75" style="83" customWidth="1"/>
    <col min="16130" max="16130" width="4.375" style="83" customWidth="1"/>
    <col min="16131" max="16131" width="6.25" style="83" customWidth="1"/>
    <col min="16132" max="16145" width="4.375" style="83" customWidth="1"/>
    <col min="16146" max="16146" width="6.5" style="83" customWidth="1"/>
    <col min="16147" max="16384" width="9" style="83"/>
  </cols>
  <sheetData>
    <row r="1" spans="1:19" ht="25.5" customHeight="1">
      <c r="A1" s="337" t="s">
        <v>2823</v>
      </c>
      <c r="B1" s="1130"/>
      <c r="C1" s="1130"/>
      <c r="D1" s="1130"/>
      <c r="E1" s="1130"/>
      <c r="F1" s="1130"/>
      <c r="G1" s="1130"/>
      <c r="H1" s="1130"/>
      <c r="I1" s="1130"/>
      <c r="J1" s="1130"/>
      <c r="K1" s="1130"/>
      <c r="L1" s="1130"/>
      <c r="M1" s="1130"/>
      <c r="N1" s="1130"/>
      <c r="O1" s="1130"/>
      <c r="P1" s="431"/>
      <c r="Q1" s="431"/>
      <c r="R1" s="387"/>
    </row>
    <row r="2" spans="1:19" ht="18" customHeight="1">
      <c r="A2" s="337"/>
      <c r="B2" s="1130"/>
      <c r="C2" s="1131"/>
      <c r="D2" s="1131"/>
      <c r="E2" s="1131"/>
      <c r="F2" s="1131"/>
      <c r="G2" s="1131"/>
      <c r="H2" s="1131"/>
      <c r="I2" s="1131"/>
      <c r="J2" s="1131"/>
      <c r="K2" s="1131"/>
      <c r="L2" s="1131"/>
      <c r="M2" s="1131"/>
      <c r="N2" s="1131"/>
      <c r="O2" s="1131"/>
      <c r="P2" s="431"/>
      <c r="Q2" s="431"/>
      <c r="R2" s="387" t="s">
        <v>2557</v>
      </c>
    </row>
    <row r="3" spans="1:19" ht="18" customHeight="1">
      <c r="A3" s="2647" t="s">
        <v>2556</v>
      </c>
      <c r="B3" s="2623" t="s">
        <v>2256</v>
      </c>
      <c r="C3" s="2844" t="s">
        <v>2555</v>
      </c>
      <c r="D3" s="2593" t="s">
        <v>2554</v>
      </c>
      <c r="E3" s="2593"/>
      <c r="F3" s="2594" t="s">
        <v>2553</v>
      </c>
      <c r="G3" s="2643"/>
      <c r="H3" s="2643"/>
      <c r="I3" s="2643"/>
      <c r="J3" s="2643"/>
      <c r="K3" s="2643"/>
      <c r="L3" s="2643"/>
      <c r="M3" s="2590"/>
      <c r="N3" s="2593" t="s">
        <v>2552</v>
      </c>
      <c r="O3" s="2593"/>
      <c r="P3" s="2854" t="s">
        <v>2551</v>
      </c>
      <c r="Q3" s="2593"/>
      <c r="R3" s="2846" t="s">
        <v>2206</v>
      </c>
    </row>
    <row r="4" spans="1:19" ht="18" customHeight="1">
      <c r="A4" s="2723"/>
      <c r="B4" s="2692"/>
      <c r="C4" s="2844"/>
      <c r="D4" s="2593"/>
      <c r="E4" s="2593"/>
      <c r="F4" s="2847" t="s">
        <v>2550</v>
      </c>
      <c r="G4" s="2848"/>
      <c r="H4" s="2592" t="s">
        <v>2549</v>
      </c>
      <c r="I4" s="2592"/>
      <c r="J4" s="2592"/>
      <c r="K4" s="2592"/>
      <c r="L4" s="2659" t="s">
        <v>2548</v>
      </c>
      <c r="M4" s="2647"/>
      <c r="N4" s="2593"/>
      <c r="O4" s="2593"/>
      <c r="P4" s="2593"/>
      <c r="Q4" s="2593"/>
      <c r="R4" s="2766"/>
    </row>
    <row r="5" spans="1:19" ht="45" customHeight="1">
      <c r="A5" s="2723"/>
      <c r="B5" s="2692"/>
      <c r="C5" s="2845"/>
      <c r="D5" s="2593"/>
      <c r="E5" s="2593"/>
      <c r="F5" s="2849"/>
      <c r="G5" s="2850"/>
      <c r="H5" s="2851" t="s">
        <v>3609</v>
      </c>
      <c r="I5" s="2851"/>
      <c r="J5" s="2852" t="s">
        <v>3608</v>
      </c>
      <c r="K5" s="2853"/>
      <c r="L5" s="2648"/>
      <c r="M5" s="2722"/>
      <c r="N5" s="2593"/>
      <c r="O5" s="2593"/>
      <c r="P5" s="2593"/>
      <c r="Q5" s="2593"/>
      <c r="R5" s="2766"/>
    </row>
    <row r="6" spans="1:19" ht="18" customHeight="1">
      <c r="A6" s="2722"/>
      <c r="B6" s="2624"/>
      <c r="C6" s="2845"/>
      <c r="D6" s="1132" t="s">
        <v>442</v>
      </c>
      <c r="E6" s="569" t="s">
        <v>443</v>
      </c>
      <c r="F6" s="567" t="s">
        <v>442</v>
      </c>
      <c r="G6" s="1133" t="s">
        <v>443</v>
      </c>
      <c r="H6" s="1134" t="s">
        <v>442</v>
      </c>
      <c r="I6" s="569" t="s">
        <v>443</v>
      </c>
      <c r="J6" s="1132" t="s">
        <v>442</v>
      </c>
      <c r="K6" s="569" t="s">
        <v>443</v>
      </c>
      <c r="L6" s="567" t="s">
        <v>442</v>
      </c>
      <c r="M6" s="1133" t="s">
        <v>443</v>
      </c>
      <c r="N6" s="1132" t="s">
        <v>442</v>
      </c>
      <c r="O6" s="569" t="s">
        <v>443</v>
      </c>
      <c r="P6" s="1132" t="s">
        <v>442</v>
      </c>
      <c r="Q6" s="569" t="s">
        <v>443</v>
      </c>
      <c r="R6" s="2651"/>
    </row>
    <row r="7" spans="1:19" ht="18" customHeight="1">
      <c r="A7" s="1021"/>
      <c r="B7" s="1135"/>
      <c r="C7" s="301" t="s">
        <v>324</v>
      </c>
      <c r="D7" s="1136" t="s">
        <v>324</v>
      </c>
      <c r="E7" s="340" t="s">
        <v>324</v>
      </c>
      <c r="F7" s="255" t="s">
        <v>324</v>
      </c>
      <c r="G7" s="1137" t="s">
        <v>324</v>
      </c>
      <c r="H7" s="1138" t="s">
        <v>324</v>
      </c>
      <c r="I7" s="340" t="s">
        <v>324</v>
      </c>
      <c r="J7" s="1136" t="s">
        <v>324</v>
      </c>
      <c r="K7" s="340" t="s">
        <v>324</v>
      </c>
      <c r="L7" s="255" t="s">
        <v>324</v>
      </c>
      <c r="M7" s="1137" t="s">
        <v>324</v>
      </c>
      <c r="N7" s="1136" t="s">
        <v>324</v>
      </c>
      <c r="O7" s="1137" t="s">
        <v>324</v>
      </c>
      <c r="P7" s="1136" t="s">
        <v>324</v>
      </c>
      <c r="Q7" s="1137" t="s">
        <v>324</v>
      </c>
      <c r="R7" s="1760" t="s">
        <v>2433</v>
      </c>
    </row>
    <row r="8" spans="1:19" ht="18" hidden="1" customHeight="1">
      <c r="A8" s="594" t="s">
        <v>2547</v>
      </c>
      <c r="B8" s="233">
        <v>103</v>
      </c>
      <c r="C8" s="232">
        <v>2282</v>
      </c>
      <c r="D8" s="1139">
        <v>29</v>
      </c>
      <c r="E8" s="1140">
        <v>11</v>
      </c>
      <c r="F8" s="1139" t="s">
        <v>2693</v>
      </c>
      <c r="G8" s="1140" t="s">
        <v>2690</v>
      </c>
      <c r="H8" s="1141">
        <v>1101</v>
      </c>
      <c r="I8" s="741">
        <v>615</v>
      </c>
      <c r="J8" s="1139">
        <v>104</v>
      </c>
      <c r="K8" s="1140">
        <v>322</v>
      </c>
      <c r="L8" s="741">
        <v>67</v>
      </c>
      <c r="M8" s="1142">
        <v>33</v>
      </c>
      <c r="N8" s="1139">
        <v>14</v>
      </c>
      <c r="O8" s="1142">
        <v>8</v>
      </c>
      <c r="P8" s="1139" t="s">
        <v>2693</v>
      </c>
      <c r="Q8" s="1140" t="s">
        <v>2690</v>
      </c>
      <c r="R8" s="1755">
        <v>755057</v>
      </c>
      <c r="S8" s="438"/>
    </row>
    <row r="9" spans="1:19" ht="18" hidden="1" customHeight="1">
      <c r="A9" s="594">
        <v>19</v>
      </c>
      <c r="B9" s="233">
        <v>100</v>
      </c>
      <c r="C9" s="232">
        <v>2434</v>
      </c>
      <c r="D9" s="1139">
        <v>29</v>
      </c>
      <c r="E9" s="1140">
        <v>14</v>
      </c>
      <c r="F9" s="1139" t="s">
        <v>2693</v>
      </c>
      <c r="G9" s="1140" t="s">
        <v>2690</v>
      </c>
      <c r="H9" s="1141">
        <v>1131</v>
      </c>
      <c r="I9" s="741">
        <v>634</v>
      </c>
      <c r="J9" s="1139">
        <v>126</v>
      </c>
      <c r="K9" s="1140">
        <v>331</v>
      </c>
      <c r="L9" s="741">
        <v>121</v>
      </c>
      <c r="M9" s="1142">
        <v>48</v>
      </c>
      <c r="N9" s="1139">
        <v>12</v>
      </c>
      <c r="O9" s="1142">
        <v>4</v>
      </c>
      <c r="P9" s="1139" t="s">
        <v>2693</v>
      </c>
      <c r="Q9" s="1140" t="s">
        <v>2690</v>
      </c>
      <c r="R9" s="1755">
        <v>823414</v>
      </c>
      <c r="S9" s="438"/>
    </row>
    <row r="10" spans="1:19" ht="18" hidden="1" customHeight="1">
      <c r="A10" s="594">
        <v>20</v>
      </c>
      <c r="B10" s="233">
        <v>103</v>
      </c>
      <c r="C10" s="232">
        <v>2220</v>
      </c>
      <c r="D10" s="1139">
        <v>28</v>
      </c>
      <c r="E10" s="1140">
        <v>14</v>
      </c>
      <c r="F10" s="1139" t="s">
        <v>2693</v>
      </c>
      <c r="G10" s="1140" t="s">
        <v>2690</v>
      </c>
      <c r="H10" s="1141">
        <v>1046</v>
      </c>
      <c r="I10" s="741">
        <v>623</v>
      </c>
      <c r="J10" s="1139">
        <v>126</v>
      </c>
      <c r="K10" s="1140">
        <v>308</v>
      </c>
      <c r="L10" s="741">
        <v>62</v>
      </c>
      <c r="M10" s="1142">
        <v>13</v>
      </c>
      <c r="N10" s="1139">
        <v>7</v>
      </c>
      <c r="O10" s="1142">
        <v>4</v>
      </c>
      <c r="P10" s="1139" t="s">
        <v>2693</v>
      </c>
      <c r="Q10" s="1140" t="s">
        <v>2690</v>
      </c>
      <c r="R10" s="1004">
        <v>762849</v>
      </c>
      <c r="S10" s="438"/>
    </row>
    <row r="11" spans="1:19" ht="18" hidden="1" customHeight="1">
      <c r="A11" s="594">
        <v>21</v>
      </c>
      <c r="B11" s="233">
        <v>101</v>
      </c>
      <c r="C11" s="232">
        <v>2117</v>
      </c>
      <c r="D11" s="1139">
        <v>29</v>
      </c>
      <c r="E11" s="1140">
        <v>14</v>
      </c>
      <c r="F11" s="1139" t="s">
        <v>2693</v>
      </c>
      <c r="G11" s="1140" t="s">
        <v>2690</v>
      </c>
      <c r="H11" s="1141">
        <v>1007</v>
      </c>
      <c r="I11" s="741">
        <v>617</v>
      </c>
      <c r="J11" s="1139">
        <v>103</v>
      </c>
      <c r="K11" s="1140">
        <v>297</v>
      </c>
      <c r="L11" s="741">
        <v>47</v>
      </c>
      <c r="M11" s="1142">
        <v>3</v>
      </c>
      <c r="N11" s="1139">
        <v>13</v>
      </c>
      <c r="O11" s="1142">
        <v>19</v>
      </c>
      <c r="P11" s="1139" t="s">
        <v>2693</v>
      </c>
      <c r="Q11" s="1140" t="s">
        <v>2690</v>
      </c>
      <c r="R11" s="1755">
        <v>696921</v>
      </c>
      <c r="S11" s="438"/>
    </row>
    <row r="12" spans="1:19" ht="18" hidden="1" customHeight="1">
      <c r="A12" s="594">
        <v>22</v>
      </c>
      <c r="B12" s="233">
        <v>90</v>
      </c>
      <c r="C12" s="232">
        <v>2184</v>
      </c>
      <c r="D12" s="1139">
        <v>24</v>
      </c>
      <c r="E12" s="1140">
        <v>13</v>
      </c>
      <c r="F12" s="1139" t="s">
        <v>2693</v>
      </c>
      <c r="G12" s="1142" t="s">
        <v>2690</v>
      </c>
      <c r="H12" s="1141">
        <v>1124</v>
      </c>
      <c r="I12" s="741">
        <v>584</v>
      </c>
      <c r="J12" s="1139">
        <v>83</v>
      </c>
      <c r="K12" s="1140">
        <v>292</v>
      </c>
      <c r="L12" s="741">
        <v>63</v>
      </c>
      <c r="M12" s="1142">
        <v>1</v>
      </c>
      <c r="N12" s="1139">
        <v>17</v>
      </c>
      <c r="O12" s="1142">
        <v>7</v>
      </c>
      <c r="P12" s="1139" t="s">
        <v>2693</v>
      </c>
      <c r="Q12" s="1142" t="s">
        <v>2690</v>
      </c>
      <c r="R12" s="1755">
        <v>705043</v>
      </c>
      <c r="S12" s="438"/>
    </row>
    <row r="13" spans="1:19" ht="18" hidden="1" customHeight="1">
      <c r="A13" s="594" t="s">
        <v>3606</v>
      </c>
      <c r="B13" s="233">
        <v>92</v>
      </c>
      <c r="C13" s="232">
        <v>2081</v>
      </c>
      <c r="D13" s="1139">
        <v>21</v>
      </c>
      <c r="E13" s="1140">
        <v>9</v>
      </c>
      <c r="F13" s="1139" t="s">
        <v>2693</v>
      </c>
      <c r="G13" s="1140" t="s">
        <v>2690</v>
      </c>
      <c r="H13" s="1141">
        <v>1046</v>
      </c>
      <c r="I13" s="741">
        <v>597</v>
      </c>
      <c r="J13" s="1139">
        <v>149</v>
      </c>
      <c r="K13" s="1140">
        <v>279</v>
      </c>
      <c r="L13" s="741">
        <v>31</v>
      </c>
      <c r="M13" s="1142">
        <v>4</v>
      </c>
      <c r="N13" s="1139">
        <v>14</v>
      </c>
      <c r="O13" s="1142">
        <v>17</v>
      </c>
      <c r="P13" s="1139" t="s">
        <v>2693</v>
      </c>
      <c r="Q13" s="1140" t="s">
        <v>2690</v>
      </c>
      <c r="R13" s="1755">
        <v>717627</v>
      </c>
      <c r="S13" s="438"/>
    </row>
    <row r="14" spans="1:19" ht="18" customHeight="1">
      <c r="A14" s="594" t="s">
        <v>3607</v>
      </c>
      <c r="B14" s="233">
        <v>81</v>
      </c>
      <c r="C14" s="232">
        <v>2110</v>
      </c>
      <c r="D14" s="1139">
        <v>17</v>
      </c>
      <c r="E14" s="1140">
        <v>7</v>
      </c>
      <c r="F14" s="1139" t="s">
        <v>2693</v>
      </c>
      <c r="G14" s="1140" t="s">
        <v>2690</v>
      </c>
      <c r="H14" s="1141">
        <v>1021</v>
      </c>
      <c r="I14" s="741">
        <v>551</v>
      </c>
      <c r="J14" s="1139">
        <v>123</v>
      </c>
      <c r="K14" s="1140">
        <v>306</v>
      </c>
      <c r="L14" s="741">
        <v>80</v>
      </c>
      <c r="M14" s="1142">
        <v>5</v>
      </c>
      <c r="N14" s="1139">
        <v>6</v>
      </c>
      <c r="O14" s="1142">
        <v>2</v>
      </c>
      <c r="P14" s="1139" t="s">
        <v>2693</v>
      </c>
      <c r="Q14" s="1140" t="s">
        <v>2690</v>
      </c>
      <c r="R14" s="1755">
        <v>770900</v>
      </c>
      <c r="S14" s="438"/>
    </row>
    <row r="15" spans="1:19" ht="18" customHeight="1">
      <c r="A15" s="594">
        <v>25</v>
      </c>
      <c r="B15" s="233">
        <v>76</v>
      </c>
      <c r="C15" s="232">
        <v>1736</v>
      </c>
      <c r="D15" s="1139">
        <v>13</v>
      </c>
      <c r="E15" s="1140">
        <v>8</v>
      </c>
      <c r="F15" s="1139" t="s">
        <v>2693</v>
      </c>
      <c r="G15" s="1142" t="s">
        <v>2690</v>
      </c>
      <c r="H15" s="1141">
        <v>776</v>
      </c>
      <c r="I15" s="741">
        <v>476</v>
      </c>
      <c r="J15" s="1139">
        <v>113</v>
      </c>
      <c r="K15" s="1140">
        <v>322</v>
      </c>
      <c r="L15" s="741">
        <v>24</v>
      </c>
      <c r="M15" s="1142">
        <v>4</v>
      </c>
      <c r="N15" s="1139">
        <v>7</v>
      </c>
      <c r="O15" s="1142">
        <v>2</v>
      </c>
      <c r="P15" s="1139" t="s">
        <v>2693</v>
      </c>
      <c r="Q15" s="1142" t="s">
        <v>2690</v>
      </c>
      <c r="R15" s="1755">
        <v>541752</v>
      </c>
      <c r="S15" s="438"/>
    </row>
    <row r="16" spans="1:19" ht="18" customHeight="1">
      <c r="A16" s="594">
        <v>26</v>
      </c>
      <c r="B16" s="233">
        <v>73</v>
      </c>
      <c r="C16" s="232">
        <v>1663</v>
      </c>
      <c r="D16" s="1139">
        <v>13</v>
      </c>
      <c r="E16" s="1140">
        <v>7</v>
      </c>
      <c r="F16" s="1139" t="s">
        <v>2693</v>
      </c>
      <c r="G16" s="1140" t="s">
        <v>2690</v>
      </c>
      <c r="H16" s="1141">
        <v>738</v>
      </c>
      <c r="I16" s="741">
        <v>468</v>
      </c>
      <c r="J16" s="1139">
        <v>113</v>
      </c>
      <c r="K16" s="1140">
        <v>302</v>
      </c>
      <c r="L16" s="741">
        <v>15</v>
      </c>
      <c r="M16" s="1142">
        <v>7</v>
      </c>
      <c r="N16" s="1139">
        <v>10</v>
      </c>
      <c r="O16" s="1142">
        <v>1</v>
      </c>
      <c r="P16" s="1139" t="s">
        <v>2693</v>
      </c>
      <c r="Q16" s="1140" t="s">
        <v>2690</v>
      </c>
      <c r="R16" s="1755">
        <v>562393</v>
      </c>
      <c r="S16" s="438"/>
    </row>
    <row r="17" spans="1:22" ht="18" customHeight="1">
      <c r="A17" s="594">
        <v>28</v>
      </c>
      <c r="B17" s="104">
        <v>80</v>
      </c>
      <c r="C17" s="104">
        <v>1639</v>
      </c>
      <c r="D17" s="1143">
        <v>11</v>
      </c>
      <c r="E17" s="1144">
        <v>6</v>
      </c>
      <c r="F17" s="142">
        <v>117</v>
      </c>
      <c r="G17" s="1145">
        <v>29</v>
      </c>
      <c r="H17" s="1143">
        <v>648</v>
      </c>
      <c r="I17" s="142">
        <v>428</v>
      </c>
      <c r="J17" s="1143">
        <v>117</v>
      </c>
      <c r="K17" s="1144">
        <v>276</v>
      </c>
      <c r="L17" s="142">
        <v>7</v>
      </c>
      <c r="M17" s="1146">
        <v>2</v>
      </c>
      <c r="N17" s="1143">
        <v>10</v>
      </c>
      <c r="O17" s="1146">
        <v>11</v>
      </c>
      <c r="P17" s="142">
        <v>1</v>
      </c>
      <c r="Q17" s="1145">
        <v>1</v>
      </c>
      <c r="R17" s="103">
        <v>584469</v>
      </c>
      <c r="S17" s="438"/>
    </row>
    <row r="18" spans="1:22" ht="18" customHeight="1">
      <c r="A18" s="594">
        <v>29</v>
      </c>
      <c r="B18" s="95">
        <v>69</v>
      </c>
      <c r="C18" s="95">
        <v>1667</v>
      </c>
      <c r="D18" s="300">
        <v>9</v>
      </c>
      <c r="E18" s="96">
        <v>5</v>
      </c>
      <c r="F18" s="298">
        <v>96</v>
      </c>
      <c r="G18" s="297">
        <v>16</v>
      </c>
      <c r="H18" s="300">
        <v>658</v>
      </c>
      <c r="I18" s="298">
        <v>465</v>
      </c>
      <c r="J18" s="300">
        <v>112</v>
      </c>
      <c r="K18" s="96">
        <v>296</v>
      </c>
      <c r="L18" s="298">
        <v>13</v>
      </c>
      <c r="M18" s="299">
        <v>6</v>
      </c>
      <c r="N18" s="300">
        <v>10</v>
      </c>
      <c r="O18" s="299">
        <v>5</v>
      </c>
      <c r="P18" s="298">
        <v>9</v>
      </c>
      <c r="Q18" s="297" t="s">
        <v>111</v>
      </c>
      <c r="R18" s="143">
        <v>527326</v>
      </c>
      <c r="S18" s="438"/>
    </row>
    <row r="19" spans="1:22" ht="18" customHeight="1">
      <c r="A19" s="594">
        <v>30</v>
      </c>
      <c r="B19" s="95">
        <v>63</v>
      </c>
      <c r="C19" s="95">
        <v>1668</v>
      </c>
      <c r="D19" s="300">
        <v>7</v>
      </c>
      <c r="E19" s="96">
        <v>4</v>
      </c>
      <c r="F19" s="298">
        <v>94</v>
      </c>
      <c r="G19" s="297">
        <v>17</v>
      </c>
      <c r="H19" s="300">
        <v>677</v>
      </c>
      <c r="I19" s="298">
        <v>450</v>
      </c>
      <c r="J19" s="300">
        <v>135</v>
      </c>
      <c r="K19" s="96">
        <v>268</v>
      </c>
      <c r="L19" s="298">
        <v>11</v>
      </c>
      <c r="M19" s="299">
        <v>5</v>
      </c>
      <c r="N19" s="300" t="s">
        <v>111</v>
      </c>
      <c r="O19" s="299">
        <v>9</v>
      </c>
      <c r="P19" s="298" t="s">
        <v>111</v>
      </c>
      <c r="Q19" s="297" t="s">
        <v>111</v>
      </c>
      <c r="R19" s="143">
        <v>517054</v>
      </c>
    </row>
    <row r="20" spans="1:22" ht="18" customHeight="1">
      <c r="A20" s="1147" t="s">
        <v>78</v>
      </c>
      <c r="B20" s="296">
        <v>64</v>
      </c>
      <c r="C20" s="95">
        <v>1667</v>
      </c>
      <c r="D20" s="300">
        <v>9</v>
      </c>
      <c r="E20" s="96">
        <v>4</v>
      </c>
      <c r="F20" s="298">
        <v>95</v>
      </c>
      <c r="G20" s="297">
        <v>17</v>
      </c>
      <c r="H20" s="300">
        <v>639</v>
      </c>
      <c r="I20" s="298">
        <v>477</v>
      </c>
      <c r="J20" s="300">
        <v>134</v>
      </c>
      <c r="K20" s="96">
        <v>258</v>
      </c>
      <c r="L20" s="298">
        <v>31</v>
      </c>
      <c r="M20" s="299">
        <v>3</v>
      </c>
      <c r="N20" s="300" t="s">
        <v>111</v>
      </c>
      <c r="O20" s="299">
        <v>5</v>
      </c>
      <c r="P20" s="298" t="s">
        <v>111</v>
      </c>
      <c r="Q20" s="297" t="s">
        <v>111</v>
      </c>
      <c r="R20" s="296">
        <v>591695</v>
      </c>
    </row>
    <row r="21" spans="1:22" ht="18" customHeight="1">
      <c r="A21" s="594">
        <v>2</v>
      </c>
      <c r="B21" s="95">
        <v>63</v>
      </c>
      <c r="C21" s="95">
        <v>1616</v>
      </c>
      <c r="D21" s="300">
        <v>6</v>
      </c>
      <c r="E21" s="96">
        <v>1</v>
      </c>
      <c r="F21" s="298">
        <v>93</v>
      </c>
      <c r="G21" s="297">
        <v>20</v>
      </c>
      <c r="H21" s="300">
        <v>615</v>
      </c>
      <c r="I21" s="298">
        <v>445</v>
      </c>
      <c r="J21" s="300">
        <v>126</v>
      </c>
      <c r="K21" s="96">
        <v>253</v>
      </c>
      <c r="L21" s="298">
        <v>53</v>
      </c>
      <c r="M21" s="299">
        <v>5</v>
      </c>
      <c r="N21" s="300">
        <v>6</v>
      </c>
      <c r="O21" s="299">
        <v>1</v>
      </c>
      <c r="P21" s="298">
        <v>1</v>
      </c>
      <c r="Q21" s="297" t="s">
        <v>3025</v>
      </c>
      <c r="R21" s="143">
        <v>607989</v>
      </c>
    </row>
    <row r="22" spans="1:22" ht="18" customHeight="1">
      <c r="A22" s="1443">
        <v>3</v>
      </c>
      <c r="B22" s="296">
        <v>64</v>
      </c>
      <c r="C22" s="95">
        <v>1510</v>
      </c>
      <c r="D22" s="300" t="s">
        <v>680</v>
      </c>
      <c r="E22" s="96" t="s">
        <v>680</v>
      </c>
      <c r="F22" s="298">
        <v>95</v>
      </c>
      <c r="G22" s="297">
        <v>18</v>
      </c>
      <c r="H22" s="300">
        <v>650</v>
      </c>
      <c r="I22" s="298">
        <v>483</v>
      </c>
      <c r="J22" s="300">
        <v>105</v>
      </c>
      <c r="K22" s="96">
        <v>134</v>
      </c>
      <c r="L22" s="298">
        <v>25</v>
      </c>
      <c r="M22" s="299" t="s">
        <v>111</v>
      </c>
      <c r="N22" s="300">
        <v>26</v>
      </c>
      <c r="O22" s="299">
        <v>13</v>
      </c>
      <c r="P22" s="298" t="s">
        <v>111</v>
      </c>
      <c r="Q22" s="297" t="s">
        <v>111</v>
      </c>
      <c r="R22" s="296">
        <v>582645</v>
      </c>
    </row>
    <row r="23" spans="1:22" ht="18" customHeight="1">
      <c r="A23" s="1992">
        <v>4</v>
      </c>
      <c r="B23" s="1993">
        <v>69</v>
      </c>
      <c r="C23" s="1994">
        <v>1730</v>
      </c>
      <c r="D23" s="1995">
        <v>980</v>
      </c>
      <c r="E23" s="1996">
        <v>750</v>
      </c>
      <c r="F23" s="1995">
        <v>102</v>
      </c>
      <c r="G23" s="1996">
        <v>22</v>
      </c>
      <c r="H23" s="1995">
        <v>689</v>
      </c>
      <c r="I23" s="1996">
        <v>565</v>
      </c>
      <c r="J23" s="1995">
        <v>107</v>
      </c>
      <c r="K23" s="1996">
        <v>149</v>
      </c>
      <c r="L23" s="1997">
        <v>82</v>
      </c>
      <c r="M23" s="1994">
        <v>14</v>
      </c>
      <c r="N23" s="1995">
        <v>15</v>
      </c>
      <c r="O23" s="1996">
        <v>11</v>
      </c>
      <c r="P23" s="1997" t="s">
        <v>111</v>
      </c>
      <c r="Q23" s="1994" t="s">
        <v>111</v>
      </c>
      <c r="R23" s="1998">
        <v>600814</v>
      </c>
    </row>
    <row r="24" spans="1:22" ht="18" customHeight="1">
      <c r="A24" s="1147" t="s">
        <v>2545</v>
      </c>
      <c r="B24" s="306">
        <v>15</v>
      </c>
      <c r="C24" s="1999">
        <v>236</v>
      </c>
      <c r="D24" s="2000">
        <v>112</v>
      </c>
      <c r="E24" s="2001">
        <v>124</v>
      </c>
      <c r="F24" s="2000">
        <v>29</v>
      </c>
      <c r="G24" s="2001">
        <v>6</v>
      </c>
      <c r="H24" s="2000">
        <v>74</v>
      </c>
      <c r="I24" s="127">
        <v>97</v>
      </c>
      <c r="J24" s="2000">
        <v>9</v>
      </c>
      <c r="K24" s="2001">
        <v>21</v>
      </c>
      <c r="L24" s="2000" t="s">
        <v>111</v>
      </c>
      <c r="M24" s="127" t="s">
        <v>111</v>
      </c>
      <c r="N24" s="2000" t="s">
        <v>111</v>
      </c>
      <c r="O24" s="2001" t="s">
        <v>111</v>
      </c>
      <c r="P24" s="2000" t="s">
        <v>111</v>
      </c>
      <c r="Q24" s="1341" t="s">
        <v>111</v>
      </c>
      <c r="R24" s="2002">
        <v>80990</v>
      </c>
    </row>
    <row r="25" spans="1:22" ht="18" customHeight="1">
      <c r="A25" s="1147" t="s">
        <v>3601</v>
      </c>
      <c r="B25" s="306">
        <v>2</v>
      </c>
      <c r="C25" s="301">
        <v>22</v>
      </c>
      <c r="D25" s="2003">
        <v>17</v>
      </c>
      <c r="E25" s="1341">
        <v>5</v>
      </c>
      <c r="F25" s="2003">
        <v>1</v>
      </c>
      <c r="G25" s="1341" t="s">
        <v>111</v>
      </c>
      <c r="H25" s="2003">
        <v>16</v>
      </c>
      <c r="I25" s="127">
        <v>4</v>
      </c>
      <c r="J25" s="2003" t="s">
        <v>111</v>
      </c>
      <c r="K25" s="1341">
        <v>1</v>
      </c>
      <c r="L25" s="2003" t="s">
        <v>111</v>
      </c>
      <c r="M25" s="127" t="s">
        <v>111</v>
      </c>
      <c r="N25" s="2003" t="s">
        <v>111</v>
      </c>
      <c r="O25" s="1341" t="s">
        <v>111</v>
      </c>
      <c r="P25" s="2003" t="s">
        <v>111</v>
      </c>
      <c r="Q25" s="1341" t="s">
        <v>111</v>
      </c>
      <c r="R25" s="1804" t="s">
        <v>2413</v>
      </c>
    </row>
    <row r="26" spans="1:22" ht="18" customHeight="1">
      <c r="A26" s="1147" t="s">
        <v>2544</v>
      </c>
      <c r="B26" s="306">
        <v>6</v>
      </c>
      <c r="C26" s="301">
        <v>222</v>
      </c>
      <c r="D26" s="2003">
        <v>97</v>
      </c>
      <c r="E26" s="1341">
        <v>125</v>
      </c>
      <c r="F26" s="2003">
        <v>17</v>
      </c>
      <c r="G26" s="1341">
        <v>2</v>
      </c>
      <c r="H26" s="2003">
        <v>66</v>
      </c>
      <c r="I26" s="127">
        <v>69</v>
      </c>
      <c r="J26" s="2003">
        <v>12</v>
      </c>
      <c r="K26" s="1341">
        <v>52</v>
      </c>
      <c r="L26" s="2003">
        <v>2</v>
      </c>
      <c r="M26" s="127">
        <v>2</v>
      </c>
      <c r="N26" s="2003" t="s">
        <v>111</v>
      </c>
      <c r="O26" s="1341" t="s">
        <v>111</v>
      </c>
      <c r="P26" s="2003" t="s">
        <v>111</v>
      </c>
      <c r="Q26" s="1341" t="s">
        <v>111</v>
      </c>
      <c r="R26" s="1998">
        <v>63897</v>
      </c>
    </row>
    <row r="27" spans="1:22" ht="18" customHeight="1">
      <c r="A27" s="1147" t="s">
        <v>2543</v>
      </c>
      <c r="B27" s="306">
        <v>11</v>
      </c>
      <c r="C27" s="301">
        <v>108</v>
      </c>
      <c r="D27" s="2003">
        <v>68</v>
      </c>
      <c r="E27" s="1341">
        <v>40</v>
      </c>
      <c r="F27" s="2003">
        <v>8</v>
      </c>
      <c r="G27" s="1341">
        <v>1</v>
      </c>
      <c r="H27" s="2003">
        <v>56</v>
      </c>
      <c r="I27" s="127">
        <v>31</v>
      </c>
      <c r="J27" s="2003">
        <v>4</v>
      </c>
      <c r="K27" s="1341">
        <v>8</v>
      </c>
      <c r="L27" s="2003" t="s">
        <v>111</v>
      </c>
      <c r="M27" s="127" t="s">
        <v>111</v>
      </c>
      <c r="N27" s="2003">
        <v>14</v>
      </c>
      <c r="O27" s="1341">
        <v>8</v>
      </c>
      <c r="P27" s="2003" t="s">
        <v>111</v>
      </c>
      <c r="Q27" s="1341" t="s">
        <v>111</v>
      </c>
      <c r="R27" s="1998">
        <v>36097</v>
      </c>
    </row>
    <row r="28" spans="1:22" ht="18" customHeight="1">
      <c r="A28" s="1147" t="s">
        <v>2542</v>
      </c>
      <c r="B28" s="306">
        <v>2</v>
      </c>
      <c r="C28" s="301">
        <v>14</v>
      </c>
      <c r="D28" s="2003">
        <v>12</v>
      </c>
      <c r="E28" s="1341">
        <v>2</v>
      </c>
      <c r="F28" s="2003">
        <v>3</v>
      </c>
      <c r="G28" s="1341">
        <v>2</v>
      </c>
      <c r="H28" s="2003">
        <v>6</v>
      </c>
      <c r="I28" s="127" t="s">
        <v>111</v>
      </c>
      <c r="J28" s="2003">
        <v>3</v>
      </c>
      <c r="K28" s="1341" t="s">
        <v>111</v>
      </c>
      <c r="L28" s="2003" t="s">
        <v>111</v>
      </c>
      <c r="M28" s="127" t="s">
        <v>111</v>
      </c>
      <c r="N28" s="2003" t="s">
        <v>111</v>
      </c>
      <c r="O28" s="1341">
        <v>1</v>
      </c>
      <c r="P28" s="2003" t="s">
        <v>111</v>
      </c>
      <c r="Q28" s="1341" t="s">
        <v>111</v>
      </c>
      <c r="R28" s="1804" t="s">
        <v>2413</v>
      </c>
    </row>
    <row r="29" spans="1:22" s="1148" customFormat="1" ht="18" customHeight="1">
      <c r="A29" s="2004" t="s">
        <v>2541</v>
      </c>
      <c r="B29" s="2005">
        <v>1</v>
      </c>
      <c r="C29" s="1999">
        <v>47</v>
      </c>
      <c r="D29" s="2000">
        <v>26</v>
      </c>
      <c r="E29" s="2001">
        <v>21</v>
      </c>
      <c r="F29" s="2000">
        <v>1</v>
      </c>
      <c r="G29" s="2001" t="s">
        <v>111</v>
      </c>
      <c r="H29" s="2000">
        <v>25</v>
      </c>
      <c r="I29" s="2006">
        <v>21</v>
      </c>
      <c r="J29" s="2000" t="s">
        <v>111</v>
      </c>
      <c r="K29" s="2001" t="s">
        <v>111</v>
      </c>
      <c r="L29" s="2000" t="s">
        <v>111</v>
      </c>
      <c r="M29" s="2006" t="s">
        <v>111</v>
      </c>
      <c r="N29" s="2000" t="s">
        <v>111</v>
      </c>
      <c r="O29" s="2001" t="s">
        <v>111</v>
      </c>
      <c r="P29" s="2000" t="s">
        <v>111</v>
      </c>
      <c r="Q29" s="2001" t="s">
        <v>111</v>
      </c>
      <c r="R29" s="1803" t="s">
        <v>2413</v>
      </c>
      <c r="V29" s="1149"/>
    </row>
    <row r="30" spans="1:22" ht="18" customHeight="1">
      <c r="A30" s="1147" t="s">
        <v>2540</v>
      </c>
      <c r="B30" s="306">
        <v>1</v>
      </c>
      <c r="C30" s="301">
        <v>5</v>
      </c>
      <c r="D30" s="2003">
        <v>4</v>
      </c>
      <c r="E30" s="1341">
        <v>1</v>
      </c>
      <c r="F30" s="2003">
        <v>2</v>
      </c>
      <c r="G30" s="1341" t="s">
        <v>111</v>
      </c>
      <c r="H30" s="2003">
        <v>2</v>
      </c>
      <c r="I30" s="127">
        <v>1</v>
      </c>
      <c r="J30" s="2003" t="s">
        <v>111</v>
      </c>
      <c r="K30" s="1341" t="s">
        <v>111</v>
      </c>
      <c r="L30" s="2003" t="s">
        <v>111</v>
      </c>
      <c r="M30" s="127" t="s">
        <v>111</v>
      </c>
      <c r="N30" s="2003" t="s">
        <v>111</v>
      </c>
      <c r="O30" s="1341" t="s">
        <v>111</v>
      </c>
      <c r="P30" s="2003" t="s">
        <v>111</v>
      </c>
      <c r="Q30" s="1341" t="s">
        <v>111</v>
      </c>
      <c r="R30" s="1804" t="s">
        <v>2413</v>
      </c>
    </row>
    <row r="31" spans="1:22" ht="18" customHeight="1">
      <c r="A31" s="1147" t="s">
        <v>2539</v>
      </c>
      <c r="B31" s="306">
        <v>2</v>
      </c>
      <c r="C31" s="301">
        <v>85</v>
      </c>
      <c r="D31" s="2003">
        <v>68</v>
      </c>
      <c r="E31" s="1341">
        <v>17</v>
      </c>
      <c r="F31" s="2003" t="s">
        <v>111</v>
      </c>
      <c r="G31" s="1341" t="s">
        <v>111</v>
      </c>
      <c r="H31" s="2003">
        <v>50</v>
      </c>
      <c r="I31" s="127">
        <v>16</v>
      </c>
      <c r="J31" s="2003">
        <v>2</v>
      </c>
      <c r="K31" s="1341" t="s">
        <v>111</v>
      </c>
      <c r="L31" s="2003">
        <v>16</v>
      </c>
      <c r="M31" s="127">
        <v>1</v>
      </c>
      <c r="N31" s="2003" t="s">
        <v>111</v>
      </c>
      <c r="O31" s="1341" t="s">
        <v>111</v>
      </c>
      <c r="P31" s="2003" t="s">
        <v>111</v>
      </c>
      <c r="Q31" s="1341" t="s">
        <v>111</v>
      </c>
      <c r="R31" s="1804" t="s">
        <v>2413</v>
      </c>
    </row>
    <row r="32" spans="1:22" ht="18" customHeight="1">
      <c r="A32" s="1147" t="s">
        <v>2538</v>
      </c>
      <c r="B32" s="306">
        <v>1</v>
      </c>
      <c r="C32" s="301">
        <v>13</v>
      </c>
      <c r="D32" s="2003">
        <v>11</v>
      </c>
      <c r="E32" s="1341">
        <v>2</v>
      </c>
      <c r="F32" s="2003">
        <v>6</v>
      </c>
      <c r="G32" s="1341" t="s">
        <v>111</v>
      </c>
      <c r="H32" s="2003">
        <v>5</v>
      </c>
      <c r="I32" s="127">
        <v>2</v>
      </c>
      <c r="J32" s="2003" t="s">
        <v>111</v>
      </c>
      <c r="K32" s="1341" t="s">
        <v>111</v>
      </c>
      <c r="L32" s="2003" t="s">
        <v>111</v>
      </c>
      <c r="M32" s="127" t="s">
        <v>111</v>
      </c>
      <c r="N32" s="2003" t="s">
        <v>111</v>
      </c>
      <c r="O32" s="1341" t="s">
        <v>111</v>
      </c>
      <c r="P32" s="2003" t="s">
        <v>111</v>
      </c>
      <c r="Q32" s="1341" t="s">
        <v>111</v>
      </c>
      <c r="R32" s="1804" t="s">
        <v>2413</v>
      </c>
    </row>
    <row r="33" spans="1:18" ht="18" customHeight="1">
      <c r="A33" s="1147" t="s">
        <v>2537</v>
      </c>
      <c r="B33" s="306">
        <v>2</v>
      </c>
      <c r="C33" s="301">
        <v>101</v>
      </c>
      <c r="D33" s="2003">
        <v>46</v>
      </c>
      <c r="E33" s="1341">
        <v>55</v>
      </c>
      <c r="F33" s="2003">
        <v>2</v>
      </c>
      <c r="G33" s="1341">
        <v>2</v>
      </c>
      <c r="H33" s="2003">
        <v>31</v>
      </c>
      <c r="I33" s="127">
        <v>31</v>
      </c>
      <c r="J33" s="2003">
        <v>13</v>
      </c>
      <c r="K33" s="1341">
        <v>22</v>
      </c>
      <c r="L33" s="2003" t="s">
        <v>111</v>
      </c>
      <c r="M33" s="127" t="s">
        <v>111</v>
      </c>
      <c r="N33" s="2003" t="s">
        <v>111</v>
      </c>
      <c r="O33" s="1341" t="s">
        <v>111</v>
      </c>
      <c r="P33" s="2003" t="s">
        <v>111</v>
      </c>
      <c r="Q33" s="1341" t="s">
        <v>111</v>
      </c>
      <c r="R33" s="1804" t="s">
        <v>2413</v>
      </c>
    </row>
    <row r="34" spans="1:18" s="1150" customFormat="1" ht="18" customHeight="1">
      <c r="A34" s="2007" t="s">
        <v>2536</v>
      </c>
      <c r="B34" s="2005">
        <v>2</v>
      </c>
      <c r="C34" s="1999">
        <v>25</v>
      </c>
      <c r="D34" s="2000">
        <v>21</v>
      </c>
      <c r="E34" s="2001">
        <v>4</v>
      </c>
      <c r="F34" s="2000" t="s">
        <v>111</v>
      </c>
      <c r="G34" s="2001" t="s">
        <v>111</v>
      </c>
      <c r="H34" s="2000">
        <v>15</v>
      </c>
      <c r="I34" s="2006">
        <v>4</v>
      </c>
      <c r="J34" s="2000">
        <v>6</v>
      </c>
      <c r="K34" s="2001" t="s">
        <v>111</v>
      </c>
      <c r="L34" s="2000" t="s">
        <v>111</v>
      </c>
      <c r="M34" s="2006" t="s">
        <v>111</v>
      </c>
      <c r="N34" s="2000" t="s">
        <v>111</v>
      </c>
      <c r="O34" s="2001" t="s">
        <v>111</v>
      </c>
      <c r="P34" s="2000" t="s">
        <v>111</v>
      </c>
      <c r="Q34" s="2001" t="s">
        <v>111</v>
      </c>
      <c r="R34" s="1803" t="s">
        <v>2413</v>
      </c>
    </row>
    <row r="35" spans="1:18" ht="18" customHeight="1">
      <c r="A35" s="1147" t="s">
        <v>2535</v>
      </c>
      <c r="B35" s="298" t="s">
        <v>3652</v>
      </c>
      <c r="C35" s="95" t="s">
        <v>3652</v>
      </c>
      <c r="D35" s="300" t="s">
        <v>3652</v>
      </c>
      <c r="E35" s="96" t="s">
        <v>3652</v>
      </c>
      <c r="F35" s="300" t="s">
        <v>3652</v>
      </c>
      <c r="G35" s="96" t="s">
        <v>3652</v>
      </c>
      <c r="H35" s="300" t="s">
        <v>3652</v>
      </c>
      <c r="I35" s="298" t="s">
        <v>3652</v>
      </c>
      <c r="J35" s="300" t="s">
        <v>3652</v>
      </c>
      <c r="K35" s="96" t="s">
        <v>3652</v>
      </c>
      <c r="L35" s="300" t="s">
        <v>3652</v>
      </c>
      <c r="M35" s="298" t="s">
        <v>3652</v>
      </c>
      <c r="N35" s="300" t="s">
        <v>3652</v>
      </c>
      <c r="O35" s="96" t="s">
        <v>3652</v>
      </c>
      <c r="P35" s="300" t="s">
        <v>3652</v>
      </c>
      <c r="Q35" s="298" t="s">
        <v>3652</v>
      </c>
      <c r="R35" s="2008" t="s">
        <v>145</v>
      </c>
    </row>
    <row r="36" spans="1:18" ht="18" customHeight="1">
      <c r="A36" s="1147" t="s">
        <v>2534</v>
      </c>
      <c r="B36" s="306">
        <v>3</v>
      </c>
      <c r="C36" s="301">
        <v>96</v>
      </c>
      <c r="D36" s="2003">
        <v>66</v>
      </c>
      <c r="E36" s="1341">
        <v>30</v>
      </c>
      <c r="F36" s="2003">
        <v>2</v>
      </c>
      <c r="G36" s="1341">
        <v>1</v>
      </c>
      <c r="H36" s="2003">
        <v>59</v>
      </c>
      <c r="I36" s="127">
        <v>18</v>
      </c>
      <c r="J36" s="2003">
        <v>5</v>
      </c>
      <c r="K36" s="1341">
        <v>11</v>
      </c>
      <c r="L36" s="2003" t="s">
        <v>111</v>
      </c>
      <c r="M36" s="127" t="s">
        <v>111</v>
      </c>
      <c r="N36" s="2003" t="s">
        <v>111</v>
      </c>
      <c r="O36" s="1341" t="s">
        <v>111</v>
      </c>
      <c r="P36" s="2003" t="s">
        <v>111</v>
      </c>
      <c r="Q36" s="1341" t="s">
        <v>111</v>
      </c>
      <c r="R36" s="1998">
        <v>37737</v>
      </c>
    </row>
    <row r="37" spans="1:18" ht="18" customHeight="1">
      <c r="A37" s="1147" t="s">
        <v>2533</v>
      </c>
      <c r="B37" s="306">
        <v>1</v>
      </c>
      <c r="C37" s="301">
        <v>54</v>
      </c>
      <c r="D37" s="2003">
        <v>33</v>
      </c>
      <c r="E37" s="1341">
        <v>21</v>
      </c>
      <c r="F37" s="2003" t="s">
        <v>111</v>
      </c>
      <c r="G37" s="1341" t="s">
        <v>111</v>
      </c>
      <c r="H37" s="2003">
        <v>28</v>
      </c>
      <c r="I37" s="127">
        <v>21</v>
      </c>
      <c r="J37" s="2003">
        <v>5</v>
      </c>
      <c r="K37" s="1341" t="s">
        <v>111</v>
      </c>
      <c r="L37" s="2003" t="s">
        <v>111</v>
      </c>
      <c r="M37" s="127" t="s">
        <v>111</v>
      </c>
      <c r="N37" s="2003" t="s">
        <v>111</v>
      </c>
      <c r="O37" s="1341" t="s">
        <v>111</v>
      </c>
      <c r="P37" s="2003" t="s">
        <v>111</v>
      </c>
      <c r="Q37" s="1341" t="s">
        <v>111</v>
      </c>
      <c r="R37" s="1804" t="s">
        <v>2413</v>
      </c>
    </row>
    <row r="38" spans="1:18" ht="18" customHeight="1">
      <c r="A38" s="1147" t="s">
        <v>2532</v>
      </c>
      <c r="B38" s="306">
        <v>2</v>
      </c>
      <c r="C38" s="301">
        <v>161</v>
      </c>
      <c r="D38" s="2003">
        <v>99</v>
      </c>
      <c r="E38" s="1341">
        <v>62</v>
      </c>
      <c r="F38" s="2003">
        <v>2</v>
      </c>
      <c r="G38" s="1341" t="s">
        <v>111</v>
      </c>
      <c r="H38" s="2003">
        <v>83</v>
      </c>
      <c r="I38" s="127">
        <v>49</v>
      </c>
      <c r="J38" s="2003">
        <v>12</v>
      </c>
      <c r="K38" s="1341">
        <v>13</v>
      </c>
      <c r="L38" s="2003">
        <v>2</v>
      </c>
      <c r="M38" s="127" t="s">
        <v>111</v>
      </c>
      <c r="N38" s="2003" t="s">
        <v>111</v>
      </c>
      <c r="O38" s="1341" t="s">
        <v>111</v>
      </c>
      <c r="P38" s="2003" t="s">
        <v>111</v>
      </c>
      <c r="Q38" s="1341" t="s">
        <v>111</v>
      </c>
      <c r="R38" s="1804" t="s">
        <v>2413</v>
      </c>
    </row>
    <row r="39" spans="1:18" ht="18" customHeight="1">
      <c r="A39" s="2007" t="s">
        <v>2531</v>
      </c>
      <c r="B39" s="2005">
        <v>4</v>
      </c>
      <c r="C39" s="1999">
        <v>250</v>
      </c>
      <c r="D39" s="2000">
        <v>164</v>
      </c>
      <c r="E39" s="2001">
        <v>86</v>
      </c>
      <c r="F39" s="2000">
        <v>7</v>
      </c>
      <c r="G39" s="2001" t="s">
        <v>111</v>
      </c>
      <c r="H39" s="2000">
        <v>65</v>
      </c>
      <c r="I39" s="2006">
        <v>61</v>
      </c>
      <c r="J39" s="2000">
        <v>30</v>
      </c>
      <c r="K39" s="2001">
        <v>14</v>
      </c>
      <c r="L39" s="2000">
        <v>62</v>
      </c>
      <c r="M39" s="2006">
        <v>11</v>
      </c>
      <c r="N39" s="2000">
        <v>1</v>
      </c>
      <c r="O39" s="2001" t="s">
        <v>111</v>
      </c>
      <c r="P39" s="2000" t="s">
        <v>111</v>
      </c>
      <c r="Q39" s="2001" t="s">
        <v>111</v>
      </c>
      <c r="R39" s="2002">
        <v>75556</v>
      </c>
    </row>
    <row r="40" spans="1:18" ht="18" customHeight="1">
      <c r="A40" s="1147" t="s">
        <v>2530</v>
      </c>
      <c r="B40" s="306">
        <v>2</v>
      </c>
      <c r="C40" s="301">
        <v>25</v>
      </c>
      <c r="D40" s="2003">
        <v>19</v>
      </c>
      <c r="E40" s="1341">
        <v>6</v>
      </c>
      <c r="F40" s="2003">
        <v>2</v>
      </c>
      <c r="G40" s="1341" t="s">
        <v>111</v>
      </c>
      <c r="H40" s="2003">
        <v>12</v>
      </c>
      <c r="I40" s="127">
        <v>5</v>
      </c>
      <c r="J40" s="2003">
        <v>5</v>
      </c>
      <c r="K40" s="1341">
        <v>1</v>
      </c>
      <c r="L40" s="2003" t="s">
        <v>111</v>
      </c>
      <c r="M40" s="127" t="s">
        <v>111</v>
      </c>
      <c r="N40" s="2003" t="s">
        <v>111</v>
      </c>
      <c r="O40" s="1341" t="s">
        <v>111</v>
      </c>
      <c r="P40" s="2003" t="s">
        <v>111</v>
      </c>
      <c r="Q40" s="1341" t="s">
        <v>111</v>
      </c>
      <c r="R40" s="1804" t="s">
        <v>2413</v>
      </c>
    </row>
    <row r="41" spans="1:18" ht="18" customHeight="1">
      <c r="A41" s="2009" t="s">
        <v>175</v>
      </c>
      <c r="B41" s="2010">
        <v>12</v>
      </c>
      <c r="C41" s="2011">
        <v>266</v>
      </c>
      <c r="D41" s="2012">
        <v>117</v>
      </c>
      <c r="E41" s="2013">
        <v>149</v>
      </c>
      <c r="F41" s="2012">
        <v>20</v>
      </c>
      <c r="G41" s="2013">
        <v>8</v>
      </c>
      <c r="H41" s="2012">
        <v>96</v>
      </c>
      <c r="I41" s="2014">
        <v>135</v>
      </c>
      <c r="J41" s="2012">
        <v>1</v>
      </c>
      <c r="K41" s="2013">
        <v>6</v>
      </c>
      <c r="L41" s="2012" t="s">
        <v>111</v>
      </c>
      <c r="M41" s="2014" t="s">
        <v>111</v>
      </c>
      <c r="N41" s="2012" t="s">
        <v>111</v>
      </c>
      <c r="O41" s="2013">
        <v>2</v>
      </c>
      <c r="P41" s="2012" t="s">
        <v>111</v>
      </c>
      <c r="Q41" s="2013" t="s">
        <v>111</v>
      </c>
      <c r="R41" s="2015">
        <v>93246</v>
      </c>
    </row>
    <row r="42" spans="1:18" ht="18" customHeight="1">
      <c r="A42" s="599" t="s">
        <v>3928</v>
      </c>
      <c r="B42" s="241"/>
      <c r="C42" s="241"/>
      <c r="D42" s="241"/>
      <c r="E42" s="241"/>
      <c r="F42" s="241"/>
      <c r="G42" s="241"/>
      <c r="H42" s="241"/>
      <c r="I42" s="241"/>
      <c r="J42" s="241"/>
      <c r="K42" s="558"/>
      <c r="L42" s="558"/>
      <c r="M42" s="558"/>
      <c r="N42" s="558"/>
      <c r="O42" s="558"/>
      <c r="P42" s="558"/>
      <c r="Q42" s="558"/>
      <c r="R42" s="231"/>
    </row>
    <row r="43" spans="1:18" ht="18" customHeight="1">
      <c r="A43" s="599" t="s">
        <v>2828</v>
      </c>
      <c r="B43" s="241"/>
      <c r="C43" s="241"/>
      <c r="D43" s="241"/>
      <c r="E43" s="241"/>
      <c r="F43" s="241"/>
      <c r="G43" s="241"/>
      <c r="H43" s="241"/>
      <c r="I43" s="241"/>
      <c r="J43" s="241"/>
      <c r="K43" s="558"/>
      <c r="L43" s="558"/>
      <c r="M43" s="558"/>
      <c r="N43" s="558"/>
      <c r="O43" s="558"/>
      <c r="P43" s="558"/>
      <c r="Q43" s="558"/>
      <c r="R43" s="231"/>
    </row>
    <row r="44" spans="1:18" ht="18" customHeight="1">
      <c r="A44" s="558" t="s">
        <v>2529</v>
      </c>
      <c r="B44" s="558"/>
      <c r="C44" s="91"/>
      <c r="D44" s="558"/>
      <c r="E44" s="558"/>
      <c r="F44" s="558"/>
      <c r="G44" s="558"/>
      <c r="H44" s="91"/>
      <c r="I44" s="558"/>
      <c r="J44" s="558"/>
      <c r="K44" s="558"/>
      <c r="L44" s="558"/>
      <c r="M44" s="558"/>
      <c r="N44" s="558"/>
      <c r="O44" s="558"/>
      <c r="P44" s="558"/>
      <c r="Q44" s="558"/>
      <c r="R44" s="231"/>
    </row>
    <row r="45" spans="1:18" ht="18" customHeight="1">
      <c r="A45" s="558" t="s">
        <v>2528</v>
      </c>
      <c r="B45" s="558"/>
      <c r="C45" s="91"/>
      <c r="D45" s="558"/>
      <c r="E45" s="558"/>
      <c r="F45" s="558"/>
      <c r="G45" s="558"/>
      <c r="H45" s="91"/>
      <c r="I45" s="558"/>
      <c r="J45" s="558"/>
      <c r="K45" s="558"/>
      <c r="L45" s="558"/>
      <c r="M45" s="558"/>
      <c r="N45" s="558"/>
      <c r="O45" s="558"/>
      <c r="P45" s="558"/>
      <c r="Q45" s="558"/>
      <c r="R45" s="231"/>
    </row>
    <row r="46" spans="1:18" ht="20.100000000000001" customHeight="1">
      <c r="A46" s="558" t="s">
        <v>3604</v>
      </c>
    </row>
    <row r="47" spans="1:18" ht="20.100000000000001" customHeight="1">
      <c r="A47" s="558" t="s">
        <v>3605</v>
      </c>
    </row>
  </sheetData>
  <mergeCells count="13">
    <mergeCell ref="R3:R6"/>
    <mergeCell ref="F4:G5"/>
    <mergeCell ref="H4:K4"/>
    <mergeCell ref="L4:M5"/>
    <mergeCell ref="H5:I5"/>
    <mergeCell ref="J5:K5"/>
    <mergeCell ref="N3:O5"/>
    <mergeCell ref="P3:Q5"/>
    <mergeCell ref="A3:A6"/>
    <mergeCell ref="B3:B6"/>
    <mergeCell ref="C3:C6"/>
    <mergeCell ref="D3:E5"/>
    <mergeCell ref="F3:M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2229-7DF2-4C2A-A600-33E6CB712C2B}">
  <dimension ref="A1:N49"/>
  <sheetViews>
    <sheetView showGridLines="0" view="pageBreakPreview" topLeftCell="A13" zoomScaleNormal="100" zoomScaleSheetLayoutView="100" workbookViewId="0">
      <selection activeCell="L21" sqref="L21:N21"/>
    </sheetView>
  </sheetViews>
  <sheetFormatPr defaultRowHeight="14.25"/>
  <cols>
    <col min="1" max="5" width="9" style="443"/>
    <col min="6" max="6" width="9" style="443" customWidth="1"/>
    <col min="7" max="11" width="9" style="443"/>
    <col min="12" max="12" width="25.625" style="443" customWidth="1"/>
    <col min="13" max="13" width="31.75" style="443" customWidth="1"/>
    <col min="14" max="14" width="20.75" style="443" customWidth="1"/>
    <col min="15" max="267" width="9" style="443"/>
    <col min="268" max="268" width="25.625" style="443" customWidth="1"/>
    <col min="269" max="269" width="31.75" style="443" customWidth="1"/>
    <col min="270" max="270" width="20.75" style="443" customWidth="1"/>
    <col min="271" max="523" width="9" style="443"/>
    <col min="524" max="524" width="25.625" style="443" customWidth="1"/>
    <col min="525" max="525" width="31.75" style="443" customWidth="1"/>
    <col min="526" max="526" width="20.75" style="443" customWidth="1"/>
    <col min="527" max="779" width="9" style="443"/>
    <col min="780" max="780" width="25.625" style="443" customWidth="1"/>
    <col min="781" max="781" width="31.75" style="443" customWidth="1"/>
    <col min="782" max="782" width="20.75" style="443" customWidth="1"/>
    <col min="783" max="1035" width="9" style="443"/>
    <col min="1036" max="1036" width="25.625" style="443" customWidth="1"/>
    <col min="1037" max="1037" width="31.75" style="443" customWidth="1"/>
    <col min="1038" max="1038" width="20.75" style="443" customWidth="1"/>
    <col min="1039" max="1291" width="9" style="443"/>
    <col min="1292" max="1292" width="25.625" style="443" customWidth="1"/>
    <col min="1293" max="1293" width="31.75" style="443" customWidth="1"/>
    <col min="1294" max="1294" width="20.75" style="443" customWidth="1"/>
    <col min="1295" max="1547" width="9" style="443"/>
    <col min="1548" max="1548" width="25.625" style="443" customWidth="1"/>
    <col min="1549" max="1549" width="31.75" style="443" customWidth="1"/>
    <col min="1550" max="1550" width="20.75" style="443" customWidth="1"/>
    <col min="1551" max="1803" width="9" style="443"/>
    <col min="1804" max="1804" width="25.625" style="443" customWidth="1"/>
    <col min="1805" max="1805" width="31.75" style="443" customWidth="1"/>
    <col min="1806" max="1806" width="20.75" style="443" customWidth="1"/>
    <col min="1807" max="2059" width="9" style="443"/>
    <col min="2060" max="2060" width="25.625" style="443" customWidth="1"/>
    <col min="2061" max="2061" width="31.75" style="443" customWidth="1"/>
    <col min="2062" max="2062" width="20.75" style="443" customWidth="1"/>
    <col min="2063" max="2315" width="9" style="443"/>
    <col min="2316" max="2316" width="25.625" style="443" customWidth="1"/>
    <col min="2317" max="2317" width="31.75" style="443" customWidth="1"/>
    <col min="2318" max="2318" width="20.75" style="443" customWidth="1"/>
    <col min="2319" max="2571" width="9" style="443"/>
    <col min="2572" max="2572" width="25.625" style="443" customWidth="1"/>
    <col min="2573" max="2573" width="31.75" style="443" customWidth="1"/>
    <col min="2574" max="2574" width="20.75" style="443" customWidth="1"/>
    <col min="2575" max="2827" width="9" style="443"/>
    <col min="2828" max="2828" width="25.625" style="443" customWidth="1"/>
    <col min="2829" max="2829" width="31.75" style="443" customWidth="1"/>
    <col min="2830" max="2830" width="20.75" style="443" customWidth="1"/>
    <col min="2831" max="3083" width="9" style="443"/>
    <col min="3084" max="3084" width="25.625" style="443" customWidth="1"/>
    <col min="3085" max="3085" width="31.75" style="443" customWidth="1"/>
    <col min="3086" max="3086" width="20.75" style="443" customWidth="1"/>
    <col min="3087" max="3339" width="9" style="443"/>
    <col min="3340" max="3340" width="25.625" style="443" customWidth="1"/>
    <col min="3341" max="3341" width="31.75" style="443" customWidth="1"/>
    <col min="3342" max="3342" width="20.75" style="443" customWidth="1"/>
    <col min="3343" max="3595" width="9" style="443"/>
    <col min="3596" max="3596" width="25.625" style="443" customWidth="1"/>
    <col min="3597" max="3597" width="31.75" style="443" customWidth="1"/>
    <col min="3598" max="3598" width="20.75" style="443" customWidth="1"/>
    <col min="3599" max="3851" width="9" style="443"/>
    <col min="3852" max="3852" width="25.625" style="443" customWidth="1"/>
    <col min="3853" max="3853" width="31.75" style="443" customWidth="1"/>
    <col min="3854" max="3854" width="20.75" style="443" customWidth="1"/>
    <col min="3855" max="4107" width="9" style="443"/>
    <col min="4108" max="4108" width="25.625" style="443" customWidth="1"/>
    <col min="4109" max="4109" width="31.75" style="443" customWidth="1"/>
    <col min="4110" max="4110" width="20.75" style="443" customWidth="1"/>
    <col min="4111" max="4363" width="9" style="443"/>
    <col min="4364" max="4364" width="25.625" style="443" customWidth="1"/>
    <col min="4365" max="4365" width="31.75" style="443" customWidth="1"/>
    <col min="4366" max="4366" width="20.75" style="443" customWidth="1"/>
    <col min="4367" max="4619" width="9" style="443"/>
    <col min="4620" max="4620" width="25.625" style="443" customWidth="1"/>
    <col min="4621" max="4621" width="31.75" style="443" customWidth="1"/>
    <col min="4622" max="4622" width="20.75" style="443" customWidth="1"/>
    <col min="4623" max="4875" width="9" style="443"/>
    <col min="4876" max="4876" width="25.625" style="443" customWidth="1"/>
    <col min="4877" max="4877" width="31.75" style="443" customWidth="1"/>
    <col min="4878" max="4878" width="20.75" style="443" customWidth="1"/>
    <col min="4879" max="5131" width="9" style="443"/>
    <col min="5132" max="5132" width="25.625" style="443" customWidth="1"/>
    <col min="5133" max="5133" width="31.75" style="443" customWidth="1"/>
    <col min="5134" max="5134" width="20.75" style="443" customWidth="1"/>
    <col min="5135" max="5387" width="9" style="443"/>
    <col min="5388" max="5388" width="25.625" style="443" customWidth="1"/>
    <col min="5389" max="5389" width="31.75" style="443" customWidth="1"/>
    <col min="5390" max="5390" width="20.75" style="443" customWidth="1"/>
    <col min="5391" max="5643" width="9" style="443"/>
    <col min="5644" max="5644" width="25.625" style="443" customWidth="1"/>
    <col min="5645" max="5645" width="31.75" style="443" customWidth="1"/>
    <col min="5646" max="5646" width="20.75" style="443" customWidth="1"/>
    <col min="5647" max="5899" width="9" style="443"/>
    <col min="5900" max="5900" width="25.625" style="443" customWidth="1"/>
    <col min="5901" max="5901" width="31.75" style="443" customWidth="1"/>
    <col min="5902" max="5902" width="20.75" style="443" customWidth="1"/>
    <col min="5903" max="6155" width="9" style="443"/>
    <col min="6156" max="6156" width="25.625" style="443" customWidth="1"/>
    <col min="6157" max="6157" width="31.75" style="443" customWidth="1"/>
    <col min="6158" max="6158" width="20.75" style="443" customWidth="1"/>
    <col min="6159" max="6411" width="9" style="443"/>
    <col min="6412" max="6412" width="25.625" style="443" customWidth="1"/>
    <col min="6413" max="6413" width="31.75" style="443" customWidth="1"/>
    <col min="6414" max="6414" width="20.75" style="443" customWidth="1"/>
    <col min="6415" max="6667" width="9" style="443"/>
    <col min="6668" max="6668" width="25.625" style="443" customWidth="1"/>
    <col min="6669" max="6669" width="31.75" style="443" customWidth="1"/>
    <col min="6670" max="6670" width="20.75" style="443" customWidth="1"/>
    <col min="6671" max="6923" width="9" style="443"/>
    <col min="6924" max="6924" width="25.625" style="443" customWidth="1"/>
    <col min="6925" max="6925" width="31.75" style="443" customWidth="1"/>
    <col min="6926" max="6926" width="20.75" style="443" customWidth="1"/>
    <col min="6927" max="7179" width="9" style="443"/>
    <col min="7180" max="7180" width="25.625" style="443" customWidth="1"/>
    <col min="7181" max="7181" width="31.75" style="443" customWidth="1"/>
    <col min="7182" max="7182" width="20.75" style="443" customWidth="1"/>
    <col min="7183" max="7435" width="9" style="443"/>
    <col min="7436" max="7436" width="25.625" style="443" customWidth="1"/>
    <col min="7437" max="7437" width="31.75" style="443" customWidth="1"/>
    <col min="7438" max="7438" width="20.75" style="443" customWidth="1"/>
    <col min="7439" max="7691" width="9" style="443"/>
    <col min="7692" max="7692" width="25.625" style="443" customWidth="1"/>
    <col min="7693" max="7693" width="31.75" style="443" customWidth="1"/>
    <col min="7694" max="7694" width="20.75" style="443" customWidth="1"/>
    <col min="7695" max="7947" width="9" style="443"/>
    <col min="7948" max="7948" width="25.625" style="443" customWidth="1"/>
    <col min="7949" max="7949" width="31.75" style="443" customWidth="1"/>
    <col min="7950" max="7950" width="20.75" style="443" customWidth="1"/>
    <col min="7951" max="8203" width="9" style="443"/>
    <col min="8204" max="8204" width="25.625" style="443" customWidth="1"/>
    <col min="8205" max="8205" width="31.75" style="443" customWidth="1"/>
    <col min="8206" max="8206" width="20.75" style="443" customWidth="1"/>
    <col min="8207" max="8459" width="9" style="443"/>
    <col min="8460" max="8460" width="25.625" style="443" customWidth="1"/>
    <col min="8461" max="8461" width="31.75" style="443" customWidth="1"/>
    <col min="8462" max="8462" width="20.75" style="443" customWidth="1"/>
    <col min="8463" max="8715" width="9" style="443"/>
    <col min="8716" max="8716" width="25.625" style="443" customWidth="1"/>
    <col min="8717" max="8717" width="31.75" style="443" customWidth="1"/>
    <col min="8718" max="8718" width="20.75" style="443" customWidth="1"/>
    <col min="8719" max="8971" width="9" style="443"/>
    <col min="8972" max="8972" width="25.625" style="443" customWidth="1"/>
    <col min="8973" max="8973" width="31.75" style="443" customWidth="1"/>
    <col min="8974" max="8974" width="20.75" style="443" customWidth="1"/>
    <col min="8975" max="9227" width="9" style="443"/>
    <col min="9228" max="9228" width="25.625" style="443" customWidth="1"/>
    <col min="9229" max="9229" width="31.75" style="443" customWidth="1"/>
    <col min="9230" max="9230" width="20.75" style="443" customWidth="1"/>
    <col min="9231" max="9483" width="9" style="443"/>
    <col min="9484" max="9484" width="25.625" style="443" customWidth="1"/>
    <col min="9485" max="9485" width="31.75" style="443" customWidth="1"/>
    <col min="9486" max="9486" width="20.75" style="443" customWidth="1"/>
    <col min="9487" max="9739" width="9" style="443"/>
    <col min="9740" max="9740" width="25.625" style="443" customWidth="1"/>
    <col min="9741" max="9741" width="31.75" style="443" customWidth="1"/>
    <col min="9742" max="9742" width="20.75" style="443" customWidth="1"/>
    <col min="9743" max="9995" width="9" style="443"/>
    <col min="9996" max="9996" width="25.625" style="443" customWidth="1"/>
    <col min="9997" max="9997" width="31.75" style="443" customWidth="1"/>
    <col min="9998" max="9998" width="20.75" style="443" customWidth="1"/>
    <col min="9999" max="10251" width="9" style="443"/>
    <col min="10252" max="10252" width="25.625" style="443" customWidth="1"/>
    <col min="10253" max="10253" width="31.75" style="443" customWidth="1"/>
    <col min="10254" max="10254" width="20.75" style="443" customWidth="1"/>
    <col min="10255" max="10507" width="9" style="443"/>
    <col min="10508" max="10508" width="25.625" style="443" customWidth="1"/>
    <col min="10509" max="10509" width="31.75" style="443" customWidth="1"/>
    <col min="10510" max="10510" width="20.75" style="443" customWidth="1"/>
    <col min="10511" max="10763" width="9" style="443"/>
    <col min="10764" max="10764" width="25.625" style="443" customWidth="1"/>
    <col min="10765" max="10765" width="31.75" style="443" customWidth="1"/>
    <col min="10766" max="10766" width="20.75" style="443" customWidth="1"/>
    <col min="10767" max="11019" width="9" style="443"/>
    <col min="11020" max="11020" width="25.625" style="443" customWidth="1"/>
    <col min="11021" max="11021" width="31.75" style="443" customWidth="1"/>
    <col min="11022" max="11022" width="20.75" style="443" customWidth="1"/>
    <col min="11023" max="11275" width="9" style="443"/>
    <col min="11276" max="11276" width="25.625" style="443" customWidth="1"/>
    <col min="11277" max="11277" width="31.75" style="443" customWidth="1"/>
    <col min="11278" max="11278" width="20.75" style="443" customWidth="1"/>
    <col min="11279" max="11531" width="9" style="443"/>
    <col min="11532" max="11532" width="25.625" style="443" customWidth="1"/>
    <col min="11533" max="11533" width="31.75" style="443" customWidth="1"/>
    <col min="11534" max="11534" width="20.75" style="443" customWidth="1"/>
    <col min="11535" max="11787" width="9" style="443"/>
    <col min="11788" max="11788" width="25.625" style="443" customWidth="1"/>
    <col min="11789" max="11789" width="31.75" style="443" customWidth="1"/>
    <col min="11790" max="11790" width="20.75" style="443" customWidth="1"/>
    <col min="11791" max="12043" width="9" style="443"/>
    <col min="12044" max="12044" width="25.625" style="443" customWidth="1"/>
    <col min="12045" max="12045" width="31.75" style="443" customWidth="1"/>
    <col min="12046" max="12046" width="20.75" style="443" customWidth="1"/>
    <col min="12047" max="12299" width="9" style="443"/>
    <col min="12300" max="12300" width="25.625" style="443" customWidth="1"/>
    <col min="12301" max="12301" width="31.75" style="443" customWidth="1"/>
    <col min="12302" max="12302" width="20.75" style="443" customWidth="1"/>
    <col min="12303" max="12555" width="9" style="443"/>
    <col min="12556" max="12556" width="25.625" style="443" customWidth="1"/>
    <col min="12557" max="12557" width="31.75" style="443" customWidth="1"/>
    <col min="12558" max="12558" width="20.75" style="443" customWidth="1"/>
    <col min="12559" max="12811" width="9" style="443"/>
    <col min="12812" max="12812" width="25.625" style="443" customWidth="1"/>
    <col min="12813" max="12813" width="31.75" style="443" customWidth="1"/>
    <col min="12814" max="12814" width="20.75" style="443" customWidth="1"/>
    <col min="12815" max="13067" width="9" style="443"/>
    <col min="13068" max="13068" width="25.625" style="443" customWidth="1"/>
    <col min="13069" max="13069" width="31.75" style="443" customWidth="1"/>
    <col min="13070" max="13070" width="20.75" style="443" customWidth="1"/>
    <col min="13071" max="13323" width="9" style="443"/>
    <col min="13324" max="13324" width="25.625" style="443" customWidth="1"/>
    <col min="13325" max="13325" width="31.75" style="443" customWidth="1"/>
    <col min="13326" max="13326" width="20.75" style="443" customWidth="1"/>
    <col min="13327" max="13579" width="9" style="443"/>
    <col min="13580" max="13580" width="25.625" style="443" customWidth="1"/>
    <col min="13581" max="13581" width="31.75" style="443" customWidth="1"/>
    <col min="13582" max="13582" width="20.75" style="443" customWidth="1"/>
    <col min="13583" max="13835" width="9" style="443"/>
    <col min="13836" max="13836" width="25.625" style="443" customWidth="1"/>
    <col min="13837" max="13837" width="31.75" style="443" customWidth="1"/>
    <col min="13838" max="13838" width="20.75" style="443" customWidth="1"/>
    <col min="13839" max="14091" width="9" style="443"/>
    <col min="14092" max="14092" width="25.625" style="443" customWidth="1"/>
    <col min="14093" max="14093" width="31.75" style="443" customWidth="1"/>
    <col min="14094" max="14094" width="20.75" style="443" customWidth="1"/>
    <col min="14095" max="14347" width="9" style="443"/>
    <col min="14348" max="14348" width="25.625" style="443" customWidth="1"/>
    <col min="14349" max="14349" width="31.75" style="443" customWidth="1"/>
    <col min="14350" max="14350" width="20.75" style="443" customWidth="1"/>
    <col min="14351" max="14603" width="9" style="443"/>
    <col min="14604" max="14604" width="25.625" style="443" customWidth="1"/>
    <col min="14605" max="14605" width="31.75" style="443" customWidth="1"/>
    <col min="14606" max="14606" width="20.75" style="443" customWidth="1"/>
    <col min="14607" max="14859" width="9" style="443"/>
    <col min="14860" max="14860" width="25.625" style="443" customWidth="1"/>
    <col min="14861" max="14861" width="31.75" style="443" customWidth="1"/>
    <col min="14862" max="14862" width="20.75" style="443" customWidth="1"/>
    <col min="14863" max="15115" width="9" style="443"/>
    <col min="15116" max="15116" width="25.625" style="443" customWidth="1"/>
    <col min="15117" max="15117" width="31.75" style="443" customWidth="1"/>
    <col min="15118" max="15118" width="20.75" style="443" customWidth="1"/>
    <col min="15119" max="15371" width="9" style="443"/>
    <col min="15372" max="15372" width="25.625" style="443" customWidth="1"/>
    <col min="15373" max="15373" width="31.75" style="443" customWidth="1"/>
    <col min="15374" max="15374" width="20.75" style="443" customWidth="1"/>
    <col min="15375" max="15627" width="9" style="443"/>
    <col min="15628" max="15628" width="25.625" style="443" customWidth="1"/>
    <col min="15629" max="15629" width="31.75" style="443" customWidth="1"/>
    <col min="15630" max="15630" width="20.75" style="443" customWidth="1"/>
    <col min="15631" max="15883" width="9" style="443"/>
    <col min="15884" max="15884" width="25.625" style="443" customWidth="1"/>
    <col min="15885" max="15885" width="31.75" style="443" customWidth="1"/>
    <col min="15886" max="15886" width="20.75" style="443" customWidth="1"/>
    <col min="15887" max="16139" width="9" style="443"/>
    <col min="16140" max="16140" width="25.625" style="443" customWidth="1"/>
    <col min="16141" max="16141" width="31.75" style="443" customWidth="1"/>
    <col min="16142" max="16142" width="20.75" style="443" customWidth="1"/>
    <col min="16143" max="16384" width="9" style="443"/>
  </cols>
  <sheetData>
    <row r="1" spans="1:14" ht="26.25" customHeight="1">
      <c r="A1" s="3151" t="s">
        <v>4046</v>
      </c>
      <c r="B1" s="3151"/>
      <c r="C1" s="3151"/>
      <c r="D1" s="3151"/>
      <c r="E1" s="3151"/>
      <c r="F1" s="3151"/>
      <c r="G1" s="3151"/>
      <c r="H1" s="3151"/>
      <c r="I1" s="3151"/>
      <c r="J1" s="3151"/>
    </row>
    <row r="4" spans="1:14" ht="13.5" customHeight="1">
      <c r="A4" s="426"/>
      <c r="B4" s="426"/>
      <c r="C4" s="426"/>
      <c r="D4" s="426"/>
      <c r="E4" s="426"/>
      <c r="F4" s="426"/>
      <c r="G4" s="426"/>
      <c r="H4" s="426"/>
      <c r="I4" s="426"/>
      <c r="J4" s="426"/>
    </row>
    <row r="5" spans="1:14" ht="13.5" customHeight="1">
      <c r="A5" s="3152" t="s">
        <v>4047</v>
      </c>
      <c r="B5" s="3152"/>
      <c r="C5" s="3152"/>
      <c r="D5" s="3152"/>
      <c r="E5" s="3152"/>
      <c r="F5" s="3152"/>
      <c r="G5" s="3152"/>
      <c r="H5" s="3152"/>
      <c r="I5" s="3152"/>
      <c r="J5" s="3152"/>
    </row>
    <row r="6" spans="1:14" ht="13.5" customHeight="1">
      <c r="A6" s="426"/>
      <c r="B6" s="426"/>
      <c r="C6" s="426"/>
      <c r="D6" s="426"/>
      <c r="E6" s="426"/>
      <c r="F6" s="426"/>
      <c r="G6" s="426"/>
      <c r="H6" s="426"/>
      <c r="I6" s="426"/>
      <c r="J6" s="426"/>
    </row>
    <row r="7" spans="1:14" ht="13.5" customHeight="1">
      <c r="A7" s="3153" t="s">
        <v>4048</v>
      </c>
      <c r="B7" s="3153"/>
      <c r="C7" s="3153"/>
      <c r="D7" s="3153"/>
      <c r="E7" s="3153"/>
      <c r="F7" s="3153"/>
      <c r="G7" s="3153"/>
      <c r="H7" s="3153"/>
      <c r="I7" s="3153"/>
      <c r="J7" s="3153"/>
    </row>
    <row r="8" spans="1:14" ht="13.5" customHeight="1">
      <c r="A8" s="3153"/>
      <c r="B8" s="3153"/>
      <c r="C8" s="3153"/>
      <c r="D8" s="3153"/>
      <c r="E8" s="3153"/>
      <c r="F8" s="3153"/>
      <c r="G8" s="3153"/>
      <c r="H8" s="3153"/>
      <c r="I8" s="3153"/>
      <c r="J8" s="3153"/>
    </row>
    <row r="9" spans="1:14" ht="13.5" customHeight="1">
      <c r="A9" s="3153"/>
      <c r="B9" s="3153"/>
      <c r="C9" s="3153"/>
      <c r="D9" s="3153"/>
      <c r="E9" s="3153"/>
      <c r="F9" s="3153"/>
      <c r="G9" s="3153"/>
      <c r="H9" s="3153"/>
      <c r="I9" s="3153"/>
      <c r="J9" s="3153"/>
    </row>
    <row r="10" spans="1:14" ht="13.5" customHeight="1">
      <c r="A10" s="3153"/>
      <c r="B10" s="3153"/>
      <c r="C10" s="3153"/>
      <c r="D10" s="3153"/>
      <c r="E10" s="3153"/>
      <c r="F10" s="3153"/>
      <c r="G10" s="3153"/>
      <c r="H10" s="3153"/>
      <c r="I10" s="3153"/>
      <c r="J10" s="3153"/>
    </row>
    <row r="11" spans="1:14" ht="13.5" customHeight="1">
      <c r="A11" s="3150"/>
      <c r="B11" s="3150"/>
      <c r="C11" s="3150"/>
      <c r="D11" s="3150"/>
      <c r="E11" s="3150"/>
      <c r="F11" s="3150"/>
      <c r="G11" s="3150"/>
      <c r="H11" s="3150"/>
      <c r="I11" s="3150"/>
      <c r="J11" s="3150"/>
    </row>
    <row r="12" spans="1:14" ht="29.25" customHeight="1">
      <c r="A12" s="426"/>
      <c r="B12" s="426"/>
      <c r="C12" s="426"/>
      <c r="D12" s="426"/>
      <c r="E12" s="426"/>
      <c r="F12" s="426"/>
      <c r="G12" s="426"/>
      <c r="H12" s="426"/>
      <c r="I12" s="426"/>
      <c r="J12" s="426"/>
      <c r="L12" s="3154" t="s">
        <v>4049</v>
      </c>
      <c r="M12" s="3154" t="s">
        <v>4050</v>
      </c>
      <c r="N12" s="3154" t="s">
        <v>4051</v>
      </c>
    </row>
    <row r="13" spans="1:14" ht="29.25" customHeight="1">
      <c r="A13" s="426"/>
      <c r="B13" s="426"/>
      <c r="C13" s="426"/>
      <c r="D13" s="426"/>
      <c r="E13" s="426"/>
      <c r="F13" s="426"/>
      <c r="G13" s="426"/>
      <c r="H13" s="426"/>
      <c r="I13" s="426"/>
      <c r="J13" s="426"/>
      <c r="L13" s="3155" t="s">
        <v>4052</v>
      </c>
      <c r="M13" s="3155" t="s">
        <v>4053</v>
      </c>
      <c r="N13" s="3156" t="s">
        <v>4054</v>
      </c>
    </row>
    <row r="14" spans="1:14" ht="29.25" customHeight="1">
      <c r="A14" s="426"/>
      <c r="B14" s="426"/>
      <c r="C14" s="426"/>
      <c r="D14" s="426"/>
      <c r="E14" s="426"/>
      <c r="F14" s="426"/>
      <c r="G14" s="426"/>
      <c r="H14" s="426"/>
      <c r="I14" s="426"/>
      <c r="J14" s="426"/>
      <c r="L14" s="3155" t="s">
        <v>4055</v>
      </c>
      <c r="M14" s="3157" t="s">
        <v>4056</v>
      </c>
      <c r="N14" s="3156" t="s">
        <v>4057</v>
      </c>
    </row>
    <row r="15" spans="1:14" ht="29.25" customHeight="1">
      <c r="A15" s="426"/>
      <c r="B15" s="426"/>
      <c r="C15" s="426"/>
      <c r="D15" s="426"/>
      <c r="E15" s="426"/>
      <c r="F15" s="426"/>
      <c r="G15" s="426"/>
      <c r="H15" s="426"/>
      <c r="I15" s="426"/>
      <c r="J15" s="426"/>
      <c r="L15" s="3155" t="s">
        <v>4058</v>
      </c>
      <c r="M15" s="3155" t="s">
        <v>4053</v>
      </c>
      <c r="N15" s="3156" t="s">
        <v>4059</v>
      </c>
    </row>
    <row r="16" spans="1:14" ht="29.25" customHeight="1">
      <c r="A16" s="426"/>
      <c r="B16" s="426"/>
      <c r="C16" s="426"/>
      <c r="D16" s="426"/>
      <c r="E16" s="426"/>
      <c r="F16" s="426"/>
      <c r="G16" s="426"/>
      <c r="H16" s="426"/>
      <c r="I16" s="426"/>
      <c r="J16" s="426"/>
      <c r="L16" s="3155" t="s">
        <v>4060</v>
      </c>
      <c r="M16" s="3155" t="s">
        <v>4061</v>
      </c>
      <c r="N16" s="3156" t="s">
        <v>4062</v>
      </c>
    </row>
    <row r="17" spans="1:14" ht="29.25" customHeight="1">
      <c r="A17" s="426"/>
      <c r="B17" s="426"/>
      <c r="C17" s="426"/>
      <c r="D17" s="426"/>
      <c r="E17" s="426"/>
      <c r="F17" s="426"/>
      <c r="G17" s="426"/>
      <c r="H17" s="426"/>
      <c r="I17" s="426"/>
      <c r="J17" s="426"/>
      <c r="L17" s="3155" t="s">
        <v>4063</v>
      </c>
      <c r="M17" s="3155" t="s">
        <v>4061</v>
      </c>
      <c r="N17" s="3156" t="s">
        <v>4054</v>
      </c>
    </row>
    <row r="18" spans="1:14" ht="29.25" customHeight="1">
      <c r="A18" s="426"/>
      <c r="B18" s="426"/>
      <c r="C18" s="426"/>
      <c r="D18" s="426"/>
      <c r="E18" s="426"/>
      <c r="F18" s="426"/>
      <c r="G18" s="426"/>
      <c r="H18" s="426"/>
      <c r="I18" s="426"/>
      <c r="J18" s="426"/>
      <c r="L18" s="3155" t="s">
        <v>4064</v>
      </c>
      <c r="M18" s="3155" t="s">
        <v>4065</v>
      </c>
      <c r="N18" s="3156" t="s">
        <v>4066</v>
      </c>
    </row>
    <row r="19" spans="1:14" ht="42.75">
      <c r="A19" s="426"/>
      <c r="B19" s="426"/>
      <c r="C19" s="426"/>
      <c r="D19" s="426"/>
      <c r="E19" s="426"/>
      <c r="F19" s="426"/>
      <c r="G19" s="426"/>
      <c r="H19" s="426"/>
      <c r="I19" s="426"/>
      <c r="J19" s="426"/>
      <c r="L19" s="3155" t="s">
        <v>4067</v>
      </c>
      <c r="M19" s="3155" t="s">
        <v>4068</v>
      </c>
      <c r="N19" s="3156" t="s">
        <v>4069</v>
      </c>
    </row>
    <row r="20" spans="1:14" ht="29.25" customHeight="1">
      <c r="A20" s="426"/>
      <c r="B20" s="426"/>
      <c r="C20" s="426"/>
      <c r="D20" s="426"/>
      <c r="E20" s="426"/>
      <c r="F20" s="426"/>
      <c r="G20" s="426"/>
      <c r="H20" s="426"/>
      <c r="I20" s="426"/>
      <c r="J20" s="426"/>
      <c r="L20" s="3155" t="s">
        <v>4070</v>
      </c>
      <c r="M20" s="3155" t="s">
        <v>4071</v>
      </c>
      <c r="N20" s="3156" t="s">
        <v>4072</v>
      </c>
    </row>
    <row r="21" spans="1:14" ht="22.5" customHeight="1">
      <c r="A21" s="426"/>
      <c r="B21" s="426"/>
      <c r="C21" s="426"/>
      <c r="D21" s="426"/>
      <c r="E21" s="426"/>
      <c r="F21" s="426"/>
      <c r="G21" s="426"/>
      <c r="H21" s="426"/>
      <c r="I21" s="426"/>
      <c r="J21" s="426"/>
      <c r="L21" s="3158"/>
      <c r="M21" s="3158"/>
      <c r="N21" s="3158"/>
    </row>
    <row r="22" spans="1:14" ht="13.5" customHeight="1">
      <c r="A22" s="426"/>
      <c r="B22" s="426"/>
      <c r="C22" s="426"/>
      <c r="D22" s="426"/>
      <c r="E22" s="426"/>
      <c r="F22" s="426"/>
      <c r="G22" s="426"/>
      <c r="H22" s="426"/>
      <c r="I22" s="426"/>
      <c r="J22" s="426"/>
      <c r="L22" s="3159"/>
      <c r="M22" s="3159"/>
      <c r="N22" s="3159"/>
    </row>
    <row r="23" spans="1:14" ht="13.5" customHeight="1">
      <c r="A23" s="3153" t="s">
        <v>4073</v>
      </c>
      <c r="B23" s="3153"/>
      <c r="C23" s="3153"/>
      <c r="D23" s="3153"/>
      <c r="E23" s="3153"/>
      <c r="F23" s="3153"/>
      <c r="G23" s="3153"/>
      <c r="H23" s="3153"/>
      <c r="I23" s="3153"/>
      <c r="J23" s="3153"/>
      <c r="L23" s="3160"/>
      <c r="M23" s="3160"/>
      <c r="N23" s="3160"/>
    </row>
    <row r="24" spans="1:14" ht="13.5" customHeight="1">
      <c r="A24" s="3153"/>
      <c r="B24" s="3153"/>
      <c r="C24" s="3153"/>
      <c r="D24" s="3153"/>
      <c r="E24" s="3153"/>
      <c r="F24" s="3153"/>
      <c r="G24" s="3153"/>
      <c r="H24" s="3153"/>
      <c r="I24" s="3153"/>
      <c r="J24" s="3153"/>
      <c r="L24" s="3160"/>
      <c r="M24" s="3160"/>
      <c r="N24" s="3160"/>
    </row>
    <row r="25" spans="1:14" ht="13.5" customHeight="1">
      <c r="A25" s="3153"/>
      <c r="B25" s="3153"/>
      <c r="C25" s="3153"/>
      <c r="D25" s="3153"/>
      <c r="E25" s="3153"/>
      <c r="F25" s="3153"/>
      <c r="G25" s="3153"/>
      <c r="H25" s="3153"/>
      <c r="I25" s="3153"/>
      <c r="J25" s="3153"/>
      <c r="L25" s="3160"/>
      <c r="M25" s="3160"/>
      <c r="N25" s="3160"/>
    </row>
    <row r="26" spans="1:14" ht="13.5" customHeight="1">
      <c r="A26" s="426"/>
      <c r="B26" s="426"/>
      <c r="C26" s="426"/>
      <c r="D26" s="426"/>
      <c r="E26" s="426"/>
      <c r="F26" s="426"/>
      <c r="G26" s="426"/>
      <c r="H26" s="426"/>
      <c r="I26" s="426"/>
      <c r="J26" s="426"/>
      <c r="L26" s="3160"/>
      <c r="M26" s="3160"/>
      <c r="N26" s="3160"/>
    </row>
    <row r="27" spans="1:14" ht="13.5" customHeight="1">
      <c r="A27" s="3153" t="s">
        <v>4074</v>
      </c>
      <c r="B27" s="3153"/>
      <c r="C27" s="3153"/>
      <c r="D27" s="3153"/>
      <c r="E27" s="3153"/>
      <c r="F27" s="3153"/>
      <c r="G27" s="3153"/>
      <c r="H27" s="3153"/>
      <c r="I27" s="3153"/>
      <c r="J27" s="3153"/>
      <c r="L27" s="3160"/>
      <c r="M27" s="3160"/>
      <c r="N27" s="3160"/>
    </row>
    <row r="28" spans="1:14" ht="13.5" customHeight="1">
      <c r="A28" s="3153"/>
      <c r="B28" s="3153"/>
      <c r="C28" s="3153"/>
      <c r="D28" s="3153"/>
      <c r="E28" s="3153"/>
      <c r="F28" s="3153"/>
      <c r="G28" s="3153"/>
      <c r="H28" s="3153"/>
      <c r="I28" s="3153"/>
      <c r="J28" s="3153"/>
      <c r="L28" s="3160"/>
      <c r="M28" s="3160"/>
      <c r="N28" s="3160"/>
    </row>
    <row r="29" spans="1:14" ht="13.5" customHeight="1">
      <c r="A29" s="3153"/>
      <c r="B29" s="3153"/>
      <c r="C29" s="3153"/>
      <c r="D29" s="3153"/>
      <c r="E29" s="3153"/>
      <c r="F29" s="3153"/>
      <c r="G29" s="3153"/>
      <c r="H29" s="3153"/>
      <c r="I29" s="3153"/>
      <c r="J29" s="3153"/>
      <c r="L29" s="113"/>
      <c r="M29" s="113"/>
      <c r="N29" s="113"/>
    </row>
    <row r="30" spans="1:14" ht="13.5" customHeight="1">
      <c r="A30" s="3153"/>
      <c r="B30" s="3153"/>
      <c r="C30" s="3153"/>
      <c r="D30" s="3153"/>
      <c r="E30" s="3153"/>
      <c r="F30" s="3153"/>
      <c r="G30" s="3153"/>
      <c r="H30" s="3153"/>
      <c r="I30" s="3153"/>
      <c r="J30" s="3153"/>
      <c r="L30" s="2568"/>
      <c r="M30" s="2568"/>
      <c r="N30" s="2568"/>
    </row>
    <row r="31" spans="1:14" ht="13.5" customHeight="1">
      <c r="A31" s="3153"/>
      <c r="B31" s="3153"/>
      <c r="C31" s="3153"/>
      <c r="D31" s="3153"/>
      <c r="E31" s="3153"/>
      <c r="F31" s="3153"/>
      <c r="G31" s="3153"/>
      <c r="H31" s="3153"/>
      <c r="I31" s="3153"/>
      <c r="J31" s="3153"/>
      <c r="L31" s="3161"/>
      <c r="M31" s="3161"/>
      <c r="N31" s="3161"/>
    </row>
    <row r="32" spans="1:14" ht="13.5" customHeight="1">
      <c r="A32" s="3153"/>
      <c r="B32" s="3153"/>
      <c r="C32" s="3153"/>
      <c r="D32" s="3153"/>
      <c r="E32" s="3153"/>
      <c r="F32" s="3153"/>
      <c r="G32" s="3153"/>
      <c r="H32" s="3153"/>
      <c r="I32" s="3153"/>
      <c r="J32" s="3153"/>
    </row>
    <row r="33" spans="1:10" ht="13.5" customHeight="1">
      <c r="A33" s="3153"/>
      <c r="B33" s="3153"/>
      <c r="C33" s="3153"/>
      <c r="D33" s="3153"/>
      <c r="E33" s="3153"/>
      <c r="F33" s="3153"/>
      <c r="G33" s="3153"/>
      <c r="H33" s="3153"/>
      <c r="I33" s="3153"/>
      <c r="J33" s="3153"/>
    </row>
    <row r="34" spans="1:10" ht="13.5" customHeight="1">
      <c r="A34" s="426"/>
      <c r="B34" s="426"/>
      <c r="C34" s="426"/>
      <c r="D34" s="426"/>
      <c r="E34" s="426"/>
      <c r="F34" s="426"/>
      <c r="G34" s="426"/>
      <c r="H34" s="426"/>
      <c r="I34" s="426"/>
      <c r="J34" s="426"/>
    </row>
    <row r="35" spans="1:10" ht="13.5" customHeight="1">
      <c r="A35" s="3153" t="s">
        <v>4075</v>
      </c>
      <c r="B35" s="3153"/>
      <c r="C35" s="3153"/>
      <c r="D35" s="3153"/>
      <c r="E35" s="3153"/>
      <c r="F35" s="3153"/>
      <c r="G35" s="3153"/>
      <c r="H35" s="3153"/>
      <c r="I35" s="3153"/>
      <c r="J35" s="3153"/>
    </row>
    <row r="36" spans="1:10" ht="13.5" customHeight="1">
      <c r="A36" s="3153"/>
      <c r="B36" s="3153"/>
      <c r="C36" s="3153"/>
      <c r="D36" s="3153"/>
      <c r="E36" s="3153"/>
      <c r="F36" s="3153"/>
      <c r="G36" s="3153"/>
      <c r="H36" s="3153"/>
      <c r="I36" s="3153"/>
      <c r="J36" s="3153"/>
    </row>
    <row r="37" spans="1:10" ht="13.5" customHeight="1">
      <c r="A37" s="3153"/>
      <c r="B37" s="3153"/>
      <c r="C37" s="3153"/>
      <c r="D37" s="3153"/>
      <c r="E37" s="3153"/>
      <c r="F37" s="3153"/>
      <c r="G37" s="3153"/>
      <c r="H37" s="3153"/>
      <c r="I37" s="3153"/>
      <c r="J37" s="3153"/>
    </row>
    <row r="38" spans="1:10" ht="13.5" customHeight="1">
      <c r="A38" s="426"/>
      <c r="B38" s="426"/>
      <c r="C38" s="426"/>
      <c r="D38" s="426"/>
      <c r="E38" s="426"/>
      <c r="F38" s="426"/>
      <c r="G38" s="426"/>
      <c r="H38" s="426"/>
      <c r="I38" s="426"/>
      <c r="J38" s="426"/>
    </row>
    <row r="39" spans="1:10" ht="13.5" customHeight="1">
      <c r="A39" s="3153" t="s">
        <v>4076</v>
      </c>
      <c r="B39" s="3153"/>
      <c r="C39" s="3153"/>
      <c r="D39" s="3153"/>
      <c r="E39" s="3153"/>
      <c r="F39" s="3153"/>
      <c r="G39" s="3153"/>
      <c r="H39" s="3153"/>
      <c r="I39" s="3153"/>
      <c r="J39" s="3153"/>
    </row>
    <row r="40" spans="1:10" ht="13.5" customHeight="1">
      <c r="A40" s="3153"/>
      <c r="B40" s="3153"/>
      <c r="C40" s="3153"/>
      <c r="D40" s="3153"/>
      <c r="E40" s="3153"/>
      <c r="F40" s="3153"/>
      <c r="G40" s="3153"/>
      <c r="H40" s="3153"/>
      <c r="I40" s="3153"/>
      <c r="J40" s="3153"/>
    </row>
    <row r="41" spans="1:10" ht="13.5" customHeight="1">
      <c r="A41" s="3153"/>
      <c r="B41" s="3153"/>
      <c r="C41" s="3153"/>
      <c r="D41" s="3153"/>
      <c r="E41" s="3153"/>
      <c r="F41" s="3153"/>
      <c r="G41" s="3153"/>
      <c r="H41" s="3153"/>
      <c r="I41" s="3153"/>
      <c r="J41" s="3153"/>
    </row>
    <row r="42" spans="1:10" ht="13.5" customHeight="1">
      <c r="A42" s="426"/>
      <c r="B42" s="426"/>
      <c r="C42" s="426"/>
      <c r="D42" s="426"/>
      <c r="E42" s="426"/>
      <c r="F42" s="426"/>
      <c r="G42" s="426"/>
      <c r="H42" s="426"/>
      <c r="I42" s="426"/>
      <c r="J42" s="426"/>
    </row>
    <row r="43" spans="1:10" ht="13.5" customHeight="1">
      <c r="A43" s="3153" t="s">
        <v>4077</v>
      </c>
      <c r="B43" s="3153"/>
      <c r="C43" s="3153"/>
      <c r="D43" s="3153"/>
      <c r="E43" s="3153"/>
      <c r="F43" s="3153"/>
      <c r="G43" s="3153"/>
      <c r="H43" s="3153"/>
      <c r="I43" s="3153"/>
      <c r="J43" s="3153"/>
    </row>
    <row r="44" spans="1:10" ht="13.5" customHeight="1">
      <c r="A44" s="3153"/>
      <c r="B44" s="3153"/>
      <c r="C44" s="3153"/>
      <c r="D44" s="3153"/>
      <c r="E44" s="3153"/>
      <c r="F44" s="3153"/>
      <c r="G44" s="3153"/>
      <c r="H44" s="3153"/>
      <c r="I44" s="3153"/>
      <c r="J44" s="3153"/>
    </row>
    <row r="45" spans="1:10" ht="13.5" customHeight="1">
      <c r="A45" s="3153"/>
      <c r="B45" s="3153"/>
      <c r="C45" s="3153"/>
      <c r="D45" s="3153"/>
      <c r="E45" s="3153"/>
      <c r="F45" s="3153"/>
      <c r="G45" s="3153"/>
      <c r="H45" s="3153"/>
      <c r="I45" s="3153"/>
      <c r="J45" s="3153"/>
    </row>
    <row r="46" spans="1:10" ht="13.5" customHeight="1">
      <c r="A46" s="3153"/>
      <c r="B46" s="3153"/>
      <c r="C46" s="3153"/>
      <c r="D46" s="3153"/>
      <c r="E46" s="3153"/>
      <c r="F46" s="3153"/>
      <c r="G46" s="3153"/>
      <c r="H46" s="3153"/>
      <c r="I46" s="3153"/>
      <c r="J46" s="3153"/>
    </row>
    <row r="47" spans="1:10" ht="13.5" customHeight="1">
      <c r="A47" s="426"/>
      <c r="B47" s="426"/>
      <c r="C47" s="426"/>
      <c r="D47" s="426"/>
      <c r="E47" s="426"/>
      <c r="F47" s="426"/>
      <c r="G47" s="426"/>
      <c r="H47" s="426"/>
      <c r="I47" s="426"/>
      <c r="J47" s="426"/>
    </row>
    <row r="48" spans="1:10" ht="13.5" customHeight="1">
      <c r="A48" s="426"/>
      <c r="B48" s="426"/>
      <c r="C48" s="426"/>
      <c r="D48" s="426"/>
      <c r="E48" s="426"/>
      <c r="F48" s="426"/>
      <c r="G48" s="426"/>
      <c r="H48" s="426"/>
      <c r="I48" s="426"/>
      <c r="J48" s="426"/>
    </row>
    <row r="49" spans="1:10" ht="13.5" customHeight="1">
      <c r="A49" s="426"/>
      <c r="B49" s="426"/>
      <c r="C49" s="426"/>
      <c r="D49" s="426"/>
      <c r="E49" s="426"/>
      <c r="F49" s="426"/>
      <c r="G49" s="426"/>
      <c r="H49" s="426"/>
      <c r="I49" s="426"/>
      <c r="J49" s="426"/>
    </row>
  </sheetData>
  <mergeCells count="9">
    <mergeCell ref="A35:J37"/>
    <mergeCell ref="A39:J41"/>
    <mergeCell ref="A43:J46"/>
    <mergeCell ref="A1:J1"/>
    <mergeCell ref="A5:J5"/>
    <mergeCell ref="A7:J10"/>
    <mergeCell ref="L21:N21"/>
    <mergeCell ref="A23:J25"/>
    <mergeCell ref="A27:J33"/>
  </mergeCells>
  <phoneticPr fontId="8"/>
  <pageMargins left="0.59055118110236227" right="0.59055118110236227" top="0.59055118110236227" bottom="0.39370078740157483" header="0" footer="0.19685039370078741"/>
  <pageSetup paperSize="9" scale="92"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48"/>
  <sheetViews>
    <sheetView view="pageBreakPreview" zoomScaleNormal="85" zoomScaleSheetLayoutView="100" workbookViewId="0">
      <selection activeCell="I50" sqref="I50"/>
    </sheetView>
  </sheetViews>
  <sheetFormatPr defaultRowHeight="20.100000000000001" customHeight="1"/>
  <cols>
    <col min="1" max="1" width="10" style="83" customWidth="1"/>
    <col min="2" max="10" width="8.125" style="78" customWidth="1"/>
    <col min="11" max="15" width="4.875" style="129" customWidth="1"/>
    <col min="16" max="16" width="40.625" style="129" customWidth="1"/>
    <col min="17" max="256" width="9" style="83"/>
    <col min="257" max="257" width="10" style="83" customWidth="1"/>
    <col min="258" max="266" width="8.25" style="83" customWidth="1"/>
    <col min="267" max="271" width="4.875" style="83" customWidth="1"/>
    <col min="272" max="272" width="11.375" style="83" bestFit="1" customWidth="1"/>
    <col min="273" max="512" width="9" style="83"/>
    <col min="513" max="513" width="10" style="83" customWidth="1"/>
    <col min="514" max="522" width="8.25" style="83" customWidth="1"/>
    <col min="523" max="527" width="4.875" style="83" customWidth="1"/>
    <col min="528" max="528" width="11.375" style="83" bestFit="1" customWidth="1"/>
    <col min="529" max="768" width="9" style="83"/>
    <col min="769" max="769" width="10" style="83" customWidth="1"/>
    <col min="770" max="778" width="8.25" style="83" customWidth="1"/>
    <col min="779" max="783" width="4.875" style="83" customWidth="1"/>
    <col min="784" max="784" width="11.375" style="83" bestFit="1" customWidth="1"/>
    <col min="785" max="1024" width="9" style="83"/>
    <col min="1025" max="1025" width="10" style="83" customWidth="1"/>
    <col min="1026" max="1034" width="8.25" style="83" customWidth="1"/>
    <col min="1035" max="1039" width="4.875" style="83" customWidth="1"/>
    <col min="1040" max="1040" width="11.375" style="83" bestFit="1" customWidth="1"/>
    <col min="1041" max="1280" width="9" style="83"/>
    <col min="1281" max="1281" width="10" style="83" customWidth="1"/>
    <col min="1282" max="1290" width="8.25" style="83" customWidth="1"/>
    <col min="1291" max="1295" width="4.875" style="83" customWidth="1"/>
    <col min="1296" max="1296" width="11.375" style="83" bestFit="1" customWidth="1"/>
    <col min="1297" max="1536" width="9" style="83"/>
    <col min="1537" max="1537" width="10" style="83" customWidth="1"/>
    <col min="1538" max="1546" width="8.25" style="83" customWidth="1"/>
    <col min="1547" max="1551" width="4.875" style="83" customWidth="1"/>
    <col min="1552" max="1552" width="11.375" style="83" bestFit="1" customWidth="1"/>
    <col min="1553" max="1792" width="9" style="83"/>
    <col min="1793" max="1793" width="10" style="83" customWidth="1"/>
    <col min="1794" max="1802" width="8.25" style="83" customWidth="1"/>
    <col min="1803" max="1807" width="4.875" style="83" customWidth="1"/>
    <col min="1808" max="1808" width="11.375" style="83" bestFit="1" customWidth="1"/>
    <col min="1809" max="2048" width="9" style="83"/>
    <col min="2049" max="2049" width="10" style="83" customWidth="1"/>
    <col min="2050" max="2058" width="8.25" style="83" customWidth="1"/>
    <col min="2059" max="2063" width="4.875" style="83" customWidth="1"/>
    <col min="2064" max="2064" width="11.375" style="83" bestFit="1" customWidth="1"/>
    <col min="2065" max="2304" width="9" style="83"/>
    <col min="2305" max="2305" width="10" style="83" customWidth="1"/>
    <col min="2306" max="2314" width="8.25" style="83" customWidth="1"/>
    <col min="2315" max="2319" width="4.875" style="83" customWidth="1"/>
    <col min="2320" max="2320" width="11.375" style="83" bestFit="1" customWidth="1"/>
    <col min="2321" max="2560" width="9" style="83"/>
    <col min="2561" max="2561" width="10" style="83" customWidth="1"/>
    <col min="2562" max="2570" width="8.25" style="83" customWidth="1"/>
    <col min="2571" max="2575" width="4.875" style="83" customWidth="1"/>
    <col min="2576" max="2576" width="11.375" style="83" bestFit="1" customWidth="1"/>
    <col min="2577" max="2816" width="9" style="83"/>
    <col min="2817" max="2817" width="10" style="83" customWidth="1"/>
    <col min="2818" max="2826" width="8.25" style="83" customWidth="1"/>
    <col min="2827" max="2831" width="4.875" style="83" customWidth="1"/>
    <col min="2832" max="2832" width="11.375" style="83" bestFit="1" customWidth="1"/>
    <col min="2833" max="3072" width="9" style="83"/>
    <col min="3073" max="3073" width="10" style="83" customWidth="1"/>
    <col min="3074" max="3082" width="8.25" style="83" customWidth="1"/>
    <col min="3083" max="3087" width="4.875" style="83" customWidth="1"/>
    <col min="3088" max="3088" width="11.375" style="83" bestFit="1" customWidth="1"/>
    <col min="3089" max="3328" width="9" style="83"/>
    <col min="3329" max="3329" width="10" style="83" customWidth="1"/>
    <col min="3330" max="3338" width="8.25" style="83" customWidth="1"/>
    <col min="3339" max="3343" width="4.875" style="83" customWidth="1"/>
    <col min="3344" max="3344" width="11.375" style="83" bestFit="1" customWidth="1"/>
    <col min="3345" max="3584" width="9" style="83"/>
    <col min="3585" max="3585" width="10" style="83" customWidth="1"/>
    <col min="3586" max="3594" width="8.25" style="83" customWidth="1"/>
    <col min="3595" max="3599" width="4.875" style="83" customWidth="1"/>
    <col min="3600" max="3600" width="11.375" style="83" bestFit="1" customWidth="1"/>
    <col min="3601" max="3840" width="9" style="83"/>
    <col min="3841" max="3841" width="10" style="83" customWidth="1"/>
    <col min="3842" max="3850" width="8.25" style="83" customWidth="1"/>
    <col min="3851" max="3855" width="4.875" style="83" customWidth="1"/>
    <col min="3856" max="3856" width="11.375" style="83" bestFit="1" customWidth="1"/>
    <col min="3857" max="4096" width="9" style="83"/>
    <col min="4097" max="4097" width="10" style="83" customWidth="1"/>
    <col min="4098" max="4106" width="8.25" style="83" customWidth="1"/>
    <col min="4107" max="4111" width="4.875" style="83" customWidth="1"/>
    <col min="4112" max="4112" width="11.375" style="83" bestFit="1" customWidth="1"/>
    <col min="4113" max="4352" width="9" style="83"/>
    <col min="4353" max="4353" width="10" style="83" customWidth="1"/>
    <col min="4354" max="4362" width="8.25" style="83" customWidth="1"/>
    <col min="4363" max="4367" width="4.875" style="83" customWidth="1"/>
    <col min="4368" max="4368" width="11.375" style="83" bestFit="1" customWidth="1"/>
    <col min="4369" max="4608" width="9" style="83"/>
    <col min="4609" max="4609" width="10" style="83" customWidth="1"/>
    <col min="4610" max="4618" width="8.25" style="83" customWidth="1"/>
    <col min="4619" max="4623" width="4.875" style="83" customWidth="1"/>
    <col min="4624" max="4624" width="11.375" style="83" bestFit="1" customWidth="1"/>
    <col min="4625" max="4864" width="9" style="83"/>
    <col min="4865" max="4865" width="10" style="83" customWidth="1"/>
    <col min="4866" max="4874" width="8.25" style="83" customWidth="1"/>
    <col min="4875" max="4879" width="4.875" style="83" customWidth="1"/>
    <col min="4880" max="4880" width="11.375" style="83" bestFit="1" customWidth="1"/>
    <col min="4881" max="5120" width="9" style="83"/>
    <col min="5121" max="5121" width="10" style="83" customWidth="1"/>
    <col min="5122" max="5130" width="8.25" style="83" customWidth="1"/>
    <col min="5131" max="5135" width="4.875" style="83" customWidth="1"/>
    <col min="5136" max="5136" width="11.375" style="83" bestFit="1" customWidth="1"/>
    <col min="5137" max="5376" width="9" style="83"/>
    <col min="5377" max="5377" width="10" style="83" customWidth="1"/>
    <col min="5378" max="5386" width="8.25" style="83" customWidth="1"/>
    <col min="5387" max="5391" width="4.875" style="83" customWidth="1"/>
    <col min="5392" max="5392" width="11.375" style="83" bestFit="1" customWidth="1"/>
    <col min="5393" max="5632" width="9" style="83"/>
    <col min="5633" max="5633" width="10" style="83" customWidth="1"/>
    <col min="5634" max="5642" width="8.25" style="83" customWidth="1"/>
    <col min="5643" max="5647" width="4.875" style="83" customWidth="1"/>
    <col min="5648" max="5648" width="11.375" style="83" bestFit="1" customWidth="1"/>
    <col min="5649" max="5888" width="9" style="83"/>
    <col min="5889" max="5889" width="10" style="83" customWidth="1"/>
    <col min="5890" max="5898" width="8.25" style="83" customWidth="1"/>
    <col min="5899" max="5903" width="4.875" style="83" customWidth="1"/>
    <col min="5904" max="5904" width="11.375" style="83" bestFit="1" customWidth="1"/>
    <col min="5905" max="6144" width="9" style="83"/>
    <col min="6145" max="6145" width="10" style="83" customWidth="1"/>
    <col min="6146" max="6154" width="8.25" style="83" customWidth="1"/>
    <col min="6155" max="6159" width="4.875" style="83" customWidth="1"/>
    <col min="6160" max="6160" width="11.375" style="83" bestFit="1" customWidth="1"/>
    <col min="6161" max="6400" width="9" style="83"/>
    <col min="6401" max="6401" width="10" style="83" customWidth="1"/>
    <col min="6402" max="6410" width="8.25" style="83" customWidth="1"/>
    <col min="6411" max="6415" width="4.875" style="83" customWidth="1"/>
    <col min="6416" max="6416" width="11.375" style="83" bestFit="1" customWidth="1"/>
    <col min="6417" max="6656" width="9" style="83"/>
    <col min="6657" max="6657" width="10" style="83" customWidth="1"/>
    <col min="6658" max="6666" width="8.25" style="83" customWidth="1"/>
    <col min="6667" max="6671" width="4.875" style="83" customWidth="1"/>
    <col min="6672" max="6672" width="11.375" style="83" bestFit="1" customWidth="1"/>
    <col min="6673" max="6912" width="9" style="83"/>
    <col min="6913" max="6913" width="10" style="83" customWidth="1"/>
    <col min="6914" max="6922" width="8.25" style="83" customWidth="1"/>
    <col min="6923" max="6927" width="4.875" style="83" customWidth="1"/>
    <col min="6928" max="6928" width="11.375" style="83" bestFit="1" customWidth="1"/>
    <col min="6929" max="7168" width="9" style="83"/>
    <col min="7169" max="7169" width="10" style="83" customWidth="1"/>
    <col min="7170" max="7178" width="8.25" style="83" customWidth="1"/>
    <col min="7179" max="7183" width="4.875" style="83" customWidth="1"/>
    <col min="7184" max="7184" width="11.375" style="83" bestFit="1" customWidth="1"/>
    <col min="7185" max="7424" width="9" style="83"/>
    <col min="7425" max="7425" width="10" style="83" customWidth="1"/>
    <col min="7426" max="7434" width="8.25" style="83" customWidth="1"/>
    <col min="7435" max="7439" width="4.875" style="83" customWidth="1"/>
    <col min="7440" max="7440" width="11.375" style="83" bestFit="1" customWidth="1"/>
    <col min="7441" max="7680" width="9" style="83"/>
    <col min="7681" max="7681" width="10" style="83" customWidth="1"/>
    <col min="7682" max="7690" width="8.25" style="83" customWidth="1"/>
    <col min="7691" max="7695" width="4.875" style="83" customWidth="1"/>
    <col min="7696" max="7696" width="11.375" style="83" bestFit="1" customWidth="1"/>
    <col min="7697" max="7936" width="9" style="83"/>
    <col min="7937" max="7937" width="10" style="83" customWidth="1"/>
    <col min="7938" max="7946" width="8.25" style="83" customWidth="1"/>
    <col min="7947" max="7951" width="4.875" style="83" customWidth="1"/>
    <col min="7952" max="7952" width="11.375" style="83" bestFit="1" customWidth="1"/>
    <col min="7953" max="8192" width="9" style="83"/>
    <col min="8193" max="8193" width="10" style="83" customWidth="1"/>
    <col min="8194" max="8202" width="8.25" style="83" customWidth="1"/>
    <col min="8203" max="8207" width="4.875" style="83" customWidth="1"/>
    <col min="8208" max="8208" width="11.375" style="83" bestFit="1" customWidth="1"/>
    <col min="8209" max="8448" width="9" style="83"/>
    <col min="8449" max="8449" width="10" style="83" customWidth="1"/>
    <col min="8450" max="8458" width="8.25" style="83" customWidth="1"/>
    <col min="8459" max="8463" width="4.875" style="83" customWidth="1"/>
    <col min="8464" max="8464" width="11.375" style="83" bestFit="1" customWidth="1"/>
    <col min="8465" max="8704" width="9" style="83"/>
    <col min="8705" max="8705" width="10" style="83" customWidth="1"/>
    <col min="8706" max="8714" width="8.25" style="83" customWidth="1"/>
    <col min="8715" max="8719" width="4.875" style="83" customWidth="1"/>
    <col min="8720" max="8720" width="11.375" style="83" bestFit="1" customWidth="1"/>
    <col min="8721" max="8960" width="9" style="83"/>
    <col min="8961" max="8961" width="10" style="83" customWidth="1"/>
    <col min="8962" max="8970" width="8.25" style="83" customWidth="1"/>
    <col min="8971" max="8975" width="4.875" style="83" customWidth="1"/>
    <col min="8976" max="8976" width="11.375" style="83" bestFit="1" customWidth="1"/>
    <col min="8977" max="9216" width="9" style="83"/>
    <col min="9217" max="9217" width="10" style="83" customWidth="1"/>
    <col min="9218" max="9226" width="8.25" style="83" customWidth="1"/>
    <col min="9227" max="9231" width="4.875" style="83" customWidth="1"/>
    <col min="9232" max="9232" width="11.375" style="83" bestFit="1" customWidth="1"/>
    <col min="9233" max="9472" width="9" style="83"/>
    <col min="9473" max="9473" width="10" style="83" customWidth="1"/>
    <col min="9474" max="9482" width="8.25" style="83" customWidth="1"/>
    <col min="9483" max="9487" width="4.875" style="83" customWidth="1"/>
    <col min="9488" max="9488" width="11.375" style="83" bestFit="1" customWidth="1"/>
    <col min="9489" max="9728" width="9" style="83"/>
    <col min="9729" max="9729" width="10" style="83" customWidth="1"/>
    <col min="9730" max="9738" width="8.25" style="83" customWidth="1"/>
    <col min="9739" max="9743" width="4.875" style="83" customWidth="1"/>
    <col min="9744" max="9744" width="11.375" style="83" bestFit="1" customWidth="1"/>
    <col min="9745" max="9984" width="9" style="83"/>
    <col min="9985" max="9985" width="10" style="83" customWidth="1"/>
    <col min="9986" max="9994" width="8.25" style="83" customWidth="1"/>
    <col min="9995" max="9999" width="4.875" style="83" customWidth="1"/>
    <col min="10000" max="10000" width="11.375" style="83" bestFit="1" customWidth="1"/>
    <col min="10001" max="10240" width="9" style="83"/>
    <col min="10241" max="10241" width="10" style="83" customWidth="1"/>
    <col min="10242" max="10250" width="8.25" style="83" customWidth="1"/>
    <col min="10251" max="10255" width="4.875" style="83" customWidth="1"/>
    <col min="10256" max="10256" width="11.375" style="83" bestFit="1" customWidth="1"/>
    <col min="10257" max="10496" width="9" style="83"/>
    <col min="10497" max="10497" width="10" style="83" customWidth="1"/>
    <col min="10498" max="10506" width="8.25" style="83" customWidth="1"/>
    <col min="10507" max="10511" width="4.875" style="83" customWidth="1"/>
    <col min="10512" max="10512" width="11.375" style="83" bestFit="1" customWidth="1"/>
    <col min="10513" max="10752" width="9" style="83"/>
    <col min="10753" max="10753" width="10" style="83" customWidth="1"/>
    <col min="10754" max="10762" width="8.25" style="83" customWidth="1"/>
    <col min="10763" max="10767" width="4.875" style="83" customWidth="1"/>
    <col min="10768" max="10768" width="11.375" style="83" bestFit="1" customWidth="1"/>
    <col min="10769" max="11008" width="9" style="83"/>
    <col min="11009" max="11009" width="10" style="83" customWidth="1"/>
    <col min="11010" max="11018" width="8.25" style="83" customWidth="1"/>
    <col min="11019" max="11023" width="4.875" style="83" customWidth="1"/>
    <col min="11024" max="11024" width="11.375" style="83" bestFit="1" customWidth="1"/>
    <col min="11025" max="11264" width="9" style="83"/>
    <col min="11265" max="11265" width="10" style="83" customWidth="1"/>
    <col min="11266" max="11274" width="8.25" style="83" customWidth="1"/>
    <col min="11275" max="11279" width="4.875" style="83" customWidth="1"/>
    <col min="11280" max="11280" width="11.375" style="83" bestFit="1" customWidth="1"/>
    <col min="11281" max="11520" width="9" style="83"/>
    <col min="11521" max="11521" width="10" style="83" customWidth="1"/>
    <col min="11522" max="11530" width="8.25" style="83" customWidth="1"/>
    <col min="11531" max="11535" width="4.875" style="83" customWidth="1"/>
    <col min="11536" max="11536" width="11.375" style="83" bestFit="1" customWidth="1"/>
    <col min="11537" max="11776" width="9" style="83"/>
    <col min="11777" max="11777" width="10" style="83" customWidth="1"/>
    <col min="11778" max="11786" width="8.25" style="83" customWidth="1"/>
    <col min="11787" max="11791" width="4.875" style="83" customWidth="1"/>
    <col min="11792" max="11792" width="11.375" style="83" bestFit="1" customWidth="1"/>
    <col min="11793" max="12032" width="9" style="83"/>
    <col min="12033" max="12033" width="10" style="83" customWidth="1"/>
    <col min="12034" max="12042" width="8.25" style="83" customWidth="1"/>
    <col min="12043" max="12047" width="4.875" style="83" customWidth="1"/>
    <col min="12048" max="12048" width="11.375" style="83" bestFit="1" customWidth="1"/>
    <col min="12049" max="12288" width="9" style="83"/>
    <col min="12289" max="12289" width="10" style="83" customWidth="1"/>
    <col min="12290" max="12298" width="8.25" style="83" customWidth="1"/>
    <col min="12299" max="12303" width="4.875" style="83" customWidth="1"/>
    <col min="12304" max="12304" width="11.375" style="83" bestFit="1" customWidth="1"/>
    <col min="12305" max="12544" width="9" style="83"/>
    <col min="12545" max="12545" width="10" style="83" customWidth="1"/>
    <col min="12546" max="12554" width="8.25" style="83" customWidth="1"/>
    <col min="12555" max="12559" width="4.875" style="83" customWidth="1"/>
    <col min="12560" max="12560" width="11.375" style="83" bestFit="1" customWidth="1"/>
    <col min="12561" max="12800" width="9" style="83"/>
    <col min="12801" max="12801" width="10" style="83" customWidth="1"/>
    <col min="12802" max="12810" width="8.25" style="83" customWidth="1"/>
    <col min="12811" max="12815" width="4.875" style="83" customWidth="1"/>
    <col min="12816" max="12816" width="11.375" style="83" bestFit="1" customWidth="1"/>
    <col min="12817" max="13056" width="9" style="83"/>
    <col min="13057" max="13057" width="10" style="83" customWidth="1"/>
    <col min="13058" max="13066" width="8.25" style="83" customWidth="1"/>
    <col min="13067" max="13071" width="4.875" style="83" customWidth="1"/>
    <col min="13072" max="13072" width="11.375" style="83" bestFit="1" customWidth="1"/>
    <col min="13073" max="13312" width="9" style="83"/>
    <col min="13313" max="13313" width="10" style="83" customWidth="1"/>
    <col min="13314" max="13322" width="8.25" style="83" customWidth="1"/>
    <col min="13323" max="13327" width="4.875" style="83" customWidth="1"/>
    <col min="13328" max="13328" width="11.375" style="83" bestFit="1" customWidth="1"/>
    <col min="13329" max="13568" width="9" style="83"/>
    <col min="13569" max="13569" width="10" style="83" customWidth="1"/>
    <col min="13570" max="13578" width="8.25" style="83" customWidth="1"/>
    <col min="13579" max="13583" width="4.875" style="83" customWidth="1"/>
    <col min="13584" max="13584" width="11.375" style="83" bestFit="1" customWidth="1"/>
    <col min="13585" max="13824" width="9" style="83"/>
    <col min="13825" max="13825" width="10" style="83" customWidth="1"/>
    <col min="13826" max="13834" width="8.25" style="83" customWidth="1"/>
    <col min="13835" max="13839" width="4.875" style="83" customWidth="1"/>
    <col min="13840" max="13840" width="11.375" style="83" bestFit="1" customWidth="1"/>
    <col min="13841" max="14080" width="9" style="83"/>
    <col min="14081" max="14081" width="10" style="83" customWidth="1"/>
    <col min="14082" max="14090" width="8.25" style="83" customWidth="1"/>
    <col min="14091" max="14095" width="4.875" style="83" customWidth="1"/>
    <col min="14096" max="14096" width="11.375" style="83" bestFit="1" customWidth="1"/>
    <col min="14097" max="14336" width="9" style="83"/>
    <col min="14337" max="14337" width="10" style="83" customWidth="1"/>
    <col min="14338" max="14346" width="8.25" style="83" customWidth="1"/>
    <col min="14347" max="14351" width="4.875" style="83" customWidth="1"/>
    <col min="14352" max="14352" width="11.375" style="83" bestFit="1" customWidth="1"/>
    <col min="14353" max="14592" width="9" style="83"/>
    <col min="14593" max="14593" width="10" style="83" customWidth="1"/>
    <col min="14594" max="14602" width="8.25" style="83" customWidth="1"/>
    <col min="14603" max="14607" width="4.875" style="83" customWidth="1"/>
    <col min="14608" max="14608" width="11.375" style="83" bestFit="1" customWidth="1"/>
    <col min="14609" max="14848" width="9" style="83"/>
    <col min="14849" max="14849" width="10" style="83" customWidth="1"/>
    <col min="14850" max="14858" width="8.25" style="83" customWidth="1"/>
    <col min="14859" max="14863" width="4.875" style="83" customWidth="1"/>
    <col min="14864" max="14864" width="11.375" style="83" bestFit="1" customWidth="1"/>
    <col min="14865" max="15104" width="9" style="83"/>
    <col min="15105" max="15105" width="10" style="83" customWidth="1"/>
    <col min="15106" max="15114" width="8.25" style="83" customWidth="1"/>
    <col min="15115" max="15119" width="4.875" style="83" customWidth="1"/>
    <col min="15120" max="15120" width="11.375" style="83" bestFit="1" customWidth="1"/>
    <col min="15121" max="15360" width="9" style="83"/>
    <col min="15361" max="15361" width="10" style="83" customWidth="1"/>
    <col min="15362" max="15370" width="8.25" style="83" customWidth="1"/>
    <col min="15371" max="15375" width="4.875" style="83" customWidth="1"/>
    <col min="15376" max="15376" width="11.375" style="83" bestFit="1" customWidth="1"/>
    <col min="15377" max="15616" width="9" style="83"/>
    <col min="15617" max="15617" width="10" style="83" customWidth="1"/>
    <col min="15618" max="15626" width="8.25" style="83" customWidth="1"/>
    <col min="15627" max="15631" width="4.875" style="83" customWidth="1"/>
    <col min="15632" max="15632" width="11.375" style="83" bestFit="1" customWidth="1"/>
    <col min="15633" max="15872" width="9" style="83"/>
    <col min="15873" max="15873" width="10" style="83" customWidth="1"/>
    <col min="15874" max="15882" width="8.25" style="83" customWidth="1"/>
    <col min="15883" max="15887" width="4.875" style="83" customWidth="1"/>
    <col min="15888" max="15888" width="11.375" style="83" bestFit="1" customWidth="1"/>
    <col min="15889" max="16128" width="9" style="83"/>
    <col min="16129" max="16129" width="10" style="83" customWidth="1"/>
    <col min="16130" max="16138" width="8.25" style="83" customWidth="1"/>
    <col min="16139" max="16143" width="4.875" style="83" customWidth="1"/>
    <col min="16144" max="16144" width="11.375" style="83" bestFit="1" customWidth="1"/>
    <col min="16145" max="16384" width="9" style="83"/>
  </cols>
  <sheetData>
    <row r="1" spans="1:16" ht="25.5" customHeight="1">
      <c r="A1" s="557" t="s">
        <v>2824</v>
      </c>
      <c r="H1" s="431"/>
      <c r="I1" s="431"/>
      <c r="J1" s="83"/>
      <c r="M1" s="308"/>
    </row>
    <row r="2" spans="1:16" ht="14.25">
      <c r="A2" s="557"/>
      <c r="H2" s="431"/>
      <c r="I2" s="431"/>
      <c r="J2" s="387" t="s">
        <v>2827</v>
      </c>
      <c r="M2" s="308"/>
    </row>
    <row r="3" spans="1:16" s="223" customFormat="1" ht="18" customHeight="1">
      <c r="A3" s="2597" t="s">
        <v>2937</v>
      </c>
      <c r="B3" s="2650" t="s">
        <v>2567</v>
      </c>
      <c r="C3" s="2762" t="s">
        <v>2566</v>
      </c>
      <c r="D3" s="2855"/>
      <c r="E3" s="2855"/>
      <c r="F3" s="2855"/>
      <c r="G3" s="2855"/>
      <c r="H3" s="2856"/>
      <c r="I3" s="2857" t="s">
        <v>2565</v>
      </c>
      <c r="J3" s="2625" t="s">
        <v>2695</v>
      </c>
      <c r="K3" s="601"/>
      <c r="L3" s="601"/>
      <c r="M3" s="601"/>
      <c r="N3" s="601"/>
      <c r="O3" s="601"/>
      <c r="P3" s="601"/>
    </row>
    <row r="4" spans="1:16" s="223" customFormat="1" ht="53.25" customHeight="1">
      <c r="A4" s="2598"/>
      <c r="B4" s="2665"/>
      <c r="C4" s="307" t="s">
        <v>2564</v>
      </c>
      <c r="D4" s="307" t="s">
        <v>2563</v>
      </c>
      <c r="E4" s="307" t="s">
        <v>2562</v>
      </c>
      <c r="F4" s="307" t="s">
        <v>2561</v>
      </c>
      <c r="G4" s="307" t="s">
        <v>2560</v>
      </c>
      <c r="H4" s="307" t="s">
        <v>2559</v>
      </c>
      <c r="I4" s="2858"/>
      <c r="J4" s="2626"/>
      <c r="K4" s="601"/>
      <c r="L4" s="601"/>
      <c r="M4" s="601"/>
      <c r="N4" s="601"/>
      <c r="O4" s="601"/>
      <c r="P4" s="601"/>
    </row>
    <row r="5" spans="1:16" s="304" customFormat="1" ht="16.5" customHeight="1">
      <c r="A5" s="69"/>
      <c r="B5" s="306" t="s">
        <v>2433</v>
      </c>
      <c r="C5" s="301" t="s">
        <v>2558</v>
      </c>
      <c r="D5" s="301" t="s">
        <v>2558</v>
      </c>
      <c r="E5" s="301" t="s">
        <v>2558</v>
      </c>
      <c r="F5" s="301" t="s">
        <v>2558</v>
      </c>
      <c r="G5" s="301" t="s">
        <v>2558</v>
      </c>
      <c r="H5" s="301" t="s">
        <v>2558</v>
      </c>
      <c r="I5" s="301" t="s">
        <v>2558</v>
      </c>
      <c r="J5" s="306" t="s">
        <v>2558</v>
      </c>
      <c r="K5" s="305"/>
      <c r="L5" s="305"/>
      <c r="M5" s="305"/>
      <c r="N5" s="305"/>
      <c r="O5" s="305"/>
      <c r="P5" s="305"/>
    </row>
    <row r="6" spans="1:16" ht="16.5" hidden="1" customHeight="1">
      <c r="A6" s="571" t="s">
        <v>2936</v>
      </c>
      <c r="B6" s="232">
        <v>3063991</v>
      </c>
      <c r="C6" s="232">
        <v>4930458</v>
      </c>
      <c r="D6" s="232">
        <v>4657918</v>
      </c>
      <c r="E6" s="232">
        <v>271308</v>
      </c>
      <c r="F6" s="232" t="s">
        <v>111</v>
      </c>
      <c r="G6" s="232">
        <v>2135</v>
      </c>
      <c r="H6" s="232" t="s">
        <v>111</v>
      </c>
      <c r="I6" s="242">
        <v>1779830</v>
      </c>
      <c r="J6" s="242" t="s">
        <v>111</v>
      </c>
    </row>
    <row r="7" spans="1:16" ht="16.5" hidden="1" customHeight="1">
      <c r="A7" s="571">
        <v>14</v>
      </c>
      <c r="B7" s="232">
        <v>2638338</v>
      </c>
      <c r="C7" s="232">
        <v>4348785</v>
      </c>
      <c r="D7" s="232">
        <v>4109025</v>
      </c>
      <c r="E7" s="232">
        <v>238845</v>
      </c>
      <c r="F7" s="232" t="s">
        <v>111</v>
      </c>
      <c r="G7" s="232">
        <v>915</v>
      </c>
      <c r="H7" s="232" t="s">
        <v>111</v>
      </c>
      <c r="I7" s="232">
        <v>1633022</v>
      </c>
      <c r="J7" s="242" t="s">
        <v>111</v>
      </c>
    </row>
    <row r="8" spans="1:16" ht="16.5" hidden="1" customHeight="1">
      <c r="A8" s="571">
        <v>15</v>
      </c>
      <c r="B8" s="232">
        <v>2942884</v>
      </c>
      <c r="C8" s="232">
        <v>4343134</v>
      </c>
      <c r="D8" s="232">
        <v>4095048</v>
      </c>
      <c r="E8" s="232">
        <v>246741</v>
      </c>
      <c r="F8" s="232" t="s">
        <v>111</v>
      </c>
      <c r="G8" s="232">
        <v>1345</v>
      </c>
      <c r="H8" s="232" t="s">
        <v>111</v>
      </c>
      <c r="I8" s="232">
        <v>1340756</v>
      </c>
      <c r="J8" s="242" t="s">
        <v>111</v>
      </c>
    </row>
    <row r="9" spans="1:16" ht="16.5" hidden="1" customHeight="1">
      <c r="A9" s="571" t="s">
        <v>3602</v>
      </c>
      <c r="B9" s="232">
        <v>3058505</v>
      </c>
      <c r="C9" s="232">
        <v>4707321</v>
      </c>
      <c r="D9" s="232">
        <v>4509071</v>
      </c>
      <c r="E9" s="232">
        <v>196998</v>
      </c>
      <c r="F9" s="232" t="s">
        <v>111</v>
      </c>
      <c r="G9" s="232">
        <v>1252</v>
      </c>
      <c r="H9" s="232" t="s">
        <v>111</v>
      </c>
      <c r="I9" s="232">
        <v>1581886</v>
      </c>
      <c r="J9" s="242" t="s">
        <v>111</v>
      </c>
    </row>
    <row r="10" spans="1:16" ht="16.5" hidden="1" customHeight="1">
      <c r="A10" s="571">
        <v>17</v>
      </c>
      <c r="B10" s="232">
        <v>1771467</v>
      </c>
      <c r="C10" s="232">
        <v>4790862</v>
      </c>
      <c r="D10" s="232">
        <v>4412397</v>
      </c>
      <c r="E10" s="232">
        <v>377004</v>
      </c>
      <c r="F10" s="232" t="s">
        <v>111</v>
      </c>
      <c r="G10" s="232">
        <v>1461</v>
      </c>
      <c r="H10" s="232" t="s">
        <v>111</v>
      </c>
      <c r="I10" s="232">
        <v>2903533</v>
      </c>
      <c r="J10" s="242" t="s">
        <v>111</v>
      </c>
    </row>
    <row r="11" spans="1:16" ht="16.5" customHeight="1">
      <c r="A11" s="571" t="s">
        <v>3658</v>
      </c>
      <c r="B11" s="232">
        <v>1454315</v>
      </c>
      <c r="C11" s="232">
        <v>4325041</v>
      </c>
      <c r="D11" s="232">
        <v>4123972</v>
      </c>
      <c r="E11" s="232">
        <v>200161</v>
      </c>
      <c r="F11" s="232" t="s">
        <v>111</v>
      </c>
      <c r="G11" s="232">
        <v>908</v>
      </c>
      <c r="H11" s="232" t="s">
        <v>111</v>
      </c>
      <c r="I11" s="242">
        <v>2747690</v>
      </c>
      <c r="J11" s="242" t="s">
        <v>2697</v>
      </c>
    </row>
    <row r="12" spans="1:16" ht="16.5" customHeight="1">
      <c r="A12" s="571">
        <v>19</v>
      </c>
      <c r="B12" s="232">
        <v>2861077</v>
      </c>
      <c r="C12" s="232">
        <v>4856655</v>
      </c>
      <c r="D12" s="232">
        <v>2844414</v>
      </c>
      <c r="E12" s="232">
        <v>256401</v>
      </c>
      <c r="F12" s="232" t="s">
        <v>111</v>
      </c>
      <c r="G12" s="232">
        <v>1823</v>
      </c>
      <c r="H12" s="232">
        <v>1754017</v>
      </c>
      <c r="I12" s="242">
        <v>1911587</v>
      </c>
      <c r="J12" s="242">
        <v>1920362</v>
      </c>
    </row>
    <row r="13" spans="1:16" ht="16.5" customHeight="1">
      <c r="A13" s="571">
        <v>20</v>
      </c>
      <c r="B13" s="232">
        <v>3114438</v>
      </c>
      <c r="C13" s="232">
        <v>4937371</v>
      </c>
      <c r="D13" s="232">
        <v>3160064</v>
      </c>
      <c r="E13" s="232">
        <v>172755</v>
      </c>
      <c r="F13" s="232" t="s">
        <v>111</v>
      </c>
      <c r="G13" s="232">
        <v>1872</v>
      </c>
      <c r="H13" s="232">
        <v>1602680</v>
      </c>
      <c r="I13" s="242">
        <v>1747064</v>
      </c>
      <c r="J13" s="242">
        <v>1644390</v>
      </c>
    </row>
    <row r="14" spans="1:16" ht="16.5" customHeight="1">
      <c r="A14" s="571">
        <v>21</v>
      </c>
      <c r="B14" s="232">
        <v>2685737</v>
      </c>
      <c r="C14" s="232">
        <v>3971831</v>
      </c>
      <c r="D14" s="232">
        <v>2641779</v>
      </c>
      <c r="E14" s="232">
        <v>94801</v>
      </c>
      <c r="F14" s="232" t="s">
        <v>111</v>
      </c>
      <c r="G14" s="232">
        <v>4040</v>
      </c>
      <c r="H14" s="232">
        <v>1231211</v>
      </c>
      <c r="I14" s="242">
        <v>1231005</v>
      </c>
      <c r="J14" s="242">
        <v>1125886</v>
      </c>
    </row>
    <row r="15" spans="1:16" ht="16.5" customHeight="1">
      <c r="A15" s="571">
        <v>22</v>
      </c>
      <c r="B15" s="232">
        <v>3082393</v>
      </c>
      <c r="C15" s="232">
        <v>4582631</v>
      </c>
      <c r="D15" s="232">
        <v>3034329</v>
      </c>
      <c r="E15" s="232">
        <v>99250</v>
      </c>
      <c r="F15" s="232">
        <v>450</v>
      </c>
      <c r="G15" s="232">
        <v>3372</v>
      </c>
      <c r="H15" s="232">
        <v>1445230</v>
      </c>
      <c r="I15" s="242">
        <v>1437047</v>
      </c>
      <c r="J15" s="242">
        <v>1334358</v>
      </c>
      <c r="P15" s="1149"/>
    </row>
    <row r="16" spans="1:16" ht="16.5" customHeight="1">
      <c r="A16" s="571" t="s">
        <v>2546</v>
      </c>
      <c r="B16" s="232">
        <v>3201225</v>
      </c>
      <c r="C16" s="232">
        <v>4744996</v>
      </c>
      <c r="D16" s="232">
        <v>3029142</v>
      </c>
      <c r="E16" s="232">
        <v>117007</v>
      </c>
      <c r="F16" s="232" t="s">
        <v>111</v>
      </c>
      <c r="G16" s="232">
        <v>350</v>
      </c>
      <c r="H16" s="232">
        <v>1598497</v>
      </c>
      <c r="I16" s="242">
        <v>1523025</v>
      </c>
      <c r="J16" s="242">
        <v>1438729</v>
      </c>
    </row>
    <row r="17" spans="1:10" ht="16.5" customHeight="1">
      <c r="A17" s="571">
        <v>24</v>
      </c>
      <c r="B17" s="232">
        <v>2827493</v>
      </c>
      <c r="C17" s="232">
        <v>4600422</v>
      </c>
      <c r="D17" s="232">
        <v>3100651</v>
      </c>
      <c r="E17" s="232">
        <v>96609</v>
      </c>
      <c r="F17" s="232">
        <v>1912</v>
      </c>
      <c r="G17" s="232">
        <v>96</v>
      </c>
      <c r="H17" s="232">
        <v>1401154</v>
      </c>
      <c r="I17" s="242">
        <v>1719181</v>
      </c>
      <c r="J17" s="242">
        <v>1605541</v>
      </c>
    </row>
    <row r="18" spans="1:10" ht="16.5" customHeight="1">
      <c r="A18" s="571">
        <v>25</v>
      </c>
      <c r="B18" s="232">
        <v>2353780</v>
      </c>
      <c r="C18" s="232">
        <v>3729871</v>
      </c>
      <c r="D18" s="232">
        <v>3321548</v>
      </c>
      <c r="E18" s="232">
        <v>97349</v>
      </c>
      <c r="F18" s="232">
        <v>682</v>
      </c>
      <c r="G18" s="232">
        <v>5963</v>
      </c>
      <c r="H18" s="232">
        <v>304329</v>
      </c>
      <c r="I18" s="242">
        <v>1330180</v>
      </c>
      <c r="J18" s="242">
        <v>1285896</v>
      </c>
    </row>
    <row r="19" spans="1:10" ht="16.5" customHeight="1">
      <c r="A19" s="571">
        <v>26</v>
      </c>
      <c r="B19" s="232">
        <v>2192996</v>
      </c>
      <c r="C19" s="232">
        <v>3466554</v>
      </c>
      <c r="D19" s="232">
        <v>3072970</v>
      </c>
      <c r="E19" s="232">
        <v>107625</v>
      </c>
      <c r="F19" s="232">
        <v>829</v>
      </c>
      <c r="G19" s="232">
        <v>2470</v>
      </c>
      <c r="H19" s="232">
        <v>282660</v>
      </c>
      <c r="I19" s="242">
        <v>1200165</v>
      </c>
      <c r="J19" s="242">
        <v>1111481</v>
      </c>
    </row>
    <row r="20" spans="1:10" ht="16.5" customHeight="1">
      <c r="A20" s="571">
        <v>28</v>
      </c>
      <c r="B20" s="232">
        <v>2073657</v>
      </c>
      <c r="C20" s="232">
        <v>3484658</v>
      </c>
      <c r="D20" s="232">
        <v>3181677</v>
      </c>
      <c r="E20" s="232">
        <v>88569</v>
      </c>
      <c r="F20" s="232" t="s">
        <v>2413</v>
      </c>
      <c r="G20" s="232" t="s">
        <v>2413</v>
      </c>
      <c r="H20" s="232">
        <v>213240</v>
      </c>
      <c r="I20" s="242">
        <v>1328806</v>
      </c>
      <c r="J20" s="242">
        <v>1192453</v>
      </c>
    </row>
    <row r="21" spans="1:10" ht="16.5" customHeight="1">
      <c r="A21" s="571">
        <v>29</v>
      </c>
      <c r="B21" s="232">
        <v>2014840</v>
      </c>
      <c r="C21" s="232">
        <v>3151794</v>
      </c>
      <c r="D21" s="232">
        <v>2816899</v>
      </c>
      <c r="E21" s="232" t="s">
        <v>2413</v>
      </c>
      <c r="F21" s="232">
        <v>444</v>
      </c>
      <c r="G21" s="232" t="s">
        <v>2413</v>
      </c>
      <c r="H21" s="232" t="s">
        <v>2413</v>
      </c>
      <c r="I21" s="242">
        <v>1069419</v>
      </c>
      <c r="J21" s="242">
        <v>936200</v>
      </c>
    </row>
    <row r="22" spans="1:10" ht="16.5" customHeight="1">
      <c r="A22" s="571">
        <v>30</v>
      </c>
      <c r="B22" s="232">
        <v>2213017</v>
      </c>
      <c r="C22" s="232">
        <v>3173113</v>
      </c>
      <c r="D22" s="232">
        <v>2813472</v>
      </c>
      <c r="E22" s="232">
        <v>117627</v>
      </c>
      <c r="F22" s="232" t="s">
        <v>2413</v>
      </c>
      <c r="G22" s="232" t="s">
        <v>111</v>
      </c>
      <c r="H22" s="232" t="s">
        <v>2413</v>
      </c>
      <c r="I22" s="242">
        <v>912670</v>
      </c>
      <c r="J22" s="242">
        <v>938038</v>
      </c>
    </row>
    <row r="23" spans="1:10" ht="16.5" customHeight="1">
      <c r="A23" s="571" t="s">
        <v>78</v>
      </c>
      <c r="B23" s="232">
        <v>2055308</v>
      </c>
      <c r="C23" s="232">
        <v>3380997</v>
      </c>
      <c r="D23" s="232">
        <v>2985470</v>
      </c>
      <c r="E23" s="232">
        <v>136814</v>
      </c>
      <c r="F23" s="232" t="s">
        <v>2413</v>
      </c>
      <c r="G23" s="232" t="s">
        <v>111</v>
      </c>
      <c r="H23" s="232" t="s">
        <v>2413</v>
      </c>
      <c r="I23" s="242">
        <v>1257542</v>
      </c>
      <c r="J23" s="242">
        <v>1212432</v>
      </c>
    </row>
    <row r="24" spans="1:10" ht="16.5" customHeight="1">
      <c r="A24" s="571">
        <v>2</v>
      </c>
      <c r="B24" s="232">
        <v>2944495</v>
      </c>
      <c r="C24" s="232">
        <v>4343232</v>
      </c>
      <c r="D24" s="232">
        <v>3948716</v>
      </c>
      <c r="E24" s="232">
        <v>151107</v>
      </c>
      <c r="F24" s="232" t="s">
        <v>3026</v>
      </c>
      <c r="G24" s="232" t="s">
        <v>3027</v>
      </c>
      <c r="H24" s="232" t="s">
        <v>3028</v>
      </c>
      <c r="I24" s="242">
        <v>1325844</v>
      </c>
      <c r="J24" s="242">
        <v>1368334</v>
      </c>
    </row>
    <row r="25" spans="1:10" ht="16.5" customHeight="1">
      <c r="A25" s="1407">
        <v>3</v>
      </c>
      <c r="B25" s="1404">
        <v>2418808</v>
      </c>
      <c r="C25" s="1404">
        <v>3820865</v>
      </c>
      <c r="D25" s="1404">
        <v>3550020</v>
      </c>
      <c r="E25" s="1404">
        <v>60222</v>
      </c>
      <c r="F25" s="1404" t="s">
        <v>2570</v>
      </c>
      <c r="G25" s="1404" t="s">
        <v>111</v>
      </c>
      <c r="H25" s="1404" t="s">
        <v>3659</v>
      </c>
      <c r="I25" s="1405">
        <v>1302285</v>
      </c>
      <c r="J25" s="1405">
        <v>1161004</v>
      </c>
    </row>
    <row r="26" spans="1:10" ht="16.5" customHeight="1">
      <c r="A26" s="2016">
        <v>4</v>
      </c>
      <c r="B26" s="2017">
        <v>2763608</v>
      </c>
      <c r="C26" s="2017">
        <v>4309043</v>
      </c>
      <c r="D26" s="2017">
        <v>3961334</v>
      </c>
      <c r="E26" s="2017">
        <v>72803</v>
      </c>
      <c r="F26" s="2017" t="s">
        <v>3659</v>
      </c>
      <c r="G26" s="2017">
        <v>1229</v>
      </c>
      <c r="H26" s="2017" t="s">
        <v>3659</v>
      </c>
      <c r="I26" s="1995">
        <v>1427344</v>
      </c>
      <c r="J26" s="1995">
        <v>1356964</v>
      </c>
    </row>
    <row r="27" spans="1:10" ht="16.5" customHeight="1">
      <c r="A27" s="302" t="s">
        <v>2545</v>
      </c>
      <c r="B27" s="1802">
        <v>158712</v>
      </c>
      <c r="C27" s="1802">
        <v>335125</v>
      </c>
      <c r="D27" s="1802">
        <v>322020</v>
      </c>
      <c r="E27" s="1802">
        <v>5</v>
      </c>
      <c r="F27" s="1802" t="s">
        <v>111</v>
      </c>
      <c r="G27" s="1802" t="s">
        <v>111</v>
      </c>
      <c r="H27" s="1802">
        <v>13100</v>
      </c>
      <c r="I27" s="1804">
        <v>163961</v>
      </c>
      <c r="J27" s="1804">
        <v>151806</v>
      </c>
    </row>
    <row r="28" spans="1:10" ht="16.5" customHeight="1">
      <c r="A28" s="302" t="s">
        <v>3601</v>
      </c>
      <c r="B28" s="1802" t="s">
        <v>2413</v>
      </c>
      <c r="C28" s="1802" t="s">
        <v>2413</v>
      </c>
      <c r="D28" s="1802" t="s">
        <v>2413</v>
      </c>
      <c r="E28" s="1802" t="s">
        <v>111</v>
      </c>
      <c r="F28" s="1802" t="s">
        <v>111</v>
      </c>
      <c r="G28" s="1802" t="s">
        <v>111</v>
      </c>
      <c r="H28" s="1802" t="s">
        <v>111</v>
      </c>
      <c r="I28" s="1802" t="s">
        <v>2413</v>
      </c>
      <c r="J28" s="1804" t="s">
        <v>2413</v>
      </c>
    </row>
    <row r="29" spans="1:10" ht="16.5" customHeight="1">
      <c r="A29" s="302" t="s">
        <v>2544</v>
      </c>
      <c r="B29" s="1802">
        <v>172875</v>
      </c>
      <c r="C29" s="1802">
        <v>311879</v>
      </c>
      <c r="D29" s="1802">
        <v>208183</v>
      </c>
      <c r="E29" s="1802">
        <v>17494</v>
      </c>
      <c r="F29" s="1802" t="s">
        <v>111</v>
      </c>
      <c r="G29" s="1802" t="s">
        <v>111</v>
      </c>
      <c r="H29" s="1802">
        <v>86202</v>
      </c>
      <c r="I29" s="1804">
        <v>127802</v>
      </c>
      <c r="J29" s="2018">
        <v>124171</v>
      </c>
    </row>
    <row r="30" spans="1:10" ht="16.5" customHeight="1">
      <c r="A30" s="302" t="s">
        <v>2543</v>
      </c>
      <c r="B30" s="1802">
        <v>194896</v>
      </c>
      <c r="C30" s="1802">
        <v>302288</v>
      </c>
      <c r="D30" s="1802">
        <v>228173</v>
      </c>
      <c r="E30" s="1802">
        <v>1190</v>
      </c>
      <c r="F30" s="1802" t="s">
        <v>111</v>
      </c>
      <c r="G30" s="1802" t="s">
        <v>111</v>
      </c>
      <c r="H30" s="1802">
        <v>72925</v>
      </c>
      <c r="I30" s="1804">
        <v>97829</v>
      </c>
      <c r="J30" s="1804">
        <v>97829</v>
      </c>
    </row>
    <row r="31" spans="1:10" ht="16.5" customHeight="1">
      <c r="A31" s="302" t="s">
        <v>2542</v>
      </c>
      <c r="B31" s="1802" t="s">
        <v>2413</v>
      </c>
      <c r="C31" s="1802" t="s">
        <v>3653</v>
      </c>
      <c r="D31" s="1802" t="s">
        <v>2413</v>
      </c>
      <c r="E31" s="1802" t="s">
        <v>2413</v>
      </c>
      <c r="F31" s="1802" t="s">
        <v>111</v>
      </c>
      <c r="G31" s="1802" t="s">
        <v>111</v>
      </c>
      <c r="H31" s="1802" t="s">
        <v>2413</v>
      </c>
      <c r="I31" s="1802" t="s">
        <v>2413</v>
      </c>
      <c r="J31" s="1804" t="s">
        <v>2413</v>
      </c>
    </row>
    <row r="32" spans="1:10" ht="16.5" customHeight="1">
      <c r="A32" s="809" t="s">
        <v>2541</v>
      </c>
      <c r="B32" s="1010" t="s">
        <v>3653</v>
      </c>
      <c r="C32" s="1010" t="s">
        <v>3653</v>
      </c>
      <c r="D32" s="1010" t="s">
        <v>3653</v>
      </c>
      <c r="E32" s="1010" t="s">
        <v>111</v>
      </c>
      <c r="F32" s="1010" t="s">
        <v>111</v>
      </c>
      <c r="G32" s="1010" t="s">
        <v>111</v>
      </c>
      <c r="H32" s="1010" t="s">
        <v>3653</v>
      </c>
      <c r="I32" s="1010" t="s">
        <v>3653</v>
      </c>
      <c r="J32" s="1995" t="s">
        <v>3653</v>
      </c>
    </row>
    <row r="33" spans="1:10" ht="16.5" customHeight="1">
      <c r="A33" s="823" t="s">
        <v>2540</v>
      </c>
      <c r="B33" s="1801" t="s">
        <v>2570</v>
      </c>
      <c r="C33" s="1801" t="s">
        <v>2570</v>
      </c>
      <c r="D33" s="1801" t="s">
        <v>2570</v>
      </c>
      <c r="E33" s="1801" t="s">
        <v>111</v>
      </c>
      <c r="F33" s="1801" t="s">
        <v>111</v>
      </c>
      <c r="G33" s="1801" t="s">
        <v>111</v>
      </c>
      <c r="H33" s="1801" t="s">
        <v>111</v>
      </c>
      <c r="I33" s="1801" t="s">
        <v>2570</v>
      </c>
      <c r="J33" s="1803" t="s">
        <v>2570</v>
      </c>
    </row>
    <row r="34" spans="1:10" ht="16.5" customHeight="1">
      <c r="A34" s="302" t="s">
        <v>2539</v>
      </c>
      <c r="B34" s="1802" t="s">
        <v>2413</v>
      </c>
      <c r="C34" s="1802" t="s">
        <v>2413</v>
      </c>
      <c r="D34" s="1802" t="s">
        <v>2413</v>
      </c>
      <c r="E34" s="1802" t="s">
        <v>111</v>
      </c>
      <c r="F34" s="1802" t="s">
        <v>111</v>
      </c>
      <c r="G34" s="1802" t="s">
        <v>111</v>
      </c>
      <c r="H34" s="1802" t="s">
        <v>111</v>
      </c>
      <c r="I34" s="1802" t="s">
        <v>2413</v>
      </c>
      <c r="J34" s="1804" t="s">
        <v>2413</v>
      </c>
    </row>
    <row r="35" spans="1:10" ht="16.5" customHeight="1">
      <c r="A35" s="302" t="s">
        <v>2538</v>
      </c>
      <c r="B35" s="1802" t="s">
        <v>2413</v>
      </c>
      <c r="C35" s="1802" t="s">
        <v>2413</v>
      </c>
      <c r="D35" s="1802" t="s">
        <v>2413</v>
      </c>
      <c r="E35" s="1802" t="s">
        <v>111</v>
      </c>
      <c r="F35" s="1802" t="s">
        <v>2413</v>
      </c>
      <c r="G35" s="1802" t="s">
        <v>111</v>
      </c>
      <c r="H35" s="1802" t="s">
        <v>2413</v>
      </c>
      <c r="I35" s="1802" t="s">
        <v>2413</v>
      </c>
      <c r="J35" s="1804" t="s">
        <v>2413</v>
      </c>
    </row>
    <row r="36" spans="1:10" ht="16.5" customHeight="1">
      <c r="A36" s="302" t="s">
        <v>2537</v>
      </c>
      <c r="B36" s="1802" t="s">
        <v>2413</v>
      </c>
      <c r="C36" s="1802" t="s">
        <v>2413</v>
      </c>
      <c r="D36" s="1802" t="s">
        <v>2413</v>
      </c>
      <c r="E36" s="1802" t="s">
        <v>111</v>
      </c>
      <c r="F36" s="1802" t="s">
        <v>111</v>
      </c>
      <c r="G36" s="1802" t="s">
        <v>111</v>
      </c>
      <c r="H36" s="1802" t="s">
        <v>111</v>
      </c>
      <c r="I36" s="1802" t="s">
        <v>2413</v>
      </c>
      <c r="J36" s="1804" t="s">
        <v>2413</v>
      </c>
    </row>
    <row r="37" spans="1:10" ht="16.5" customHeight="1">
      <c r="A37" s="809" t="s">
        <v>2536</v>
      </c>
      <c r="B37" s="1010" t="s">
        <v>3653</v>
      </c>
      <c r="C37" s="1010" t="s">
        <v>3653</v>
      </c>
      <c r="D37" s="1010" t="s">
        <v>3653</v>
      </c>
      <c r="E37" s="1010" t="s">
        <v>111</v>
      </c>
      <c r="F37" s="1010" t="s">
        <v>111</v>
      </c>
      <c r="G37" s="1010" t="s">
        <v>111</v>
      </c>
      <c r="H37" s="1010" t="s">
        <v>3653</v>
      </c>
      <c r="I37" s="1010" t="s">
        <v>3653</v>
      </c>
      <c r="J37" s="1995" t="s">
        <v>3653</v>
      </c>
    </row>
    <row r="38" spans="1:10" ht="16.5" customHeight="1">
      <c r="A38" s="823" t="s">
        <v>2535</v>
      </c>
      <c r="B38" s="1801" t="s">
        <v>2570</v>
      </c>
      <c r="C38" s="1801" t="s">
        <v>2570</v>
      </c>
      <c r="D38" s="1801" t="s">
        <v>2570</v>
      </c>
      <c r="E38" s="1801" t="s">
        <v>2570</v>
      </c>
      <c r="F38" s="1801" t="s">
        <v>2570</v>
      </c>
      <c r="G38" s="1801" t="s">
        <v>2570</v>
      </c>
      <c r="H38" s="1801" t="s">
        <v>2570</v>
      </c>
      <c r="I38" s="1803" t="s">
        <v>2570</v>
      </c>
      <c r="J38" s="1803" t="s">
        <v>2570</v>
      </c>
    </row>
    <row r="39" spans="1:10" ht="16.5" customHeight="1">
      <c r="A39" s="302" t="s">
        <v>2534</v>
      </c>
      <c r="B39" s="1802">
        <v>87026</v>
      </c>
      <c r="C39" s="1802">
        <v>160944</v>
      </c>
      <c r="D39" s="1802">
        <v>159715</v>
      </c>
      <c r="E39" s="1802" t="s">
        <v>111</v>
      </c>
      <c r="F39" s="1802" t="s">
        <v>111</v>
      </c>
      <c r="G39" s="1802">
        <v>1229</v>
      </c>
      <c r="H39" s="1802" t="s">
        <v>111</v>
      </c>
      <c r="I39" s="1804">
        <v>67239</v>
      </c>
      <c r="J39" s="1804">
        <v>66130</v>
      </c>
    </row>
    <row r="40" spans="1:10" ht="16.5" customHeight="1">
      <c r="A40" s="302" t="s">
        <v>2533</v>
      </c>
      <c r="B40" s="1802" t="s">
        <v>2413</v>
      </c>
      <c r="C40" s="1802" t="s">
        <v>3653</v>
      </c>
      <c r="D40" s="1802" t="s">
        <v>2413</v>
      </c>
      <c r="E40" s="1802" t="s">
        <v>111</v>
      </c>
      <c r="F40" s="1802" t="s">
        <v>111</v>
      </c>
      <c r="G40" s="1802" t="s">
        <v>111</v>
      </c>
      <c r="H40" s="1802" t="s">
        <v>111</v>
      </c>
      <c r="I40" s="1802" t="s">
        <v>2413</v>
      </c>
      <c r="J40" s="1804" t="s">
        <v>2413</v>
      </c>
    </row>
    <row r="41" spans="1:10" ht="16.5" customHeight="1">
      <c r="A41" s="1147" t="s">
        <v>2532</v>
      </c>
      <c r="B41" s="1802" t="s">
        <v>2413</v>
      </c>
      <c r="C41" s="1802" t="s">
        <v>2413</v>
      </c>
      <c r="D41" s="1802" t="s">
        <v>2413</v>
      </c>
      <c r="E41" s="1802" t="s">
        <v>2413</v>
      </c>
      <c r="F41" s="1802" t="s">
        <v>111</v>
      </c>
      <c r="G41" s="1802" t="s">
        <v>111</v>
      </c>
      <c r="H41" s="1802" t="s">
        <v>111</v>
      </c>
      <c r="I41" s="1802" t="s">
        <v>2413</v>
      </c>
      <c r="J41" s="1804" t="s">
        <v>2413</v>
      </c>
    </row>
    <row r="42" spans="1:10" ht="16.5" customHeight="1">
      <c r="A42" s="809" t="s">
        <v>2531</v>
      </c>
      <c r="B42" s="1010">
        <v>1279282</v>
      </c>
      <c r="C42" s="1010">
        <v>1447729</v>
      </c>
      <c r="D42" s="1010">
        <v>1420109</v>
      </c>
      <c r="E42" s="1010">
        <v>27620</v>
      </c>
      <c r="F42" s="1010" t="s">
        <v>111</v>
      </c>
      <c r="G42" s="1010" t="s">
        <v>111</v>
      </c>
      <c r="H42" s="1010" t="s">
        <v>111</v>
      </c>
      <c r="I42" s="1007">
        <v>158086</v>
      </c>
      <c r="J42" s="1995">
        <v>177861</v>
      </c>
    </row>
    <row r="43" spans="1:10" ht="16.5" customHeight="1">
      <c r="A43" s="302" t="s">
        <v>2530</v>
      </c>
      <c r="B43" s="1801" t="s">
        <v>2570</v>
      </c>
      <c r="C43" s="1801" t="s">
        <v>2570</v>
      </c>
      <c r="D43" s="1801" t="s">
        <v>2570</v>
      </c>
      <c r="E43" s="1801" t="s">
        <v>2570</v>
      </c>
      <c r="F43" s="1802" t="s">
        <v>111</v>
      </c>
      <c r="G43" s="1802" t="s">
        <v>111</v>
      </c>
      <c r="H43" s="1801" t="s">
        <v>2570</v>
      </c>
      <c r="I43" s="1801" t="s">
        <v>2570</v>
      </c>
      <c r="J43" s="1803" t="s">
        <v>2570</v>
      </c>
    </row>
    <row r="44" spans="1:10" ht="16.5" customHeight="1">
      <c r="A44" s="826" t="s">
        <v>175</v>
      </c>
      <c r="B44" s="2019">
        <v>180219</v>
      </c>
      <c r="C44" s="2019">
        <v>384782</v>
      </c>
      <c r="D44" s="2019">
        <v>362497</v>
      </c>
      <c r="E44" s="2019">
        <v>2977</v>
      </c>
      <c r="F44" s="2019" t="s">
        <v>111</v>
      </c>
      <c r="G44" s="2019" t="s">
        <v>111</v>
      </c>
      <c r="H44" s="2019">
        <v>19308</v>
      </c>
      <c r="I44" s="1012">
        <v>186132</v>
      </c>
      <c r="J44" s="1012">
        <v>170031</v>
      </c>
    </row>
    <row r="45" spans="1:10" ht="18" customHeight="1">
      <c r="A45" s="558" t="s">
        <v>3928</v>
      </c>
      <c r="B45" s="190"/>
      <c r="C45" s="190"/>
      <c r="D45" s="190"/>
      <c r="E45" s="190"/>
      <c r="F45" s="190"/>
      <c r="G45" s="190"/>
      <c r="H45" s="190"/>
      <c r="I45" s="190"/>
      <c r="J45" s="190"/>
    </row>
    <row r="46" spans="1:10" ht="18" customHeight="1">
      <c r="A46" s="599" t="s">
        <v>2828</v>
      </c>
      <c r="B46" s="190"/>
      <c r="C46" s="190"/>
      <c r="D46" s="190"/>
      <c r="E46" s="190"/>
      <c r="F46" s="190"/>
      <c r="G46" s="190"/>
      <c r="H46" s="190"/>
      <c r="I46" s="190"/>
      <c r="J46" s="190"/>
    </row>
    <row r="47" spans="1:10" ht="18" customHeight="1">
      <c r="A47" s="599" t="s">
        <v>2694</v>
      </c>
    </row>
    <row r="48" spans="1:10" ht="18" customHeight="1">
      <c r="A48" s="599" t="s">
        <v>2696</v>
      </c>
    </row>
  </sheetData>
  <mergeCells count="5">
    <mergeCell ref="A3:A4"/>
    <mergeCell ref="B3:B4"/>
    <mergeCell ref="C3:H3"/>
    <mergeCell ref="I3:I4"/>
    <mergeCell ref="J3:J4"/>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71"/>
  <sheetViews>
    <sheetView showGridLines="0" view="pageBreakPreview" zoomScaleNormal="100" zoomScaleSheetLayoutView="100" workbookViewId="0">
      <selection activeCell="I50" sqref="I50"/>
    </sheetView>
  </sheetViews>
  <sheetFormatPr defaultRowHeight="24.95" customHeight="1"/>
  <cols>
    <col min="1" max="1" width="8.75" style="83" customWidth="1"/>
    <col min="2" max="2" width="5" style="83" customWidth="1"/>
    <col min="3" max="3" width="7" style="83" customWidth="1"/>
    <col min="4" max="4" width="5" style="83" customWidth="1"/>
    <col min="5" max="5" width="7" style="83" customWidth="1"/>
    <col min="6" max="6" width="5" style="83" customWidth="1"/>
    <col min="7" max="7" width="7" style="83" customWidth="1"/>
    <col min="8" max="8" width="5" style="83" customWidth="1"/>
    <col min="9" max="9" width="7" style="83" customWidth="1"/>
    <col min="10" max="10" width="5" style="83" customWidth="1"/>
    <col min="11" max="11" width="7" style="83" customWidth="1"/>
    <col min="12" max="12" width="5" style="83" customWidth="1"/>
    <col min="13" max="13" width="7" style="83" customWidth="1"/>
    <col min="14" max="14" width="9" style="129"/>
    <col min="15" max="238" width="9" style="83"/>
    <col min="239" max="239" width="4.75" style="83" customWidth="1"/>
    <col min="240" max="240" width="6.875" style="83" customWidth="1"/>
    <col min="241" max="241" width="6.375" style="83" customWidth="1"/>
    <col min="242" max="242" width="8.625" style="83" customWidth="1"/>
    <col min="243" max="243" width="6.375" style="83" customWidth="1"/>
    <col min="244" max="244" width="8.625" style="83" customWidth="1"/>
    <col min="245" max="245" width="6.375" style="83" customWidth="1"/>
    <col min="246" max="246" width="8.625" style="83" customWidth="1"/>
    <col min="247" max="247" width="6.375" style="83" customWidth="1"/>
    <col min="248" max="248" width="8.625" style="83" customWidth="1"/>
    <col min="249" max="249" width="6.375" style="83" customWidth="1"/>
    <col min="250" max="250" width="8.625" style="83" customWidth="1"/>
    <col min="251" max="252" width="9" style="83"/>
    <col min="253" max="255" width="8.375" style="83" customWidth="1"/>
    <col min="256" max="256" width="9" style="83"/>
    <col min="257" max="257" width="9.25" style="83" bestFit="1" customWidth="1"/>
    <col min="258" max="494" width="9" style="83"/>
    <col min="495" max="495" width="4.75" style="83" customWidth="1"/>
    <col min="496" max="496" width="6.875" style="83" customWidth="1"/>
    <col min="497" max="497" width="6.375" style="83" customWidth="1"/>
    <col min="498" max="498" width="8.625" style="83" customWidth="1"/>
    <col min="499" max="499" width="6.375" style="83" customWidth="1"/>
    <col min="500" max="500" width="8.625" style="83" customWidth="1"/>
    <col min="501" max="501" width="6.375" style="83" customWidth="1"/>
    <col min="502" max="502" width="8.625" style="83" customWidth="1"/>
    <col min="503" max="503" width="6.375" style="83" customWidth="1"/>
    <col min="504" max="504" width="8.625" style="83" customWidth="1"/>
    <col min="505" max="505" width="6.375" style="83" customWidth="1"/>
    <col min="506" max="506" width="8.625" style="83" customWidth="1"/>
    <col min="507" max="508" width="9" style="83"/>
    <col min="509" max="511" width="8.375" style="83" customWidth="1"/>
    <col min="512" max="512" width="9" style="83"/>
    <col min="513" max="513" width="9.25" style="83" bestFit="1" customWidth="1"/>
    <col min="514" max="750" width="9" style="83"/>
    <col min="751" max="751" width="4.75" style="83" customWidth="1"/>
    <col min="752" max="752" width="6.875" style="83" customWidth="1"/>
    <col min="753" max="753" width="6.375" style="83" customWidth="1"/>
    <col min="754" max="754" width="8.625" style="83" customWidth="1"/>
    <col min="755" max="755" width="6.375" style="83" customWidth="1"/>
    <col min="756" max="756" width="8.625" style="83" customWidth="1"/>
    <col min="757" max="757" width="6.375" style="83" customWidth="1"/>
    <col min="758" max="758" width="8.625" style="83" customWidth="1"/>
    <col min="759" max="759" width="6.375" style="83" customWidth="1"/>
    <col min="760" max="760" width="8.625" style="83" customWidth="1"/>
    <col min="761" max="761" width="6.375" style="83" customWidth="1"/>
    <col min="762" max="762" width="8.625" style="83" customWidth="1"/>
    <col min="763" max="764" width="9" style="83"/>
    <col min="765" max="767" width="8.375" style="83" customWidth="1"/>
    <col min="768" max="768" width="9" style="83"/>
    <col min="769" max="769" width="9.25" style="83" bestFit="1" customWidth="1"/>
    <col min="770" max="1006" width="9" style="83"/>
    <col min="1007" max="1007" width="4.75" style="83" customWidth="1"/>
    <col min="1008" max="1008" width="6.875" style="83" customWidth="1"/>
    <col min="1009" max="1009" width="6.375" style="83" customWidth="1"/>
    <col min="1010" max="1010" width="8.625" style="83" customWidth="1"/>
    <col min="1011" max="1011" width="6.375" style="83" customWidth="1"/>
    <col min="1012" max="1012" width="8.625" style="83" customWidth="1"/>
    <col min="1013" max="1013" width="6.375" style="83" customWidth="1"/>
    <col min="1014" max="1014" width="8.625" style="83" customWidth="1"/>
    <col min="1015" max="1015" width="6.375" style="83" customWidth="1"/>
    <col min="1016" max="1016" width="8.625" style="83" customWidth="1"/>
    <col min="1017" max="1017" width="6.375" style="83" customWidth="1"/>
    <col min="1018" max="1018" width="8.625" style="83" customWidth="1"/>
    <col min="1019" max="1020" width="9" style="83"/>
    <col min="1021" max="1023" width="8.375" style="83" customWidth="1"/>
    <col min="1024" max="1024" width="9" style="83"/>
    <col min="1025" max="1025" width="9.25" style="83" bestFit="1" customWidth="1"/>
    <col min="1026" max="1262" width="9" style="83"/>
    <col min="1263" max="1263" width="4.75" style="83" customWidth="1"/>
    <col min="1264" max="1264" width="6.875" style="83" customWidth="1"/>
    <col min="1265" max="1265" width="6.375" style="83" customWidth="1"/>
    <col min="1266" max="1266" width="8.625" style="83" customWidth="1"/>
    <col min="1267" max="1267" width="6.375" style="83" customWidth="1"/>
    <col min="1268" max="1268" width="8.625" style="83" customWidth="1"/>
    <col min="1269" max="1269" width="6.375" style="83" customWidth="1"/>
    <col min="1270" max="1270" width="8.625" style="83" customWidth="1"/>
    <col min="1271" max="1271" width="6.375" style="83" customWidth="1"/>
    <col min="1272" max="1272" width="8.625" style="83" customWidth="1"/>
    <col min="1273" max="1273" width="6.375" style="83" customWidth="1"/>
    <col min="1274" max="1274" width="8.625" style="83" customWidth="1"/>
    <col min="1275" max="1276" width="9" style="83"/>
    <col min="1277" max="1279" width="8.375" style="83" customWidth="1"/>
    <col min="1280" max="1280" width="9" style="83"/>
    <col min="1281" max="1281" width="9.25" style="83" bestFit="1" customWidth="1"/>
    <col min="1282" max="1518" width="9" style="83"/>
    <col min="1519" max="1519" width="4.75" style="83" customWidth="1"/>
    <col min="1520" max="1520" width="6.875" style="83" customWidth="1"/>
    <col min="1521" max="1521" width="6.375" style="83" customWidth="1"/>
    <col min="1522" max="1522" width="8.625" style="83" customWidth="1"/>
    <col min="1523" max="1523" width="6.375" style="83" customWidth="1"/>
    <col min="1524" max="1524" width="8.625" style="83" customWidth="1"/>
    <col min="1525" max="1525" width="6.375" style="83" customWidth="1"/>
    <col min="1526" max="1526" width="8.625" style="83" customWidth="1"/>
    <col min="1527" max="1527" width="6.375" style="83" customWidth="1"/>
    <col min="1528" max="1528" width="8.625" style="83" customWidth="1"/>
    <col min="1529" max="1529" width="6.375" style="83" customWidth="1"/>
    <col min="1530" max="1530" width="8.625" style="83" customWidth="1"/>
    <col min="1531" max="1532" width="9" style="83"/>
    <col min="1533" max="1535" width="8.375" style="83" customWidth="1"/>
    <col min="1536" max="1536" width="9" style="83"/>
    <col min="1537" max="1537" width="9.25" style="83" bestFit="1" customWidth="1"/>
    <col min="1538" max="1774" width="9" style="83"/>
    <col min="1775" max="1775" width="4.75" style="83" customWidth="1"/>
    <col min="1776" max="1776" width="6.875" style="83" customWidth="1"/>
    <col min="1777" max="1777" width="6.375" style="83" customWidth="1"/>
    <col min="1778" max="1778" width="8.625" style="83" customWidth="1"/>
    <col min="1779" max="1779" width="6.375" style="83" customWidth="1"/>
    <col min="1780" max="1780" width="8.625" style="83" customWidth="1"/>
    <col min="1781" max="1781" width="6.375" style="83" customWidth="1"/>
    <col min="1782" max="1782" width="8.625" style="83" customWidth="1"/>
    <col min="1783" max="1783" width="6.375" style="83" customWidth="1"/>
    <col min="1784" max="1784" width="8.625" style="83" customWidth="1"/>
    <col min="1785" max="1785" width="6.375" style="83" customWidth="1"/>
    <col min="1786" max="1786" width="8.625" style="83" customWidth="1"/>
    <col min="1787" max="1788" width="9" style="83"/>
    <col min="1789" max="1791" width="8.375" style="83" customWidth="1"/>
    <col min="1792" max="1792" width="9" style="83"/>
    <col min="1793" max="1793" width="9.25" style="83" bestFit="1" customWidth="1"/>
    <col min="1794" max="2030" width="9" style="83"/>
    <col min="2031" max="2031" width="4.75" style="83" customWidth="1"/>
    <col min="2032" max="2032" width="6.875" style="83" customWidth="1"/>
    <col min="2033" max="2033" width="6.375" style="83" customWidth="1"/>
    <col min="2034" max="2034" width="8.625" style="83" customWidth="1"/>
    <col min="2035" max="2035" width="6.375" style="83" customWidth="1"/>
    <col min="2036" max="2036" width="8.625" style="83" customWidth="1"/>
    <col min="2037" max="2037" width="6.375" style="83" customWidth="1"/>
    <col min="2038" max="2038" width="8.625" style="83" customWidth="1"/>
    <col min="2039" max="2039" width="6.375" style="83" customWidth="1"/>
    <col min="2040" max="2040" width="8.625" style="83" customWidth="1"/>
    <col min="2041" max="2041" width="6.375" style="83" customWidth="1"/>
    <col min="2042" max="2042" width="8.625" style="83" customWidth="1"/>
    <col min="2043" max="2044" width="9" style="83"/>
    <col min="2045" max="2047" width="8.375" style="83" customWidth="1"/>
    <col min="2048" max="2048" width="9" style="83"/>
    <col min="2049" max="2049" width="9.25" style="83" bestFit="1" customWidth="1"/>
    <col min="2050" max="2286" width="9" style="83"/>
    <col min="2287" max="2287" width="4.75" style="83" customWidth="1"/>
    <col min="2288" max="2288" width="6.875" style="83" customWidth="1"/>
    <col min="2289" max="2289" width="6.375" style="83" customWidth="1"/>
    <col min="2290" max="2290" width="8.625" style="83" customWidth="1"/>
    <col min="2291" max="2291" width="6.375" style="83" customWidth="1"/>
    <col min="2292" max="2292" width="8.625" style="83" customWidth="1"/>
    <col min="2293" max="2293" width="6.375" style="83" customWidth="1"/>
    <col min="2294" max="2294" width="8.625" style="83" customWidth="1"/>
    <col min="2295" max="2295" width="6.375" style="83" customWidth="1"/>
    <col min="2296" max="2296" width="8.625" style="83" customWidth="1"/>
    <col min="2297" max="2297" width="6.375" style="83" customWidth="1"/>
    <col min="2298" max="2298" width="8.625" style="83" customWidth="1"/>
    <col min="2299" max="2300" width="9" style="83"/>
    <col min="2301" max="2303" width="8.375" style="83" customWidth="1"/>
    <col min="2304" max="2304" width="9" style="83"/>
    <col min="2305" max="2305" width="9.25" style="83" bestFit="1" customWidth="1"/>
    <col min="2306" max="2542" width="9" style="83"/>
    <col min="2543" max="2543" width="4.75" style="83" customWidth="1"/>
    <col min="2544" max="2544" width="6.875" style="83" customWidth="1"/>
    <col min="2545" max="2545" width="6.375" style="83" customWidth="1"/>
    <col min="2546" max="2546" width="8.625" style="83" customWidth="1"/>
    <col min="2547" max="2547" width="6.375" style="83" customWidth="1"/>
    <col min="2548" max="2548" width="8.625" style="83" customWidth="1"/>
    <col min="2549" max="2549" width="6.375" style="83" customWidth="1"/>
    <col min="2550" max="2550" width="8.625" style="83" customWidth="1"/>
    <col min="2551" max="2551" width="6.375" style="83" customWidth="1"/>
    <col min="2552" max="2552" width="8.625" style="83" customWidth="1"/>
    <col min="2553" max="2553" width="6.375" style="83" customWidth="1"/>
    <col min="2554" max="2554" width="8.625" style="83" customWidth="1"/>
    <col min="2555" max="2556" width="9" style="83"/>
    <col min="2557" max="2559" width="8.375" style="83" customWidth="1"/>
    <col min="2560" max="2560" width="9" style="83"/>
    <col min="2561" max="2561" width="9.25" style="83" bestFit="1" customWidth="1"/>
    <col min="2562" max="2798" width="9" style="83"/>
    <col min="2799" max="2799" width="4.75" style="83" customWidth="1"/>
    <col min="2800" max="2800" width="6.875" style="83" customWidth="1"/>
    <col min="2801" max="2801" width="6.375" style="83" customWidth="1"/>
    <col min="2802" max="2802" width="8.625" style="83" customWidth="1"/>
    <col min="2803" max="2803" width="6.375" style="83" customWidth="1"/>
    <col min="2804" max="2804" width="8.625" style="83" customWidth="1"/>
    <col min="2805" max="2805" width="6.375" style="83" customWidth="1"/>
    <col min="2806" max="2806" width="8.625" style="83" customWidth="1"/>
    <col min="2807" max="2807" width="6.375" style="83" customWidth="1"/>
    <col min="2808" max="2808" width="8.625" style="83" customWidth="1"/>
    <col min="2809" max="2809" width="6.375" style="83" customWidth="1"/>
    <col min="2810" max="2810" width="8.625" style="83" customWidth="1"/>
    <col min="2811" max="2812" width="9" style="83"/>
    <col min="2813" max="2815" width="8.375" style="83" customWidth="1"/>
    <col min="2816" max="2816" width="9" style="83"/>
    <col min="2817" max="2817" width="9.25" style="83" bestFit="1" customWidth="1"/>
    <col min="2818" max="3054" width="9" style="83"/>
    <col min="3055" max="3055" width="4.75" style="83" customWidth="1"/>
    <col min="3056" max="3056" width="6.875" style="83" customWidth="1"/>
    <col min="3057" max="3057" width="6.375" style="83" customWidth="1"/>
    <col min="3058" max="3058" width="8.625" style="83" customWidth="1"/>
    <col min="3059" max="3059" width="6.375" style="83" customWidth="1"/>
    <col min="3060" max="3060" width="8.625" style="83" customWidth="1"/>
    <col min="3061" max="3061" width="6.375" style="83" customWidth="1"/>
    <col min="3062" max="3062" width="8.625" style="83" customWidth="1"/>
    <col min="3063" max="3063" width="6.375" style="83" customWidth="1"/>
    <col min="3064" max="3064" width="8.625" style="83" customWidth="1"/>
    <col min="3065" max="3065" width="6.375" style="83" customWidth="1"/>
    <col min="3066" max="3066" width="8.625" style="83" customWidth="1"/>
    <col min="3067" max="3068" width="9" style="83"/>
    <col min="3069" max="3071" width="8.375" style="83" customWidth="1"/>
    <col min="3072" max="3072" width="9" style="83"/>
    <col min="3073" max="3073" width="9.25" style="83" bestFit="1" customWidth="1"/>
    <col min="3074" max="3310" width="9" style="83"/>
    <col min="3311" max="3311" width="4.75" style="83" customWidth="1"/>
    <col min="3312" max="3312" width="6.875" style="83" customWidth="1"/>
    <col min="3313" max="3313" width="6.375" style="83" customWidth="1"/>
    <col min="3314" max="3314" width="8.625" style="83" customWidth="1"/>
    <col min="3315" max="3315" width="6.375" style="83" customWidth="1"/>
    <col min="3316" max="3316" width="8.625" style="83" customWidth="1"/>
    <col min="3317" max="3317" width="6.375" style="83" customWidth="1"/>
    <col min="3318" max="3318" width="8.625" style="83" customWidth="1"/>
    <col min="3319" max="3319" width="6.375" style="83" customWidth="1"/>
    <col min="3320" max="3320" width="8.625" style="83" customWidth="1"/>
    <col min="3321" max="3321" width="6.375" style="83" customWidth="1"/>
    <col min="3322" max="3322" width="8.625" style="83" customWidth="1"/>
    <col min="3323" max="3324" width="9" style="83"/>
    <col min="3325" max="3327" width="8.375" style="83" customWidth="1"/>
    <col min="3328" max="3328" width="9" style="83"/>
    <col min="3329" max="3329" width="9.25" style="83" bestFit="1" customWidth="1"/>
    <col min="3330" max="3566" width="9" style="83"/>
    <col min="3567" max="3567" width="4.75" style="83" customWidth="1"/>
    <col min="3568" max="3568" width="6.875" style="83" customWidth="1"/>
    <col min="3569" max="3569" width="6.375" style="83" customWidth="1"/>
    <col min="3570" max="3570" width="8.625" style="83" customWidth="1"/>
    <col min="3571" max="3571" width="6.375" style="83" customWidth="1"/>
    <col min="3572" max="3572" width="8.625" style="83" customWidth="1"/>
    <col min="3573" max="3573" width="6.375" style="83" customWidth="1"/>
    <col min="3574" max="3574" width="8.625" style="83" customWidth="1"/>
    <col min="3575" max="3575" width="6.375" style="83" customWidth="1"/>
    <col min="3576" max="3576" width="8.625" style="83" customWidth="1"/>
    <col min="3577" max="3577" width="6.375" style="83" customWidth="1"/>
    <col min="3578" max="3578" width="8.625" style="83" customWidth="1"/>
    <col min="3579" max="3580" width="9" style="83"/>
    <col min="3581" max="3583" width="8.375" style="83" customWidth="1"/>
    <col min="3584" max="3584" width="9" style="83"/>
    <col min="3585" max="3585" width="9.25" style="83" bestFit="1" customWidth="1"/>
    <col min="3586" max="3822" width="9" style="83"/>
    <col min="3823" max="3823" width="4.75" style="83" customWidth="1"/>
    <col min="3824" max="3824" width="6.875" style="83" customWidth="1"/>
    <col min="3825" max="3825" width="6.375" style="83" customWidth="1"/>
    <col min="3826" max="3826" width="8.625" style="83" customWidth="1"/>
    <col min="3827" max="3827" width="6.375" style="83" customWidth="1"/>
    <col min="3828" max="3828" width="8.625" style="83" customWidth="1"/>
    <col min="3829" max="3829" width="6.375" style="83" customWidth="1"/>
    <col min="3830" max="3830" width="8.625" style="83" customWidth="1"/>
    <col min="3831" max="3831" width="6.375" style="83" customWidth="1"/>
    <col min="3832" max="3832" width="8.625" style="83" customWidth="1"/>
    <col min="3833" max="3833" width="6.375" style="83" customWidth="1"/>
    <col min="3834" max="3834" width="8.625" style="83" customWidth="1"/>
    <col min="3835" max="3836" width="9" style="83"/>
    <col min="3837" max="3839" width="8.375" style="83" customWidth="1"/>
    <col min="3840" max="3840" width="9" style="83"/>
    <col min="3841" max="3841" width="9.25" style="83" bestFit="1" customWidth="1"/>
    <col min="3842" max="4078" width="9" style="83"/>
    <col min="4079" max="4079" width="4.75" style="83" customWidth="1"/>
    <col min="4080" max="4080" width="6.875" style="83" customWidth="1"/>
    <col min="4081" max="4081" width="6.375" style="83" customWidth="1"/>
    <col min="4082" max="4082" width="8.625" style="83" customWidth="1"/>
    <col min="4083" max="4083" width="6.375" style="83" customWidth="1"/>
    <col min="4084" max="4084" width="8.625" style="83" customWidth="1"/>
    <col min="4085" max="4085" width="6.375" style="83" customWidth="1"/>
    <col min="4086" max="4086" width="8.625" style="83" customWidth="1"/>
    <col min="4087" max="4087" width="6.375" style="83" customWidth="1"/>
    <col min="4088" max="4088" width="8.625" style="83" customWidth="1"/>
    <col min="4089" max="4089" width="6.375" style="83" customWidth="1"/>
    <col min="4090" max="4090" width="8.625" style="83" customWidth="1"/>
    <col min="4091" max="4092" width="9" style="83"/>
    <col min="4093" max="4095" width="8.375" style="83" customWidth="1"/>
    <col min="4096" max="4096" width="9" style="83"/>
    <col min="4097" max="4097" width="9.25" style="83" bestFit="1" customWidth="1"/>
    <col min="4098" max="4334" width="9" style="83"/>
    <col min="4335" max="4335" width="4.75" style="83" customWidth="1"/>
    <col min="4336" max="4336" width="6.875" style="83" customWidth="1"/>
    <col min="4337" max="4337" width="6.375" style="83" customWidth="1"/>
    <col min="4338" max="4338" width="8.625" style="83" customWidth="1"/>
    <col min="4339" max="4339" width="6.375" style="83" customWidth="1"/>
    <col min="4340" max="4340" width="8.625" style="83" customWidth="1"/>
    <col min="4341" max="4341" width="6.375" style="83" customWidth="1"/>
    <col min="4342" max="4342" width="8.625" style="83" customWidth="1"/>
    <col min="4343" max="4343" width="6.375" style="83" customWidth="1"/>
    <col min="4344" max="4344" width="8.625" style="83" customWidth="1"/>
    <col min="4345" max="4345" width="6.375" style="83" customWidth="1"/>
    <col min="4346" max="4346" width="8.625" style="83" customWidth="1"/>
    <col min="4347" max="4348" width="9" style="83"/>
    <col min="4349" max="4351" width="8.375" style="83" customWidth="1"/>
    <col min="4352" max="4352" width="9" style="83"/>
    <col min="4353" max="4353" width="9.25" style="83" bestFit="1" customWidth="1"/>
    <col min="4354" max="4590" width="9" style="83"/>
    <col min="4591" max="4591" width="4.75" style="83" customWidth="1"/>
    <col min="4592" max="4592" width="6.875" style="83" customWidth="1"/>
    <col min="4593" max="4593" width="6.375" style="83" customWidth="1"/>
    <col min="4594" max="4594" width="8.625" style="83" customWidth="1"/>
    <col min="4595" max="4595" width="6.375" style="83" customWidth="1"/>
    <col min="4596" max="4596" width="8.625" style="83" customWidth="1"/>
    <col min="4597" max="4597" width="6.375" style="83" customWidth="1"/>
    <col min="4598" max="4598" width="8.625" style="83" customWidth="1"/>
    <col min="4599" max="4599" width="6.375" style="83" customWidth="1"/>
    <col min="4600" max="4600" width="8.625" style="83" customWidth="1"/>
    <col min="4601" max="4601" width="6.375" style="83" customWidth="1"/>
    <col min="4602" max="4602" width="8.625" style="83" customWidth="1"/>
    <col min="4603" max="4604" width="9" style="83"/>
    <col min="4605" max="4607" width="8.375" style="83" customWidth="1"/>
    <col min="4608" max="4608" width="9" style="83"/>
    <col min="4609" max="4609" width="9.25" style="83" bestFit="1" customWidth="1"/>
    <col min="4610" max="4846" width="9" style="83"/>
    <col min="4847" max="4847" width="4.75" style="83" customWidth="1"/>
    <col min="4848" max="4848" width="6.875" style="83" customWidth="1"/>
    <col min="4849" max="4849" width="6.375" style="83" customWidth="1"/>
    <col min="4850" max="4850" width="8.625" style="83" customWidth="1"/>
    <col min="4851" max="4851" width="6.375" style="83" customWidth="1"/>
    <col min="4852" max="4852" width="8.625" style="83" customWidth="1"/>
    <col min="4853" max="4853" width="6.375" style="83" customWidth="1"/>
    <col min="4854" max="4854" width="8.625" style="83" customWidth="1"/>
    <col min="4855" max="4855" width="6.375" style="83" customWidth="1"/>
    <col min="4856" max="4856" width="8.625" style="83" customWidth="1"/>
    <col min="4857" max="4857" width="6.375" style="83" customWidth="1"/>
    <col min="4858" max="4858" width="8.625" style="83" customWidth="1"/>
    <col min="4859" max="4860" width="9" style="83"/>
    <col min="4861" max="4863" width="8.375" style="83" customWidth="1"/>
    <col min="4864" max="4864" width="9" style="83"/>
    <col min="4865" max="4865" width="9.25" style="83" bestFit="1" customWidth="1"/>
    <col min="4866" max="5102" width="9" style="83"/>
    <col min="5103" max="5103" width="4.75" style="83" customWidth="1"/>
    <col min="5104" max="5104" width="6.875" style="83" customWidth="1"/>
    <col min="5105" max="5105" width="6.375" style="83" customWidth="1"/>
    <col min="5106" max="5106" width="8.625" style="83" customWidth="1"/>
    <col min="5107" max="5107" width="6.375" style="83" customWidth="1"/>
    <col min="5108" max="5108" width="8.625" style="83" customWidth="1"/>
    <col min="5109" max="5109" width="6.375" style="83" customWidth="1"/>
    <col min="5110" max="5110" width="8.625" style="83" customWidth="1"/>
    <col min="5111" max="5111" width="6.375" style="83" customWidth="1"/>
    <col min="5112" max="5112" width="8.625" style="83" customWidth="1"/>
    <col min="5113" max="5113" width="6.375" style="83" customWidth="1"/>
    <col min="5114" max="5114" width="8.625" style="83" customWidth="1"/>
    <col min="5115" max="5116" width="9" style="83"/>
    <col min="5117" max="5119" width="8.375" style="83" customWidth="1"/>
    <col min="5120" max="5120" width="9" style="83"/>
    <col min="5121" max="5121" width="9.25" style="83" bestFit="1" customWidth="1"/>
    <col min="5122" max="5358" width="9" style="83"/>
    <col min="5359" max="5359" width="4.75" style="83" customWidth="1"/>
    <col min="5360" max="5360" width="6.875" style="83" customWidth="1"/>
    <col min="5361" max="5361" width="6.375" style="83" customWidth="1"/>
    <col min="5362" max="5362" width="8.625" style="83" customWidth="1"/>
    <col min="5363" max="5363" width="6.375" style="83" customWidth="1"/>
    <col min="5364" max="5364" width="8.625" style="83" customWidth="1"/>
    <col min="5365" max="5365" width="6.375" style="83" customWidth="1"/>
    <col min="5366" max="5366" width="8.625" style="83" customWidth="1"/>
    <col min="5367" max="5367" width="6.375" style="83" customWidth="1"/>
    <col min="5368" max="5368" width="8.625" style="83" customWidth="1"/>
    <col min="5369" max="5369" width="6.375" style="83" customWidth="1"/>
    <col min="5370" max="5370" width="8.625" style="83" customWidth="1"/>
    <col min="5371" max="5372" width="9" style="83"/>
    <col min="5373" max="5375" width="8.375" style="83" customWidth="1"/>
    <col min="5376" max="5376" width="9" style="83"/>
    <col min="5377" max="5377" width="9.25" style="83" bestFit="1" customWidth="1"/>
    <col min="5378" max="5614" width="9" style="83"/>
    <col min="5615" max="5615" width="4.75" style="83" customWidth="1"/>
    <col min="5616" max="5616" width="6.875" style="83" customWidth="1"/>
    <col min="5617" max="5617" width="6.375" style="83" customWidth="1"/>
    <col min="5618" max="5618" width="8.625" style="83" customWidth="1"/>
    <col min="5619" max="5619" width="6.375" style="83" customWidth="1"/>
    <col min="5620" max="5620" width="8.625" style="83" customWidth="1"/>
    <col min="5621" max="5621" width="6.375" style="83" customWidth="1"/>
    <col min="5622" max="5622" width="8.625" style="83" customWidth="1"/>
    <col min="5623" max="5623" width="6.375" style="83" customWidth="1"/>
    <col min="5624" max="5624" width="8.625" style="83" customWidth="1"/>
    <col min="5625" max="5625" width="6.375" style="83" customWidth="1"/>
    <col min="5626" max="5626" width="8.625" style="83" customWidth="1"/>
    <col min="5627" max="5628" width="9" style="83"/>
    <col min="5629" max="5631" width="8.375" style="83" customWidth="1"/>
    <col min="5632" max="5632" width="9" style="83"/>
    <col min="5633" max="5633" width="9.25" style="83" bestFit="1" customWidth="1"/>
    <col min="5634" max="5870" width="9" style="83"/>
    <col min="5871" max="5871" width="4.75" style="83" customWidth="1"/>
    <col min="5872" max="5872" width="6.875" style="83" customWidth="1"/>
    <col min="5873" max="5873" width="6.375" style="83" customWidth="1"/>
    <col min="5874" max="5874" width="8.625" style="83" customWidth="1"/>
    <col min="5875" max="5875" width="6.375" style="83" customWidth="1"/>
    <col min="5876" max="5876" width="8.625" style="83" customWidth="1"/>
    <col min="5877" max="5877" width="6.375" style="83" customWidth="1"/>
    <col min="5878" max="5878" width="8.625" style="83" customWidth="1"/>
    <col min="5879" max="5879" width="6.375" style="83" customWidth="1"/>
    <col min="5880" max="5880" width="8.625" style="83" customWidth="1"/>
    <col min="5881" max="5881" width="6.375" style="83" customWidth="1"/>
    <col min="5882" max="5882" width="8.625" style="83" customWidth="1"/>
    <col min="5883" max="5884" width="9" style="83"/>
    <col min="5885" max="5887" width="8.375" style="83" customWidth="1"/>
    <col min="5888" max="5888" width="9" style="83"/>
    <col min="5889" max="5889" width="9.25" style="83" bestFit="1" customWidth="1"/>
    <col min="5890" max="6126" width="9" style="83"/>
    <col min="6127" max="6127" width="4.75" style="83" customWidth="1"/>
    <col min="6128" max="6128" width="6.875" style="83" customWidth="1"/>
    <col min="6129" max="6129" width="6.375" style="83" customWidth="1"/>
    <col min="6130" max="6130" width="8.625" style="83" customWidth="1"/>
    <col min="6131" max="6131" width="6.375" style="83" customWidth="1"/>
    <col min="6132" max="6132" width="8.625" style="83" customWidth="1"/>
    <col min="6133" max="6133" width="6.375" style="83" customWidth="1"/>
    <col min="6134" max="6134" width="8.625" style="83" customWidth="1"/>
    <col min="6135" max="6135" width="6.375" style="83" customWidth="1"/>
    <col min="6136" max="6136" width="8.625" style="83" customWidth="1"/>
    <col min="6137" max="6137" width="6.375" style="83" customWidth="1"/>
    <col min="6138" max="6138" width="8.625" style="83" customWidth="1"/>
    <col min="6139" max="6140" width="9" style="83"/>
    <col min="6141" max="6143" width="8.375" style="83" customWidth="1"/>
    <col min="6144" max="6144" width="9" style="83"/>
    <col min="6145" max="6145" width="9.25" style="83" bestFit="1" customWidth="1"/>
    <col min="6146" max="6382" width="9" style="83"/>
    <col min="6383" max="6383" width="4.75" style="83" customWidth="1"/>
    <col min="6384" max="6384" width="6.875" style="83" customWidth="1"/>
    <col min="6385" max="6385" width="6.375" style="83" customWidth="1"/>
    <col min="6386" max="6386" width="8.625" style="83" customWidth="1"/>
    <col min="6387" max="6387" width="6.375" style="83" customWidth="1"/>
    <col min="6388" max="6388" width="8.625" style="83" customWidth="1"/>
    <col min="6389" max="6389" width="6.375" style="83" customWidth="1"/>
    <col min="6390" max="6390" width="8.625" style="83" customWidth="1"/>
    <col min="6391" max="6391" width="6.375" style="83" customWidth="1"/>
    <col min="6392" max="6392" width="8.625" style="83" customWidth="1"/>
    <col min="6393" max="6393" width="6.375" style="83" customWidth="1"/>
    <col min="6394" max="6394" width="8.625" style="83" customWidth="1"/>
    <col min="6395" max="6396" width="9" style="83"/>
    <col min="6397" max="6399" width="8.375" style="83" customWidth="1"/>
    <col min="6400" max="6400" width="9" style="83"/>
    <col min="6401" max="6401" width="9.25" style="83" bestFit="1" customWidth="1"/>
    <col min="6402" max="6638" width="9" style="83"/>
    <col min="6639" max="6639" width="4.75" style="83" customWidth="1"/>
    <col min="6640" max="6640" width="6.875" style="83" customWidth="1"/>
    <col min="6641" max="6641" width="6.375" style="83" customWidth="1"/>
    <col min="6642" max="6642" width="8.625" style="83" customWidth="1"/>
    <col min="6643" max="6643" width="6.375" style="83" customWidth="1"/>
    <col min="6644" max="6644" width="8.625" style="83" customWidth="1"/>
    <col min="6645" max="6645" width="6.375" style="83" customWidth="1"/>
    <col min="6646" max="6646" width="8.625" style="83" customWidth="1"/>
    <col min="6647" max="6647" width="6.375" style="83" customWidth="1"/>
    <col min="6648" max="6648" width="8.625" style="83" customWidth="1"/>
    <col min="6649" max="6649" width="6.375" style="83" customWidth="1"/>
    <col min="6650" max="6650" width="8.625" style="83" customWidth="1"/>
    <col min="6651" max="6652" width="9" style="83"/>
    <col min="6653" max="6655" width="8.375" style="83" customWidth="1"/>
    <col min="6656" max="6656" width="9" style="83"/>
    <col min="6657" max="6657" width="9.25" style="83" bestFit="1" customWidth="1"/>
    <col min="6658" max="6894" width="9" style="83"/>
    <col min="6895" max="6895" width="4.75" style="83" customWidth="1"/>
    <col min="6896" max="6896" width="6.875" style="83" customWidth="1"/>
    <col min="6897" max="6897" width="6.375" style="83" customWidth="1"/>
    <col min="6898" max="6898" width="8.625" style="83" customWidth="1"/>
    <col min="6899" max="6899" width="6.375" style="83" customWidth="1"/>
    <col min="6900" max="6900" width="8.625" style="83" customWidth="1"/>
    <col min="6901" max="6901" width="6.375" style="83" customWidth="1"/>
    <col min="6902" max="6902" width="8.625" style="83" customWidth="1"/>
    <col min="6903" max="6903" width="6.375" style="83" customWidth="1"/>
    <col min="6904" max="6904" width="8.625" style="83" customWidth="1"/>
    <col min="6905" max="6905" width="6.375" style="83" customWidth="1"/>
    <col min="6906" max="6906" width="8.625" style="83" customWidth="1"/>
    <col min="6907" max="6908" width="9" style="83"/>
    <col min="6909" max="6911" width="8.375" style="83" customWidth="1"/>
    <col min="6912" max="6912" width="9" style="83"/>
    <col min="6913" max="6913" width="9.25" style="83" bestFit="1" customWidth="1"/>
    <col min="6914" max="7150" width="9" style="83"/>
    <col min="7151" max="7151" width="4.75" style="83" customWidth="1"/>
    <col min="7152" max="7152" width="6.875" style="83" customWidth="1"/>
    <col min="7153" max="7153" width="6.375" style="83" customWidth="1"/>
    <col min="7154" max="7154" width="8.625" style="83" customWidth="1"/>
    <col min="7155" max="7155" width="6.375" style="83" customWidth="1"/>
    <col min="7156" max="7156" width="8.625" style="83" customWidth="1"/>
    <col min="7157" max="7157" width="6.375" style="83" customWidth="1"/>
    <col min="7158" max="7158" width="8.625" style="83" customWidth="1"/>
    <col min="7159" max="7159" width="6.375" style="83" customWidth="1"/>
    <col min="7160" max="7160" width="8.625" style="83" customWidth="1"/>
    <col min="7161" max="7161" width="6.375" style="83" customWidth="1"/>
    <col min="7162" max="7162" width="8.625" style="83" customWidth="1"/>
    <col min="7163" max="7164" width="9" style="83"/>
    <col min="7165" max="7167" width="8.375" style="83" customWidth="1"/>
    <col min="7168" max="7168" width="9" style="83"/>
    <col min="7169" max="7169" width="9.25" style="83" bestFit="1" customWidth="1"/>
    <col min="7170" max="7406" width="9" style="83"/>
    <col min="7407" max="7407" width="4.75" style="83" customWidth="1"/>
    <col min="7408" max="7408" width="6.875" style="83" customWidth="1"/>
    <col min="7409" max="7409" width="6.375" style="83" customWidth="1"/>
    <col min="7410" max="7410" width="8.625" style="83" customWidth="1"/>
    <col min="7411" max="7411" width="6.375" style="83" customWidth="1"/>
    <col min="7412" max="7412" width="8.625" style="83" customWidth="1"/>
    <col min="7413" max="7413" width="6.375" style="83" customWidth="1"/>
    <col min="7414" max="7414" width="8.625" style="83" customWidth="1"/>
    <col min="7415" max="7415" width="6.375" style="83" customWidth="1"/>
    <col min="7416" max="7416" width="8.625" style="83" customWidth="1"/>
    <col min="7417" max="7417" width="6.375" style="83" customWidth="1"/>
    <col min="7418" max="7418" width="8.625" style="83" customWidth="1"/>
    <col min="7419" max="7420" width="9" style="83"/>
    <col min="7421" max="7423" width="8.375" style="83" customWidth="1"/>
    <col min="7424" max="7424" width="9" style="83"/>
    <col min="7425" max="7425" width="9.25" style="83" bestFit="1" customWidth="1"/>
    <col min="7426" max="7662" width="9" style="83"/>
    <col min="7663" max="7663" width="4.75" style="83" customWidth="1"/>
    <col min="7664" max="7664" width="6.875" style="83" customWidth="1"/>
    <col min="7665" max="7665" width="6.375" style="83" customWidth="1"/>
    <col min="7666" max="7666" width="8.625" style="83" customWidth="1"/>
    <col min="7667" max="7667" width="6.375" style="83" customWidth="1"/>
    <col min="7668" max="7668" width="8.625" style="83" customWidth="1"/>
    <col min="7669" max="7669" width="6.375" style="83" customWidth="1"/>
    <col min="7670" max="7670" width="8.625" style="83" customWidth="1"/>
    <col min="7671" max="7671" width="6.375" style="83" customWidth="1"/>
    <col min="7672" max="7672" width="8.625" style="83" customWidth="1"/>
    <col min="7673" max="7673" width="6.375" style="83" customWidth="1"/>
    <col min="7674" max="7674" width="8.625" style="83" customWidth="1"/>
    <col min="7675" max="7676" width="9" style="83"/>
    <col min="7677" max="7679" width="8.375" style="83" customWidth="1"/>
    <col min="7680" max="7680" width="9" style="83"/>
    <col min="7681" max="7681" width="9.25" style="83" bestFit="1" customWidth="1"/>
    <col min="7682" max="7918" width="9" style="83"/>
    <col min="7919" max="7919" width="4.75" style="83" customWidth="1"/>
    <col min="7920" max="7920" width="6.875" style="83" customWidth="1"/>
    <col min="7921" max="7921" width="6.375" style="83" customWidth="1"/>
    <col min="7922" max="7922" width="8.625" style="83" customWidth="1"/>
    <col min="7923" max="7923" width="6.375" style="83" customWidth="1"/>
    <col min="7924" max="7924" width="8.625" style="83" customWidth="1"/>
    <col min="7925" max="7925" width="6.375" style="83" customWidth="1"/>
    <col min="7926" max="7926" width="8.625" style="83" customWidth="1"/>
    <col min="7927" max="7927" width="6.375" style="83" customWidth="1"/>
    <col min="7928" max="7928" width="8.625" style="83" customWidth="1"/>
    <col min="7929" max="7929" width="6.375" style="83" customWidth="1"/>
    <col min="7930" max="7930" width="8.625" style="83" customWidth="1"/>
    <col min="7931" max="7932" width="9" style="83"/>
    <col min="7933" max="7935" width="8.375" style="83" customWidth="1"/>
    <col min="7936" max="7936" width="9" style="83"/>
    <col min="7937" max="7937" width="9.25" style="83" bestFit="1" customWidth="1"/>
    <col min="7938" max="8174" width="9" style="83"/>
    <col min="8175" max="8175" width="4.75" style="83" customWidth="1"/>
    <col min="8176" max="8176" width="6.875" style="83" customWidth="1"/>
    <col min="8177" max="8177" width="6.375" style="83" customWidth="1"/>
    <col min="8178" max="8178" width="8.625" style="83" customWidth="1"/>
    <col min="8179" max="8179" width="6.375" style="83" customWidth="1"/>
    <col min="8180" max="8180" width="8.625" style="83" customWidth="1"/>
    <col min="8181" max="8181" width="6.375" style="83" customWidth="1"/>
    <col min="8182" max="8182" width="8.625" style="83" customWidth="1"/>
    <col min="8183" max="8183" width="6.375" style="83" customWidth="1"/>
    <col min="8184" max="8184" width="8.625" style="83" customWidth="1"/>
    <col min="8185" max="8185" width="6.375" style="83" customWidth="1"/>
    <col min="8186" max="8186" width="8.625" style="83" customWidth="1"/>
    <col min="8187" max="8188" width="9" style="83"/>
    <col min="8189" max="8191" width="8.375" style="83" customWidth="1"/>
    <col min="8192" max="8192" width="9" style="83"/>
    <col min="8193" max="8193" width="9.25" style="83" bestFit="1" customWidth="1"/>
    <col min="8194" max="8430" width="9" style="83"/>
    <col min="8431" max="8431" width="4.75" style="83" customWidth="1"/>
    <col min="8432" max="8432" width="6.875" style="83" customWidth="1"/>
    <col min="8433" max="8433" width="6.375" style="83" customWidth="1"/>
    <col min="8434" max="8434" width="8.625" style="83" customWidth="1"/>
    <col min="8435" max="8435" width="6.375" style="83" customWidth="1"/>
    <col min="8436" max="8436" width="8.625" style="83" customWidth="1"/>
    <col min="8437" max="8437" width="6.375" style="83" customWidth="1"/>
    <col min="8438" max="8438" width="8.625" style="83" customWidth="1"/>
    <col min="8439" max="8439" width="6.375" style="83" customWidth="1"/>
    <col min="8440" max="8440" width="8.625" style="83" customWidth="1"/>
    <col min="8441" max="8441" width="6.375" style="83" customWidth="1"/>
    <col min="8442" max="8442" width="8.625" style="83" customWidth="1"/>
    <col min="8443" max="8444" width="9" style="83"/>
    <col min="8445" max="8447" width="8.375" style="83" customWidth="1"/>
    <col min="8448" max="8448" width="9" style="83"/>
    <col min="8449" max="8449" width="9.25" style="83" bestFit="1" customWidth="1"/>
    <col min="8450" max="8686" width="9" style="83"/>
    <col min="8687" max="8687" width="4.75" style="83" customWidth="1"/>
    <col min="8688" max="8688" width="6.875" style="83" customWidth="1"/>
    <col min="8689" max="8689" width="6.375" style="83" customWidth="1"/>
    <col min="8690" max="8690" width="8.625" style="83" customWidth="1"/>
    <col min="8691" max="8691" width="6.375" style="83" customWidth="1"/>
    <col min="8692" max="8692" width="8.625" style="83" customWidth="1"/>
    <col min="8693" max="8693" width="6.375" style="83" customWidth="1"/>
    <col min="8694" max="8694" width="8.625" style="83" customWidth="1"/>
    <col min="8695" max="8695" width="6.375" style="83" customWidth="1"/>
    <col min="8696" max="8696" width="8.625" style="83" customWidth="1"/>
    <col min="8697" max="8697" width="6.375" style="83" customWidth="1"/>
    <col min="8698" max="8698" width="8.625" style="83" customWidth="1"/>
    <col min="8699" max="8700" width="9" style="83"/>
    <col min="8701" max="8703" width="8.375" style="83" customWidth="1"/>
    <col min="8704" max="8704" width="9" style="83"/>
    <col min="8705" max="8705" width="9.25" style="83" bestFit="1" customWidth="1"/>
    <col min="8706" max="8942" width="9" style="83"/>
    <col min="8943" max="8943" width="4.75" style="83" customWidth="1"/>
    <col min="8944" max="8944" width="6.875" style="83" customWidth="1"/>
    <col min="8945" max="8945" width="6.375" style="83" customWidth="1"/>
    <col min="8946" max="8946" width="8.625" style="83" customWidth="1"/>
    <col min="8947" max="8947" width="6.375" style="83" customWidth="1"/>
    <col min="8948" max="8948" width="8.625" style="83" customWidth="1"/>
    <col min="8949" max="8949" width="6.375" style="83" customWidth="1"/>
    <col min="8950" max="8950" width="8.625" style="83" customWidth="1"/>
    <col min="8951" max="8951" width="6.375" style="83" customWidth="1"/>
    <col min="8952" max="8952" width="8.625" style="83" customWidth="1"/>
    <col min="8953" max="8953" width="6.375" style="83" customWidth="1"/>
    <col min="8954" max="8954" width="8.625" style="83" customWidth="1"/>
    <col min="8955" max="8956" width="9" style="83"/>
    <col min="8957" max="8959" width="8.375" style="83" customWidth="1"/>
    <col min="8960" max="8960" width="9" style="83"/>
    <col min="8961" max="8961" width="9.25" style="83" bestFit="1" customWidth="1"/>
    <col min="8962" max="9198" width="9" style="83"/>
    <col min="9199" max="9199" width="4.75" style="83" customWidth="1"/>
    <col min="9200" max="9200" width="6.875" style="83" customWidth="1"/>
    <col min="9201" max="9201" width="6.375" style="83" customWidth="1"/>
    <col min="9202" max="9202" width="8.625" style="83" customWidth="1"/>
    <col min="9203" max="9203" width="6.375" style="83" customWidth="1"/>
    <col min="9204" max="9204" width="8.625" style="83" customWidth="1"/>
    <col min="9205" max="9205" width="6.375" style="83" customWidth="1"/>
    <col min="9206" max="9206" width="8.625" style="83" customWidth="1"/>
    <col min="9207" max="9207" width="6.375" style="83" customWidth="1"/>
    <col min="9208" max="9208" width="8.625" style="83" customWidth="1"/>
    <col min="9209" max="9209" width="6.375" style="83" customWidth="1"/>
    <col min="9210" max="9210" width="8.625" style="83" customWidth="1"/>
    <col min="9211" max="9212" width="9" style="83"/>
    <col min="9213" max="9215" width="8.375" style="83" customWidth="1"/>
    <col min="9216" max="9216" width="9" style="83"/>
    <col min="9217" max="9217" width="9.25" style="83" bestFit="1" customWidth="1"/>
    <col min="9218" max="9454" width="9" style="83"/>
    <col min="9455" max="9455" width="4.75" style="83" customWidth="1"/>
    <col min="9456" max="9456" width="6.875" style="83" customWidth="1"/>
    <col min="9457" max="9457" width="6.375" style="83" customWidth="1"/>
    <col min="9458" max="9458" width="8.625" style="83" customWidth="1"/>
    <col min="9459" max="9459" width="6.375" style="83" customWidth="1"/>
    <col min="9460" max="9460" width="8.625" style="83" customWidth="1"/>
    <col min="9461" max="9461" width="6.375" style="83" customWidth="1"/>
    <col min="9462" max="9462" width="8.625" style="83" customWidth="1"/>
    <col min="9463" max="9463" width="6.375" style="83" customWidth="1"/>
    <col min="9464" max="9464" width="8.625" style="83" customWidth="1"/>
    <col min="9465" max="9465" width="6.375" style="83" customWidth="1"/>
    <col min="9466" max="9466" width="8.625" style="83" customWidth="1"/>
    <col min="9467" max="9468" width="9" style="83"/>
    <col min="9469" max="9471" width="8.375" style="83" customWidth="1"/>
    <col min="9472" max="9472" width="9" style="83"/>
    <col min="9473" max="9473" width="9.25" style="83" bestFit="1" customWidth="1"/>
    <col min="9474" max="9710" width="9" style="83"/>
    <col min="9711" max="9711" width="4.75" style="83" customWidth="1"/>
    <col min="9712" max="9712" width="6.875" style="83" customWidth="1"/>
    <col min="9713" max="9713" width="6.375" style="83" customWidth="1"/>
    <col min="9714" max="9714" width="8.625" style="83" customWidth="1"/>
    <col min="9715" max="9715" width="6.375" style="83" customWidth="1"/>
    <col min="9716" max="9716" width="8.625" style="83" customWidth="1"/>
    <col min="9717" max="9717" width="6.375" style="83" customWidth="1"/>
    <col min="9718" max="9718" width="8.625" style="83" customWidth="1"/>
    <col min="9719" max="9719" width="6.375" style="83" customWidth="1"/>
    <col min="9720" max="9720" width="8.625" style="83" customWidth="1"/>
    <col min="9721" max="9721" width="6.375" style="83" customWidth="1"/>
    <col min="9722" max="9722" width="8.625" style="83" customWidth="1"/>
    <col min="9723" max="9724" width="9" style="83"/>
    <col min="9725" max="9727" width="8.375" style="83" customWidth="1"/>
    <col min="9728" max="9728" width="9" style="83"/>
    <col min="9729" max="9729" width="9.25" style="83" bestFit="1" customWidth="1"/>
    <col min="9730" max="9966" width="9" style="83"/>
    <col min="9967" max="9967" width="4.75" style="83" customWidth="1"/>
    <col min="9968" max="9968" width="6.875" style="83" customWidth="1"/>
    <col min="9969" max="9969" width="6.375" style="83" customWidth="1"/>
    <col min="9970" max="9970" width="8.625" style="83" customWidth="1"/>
    <col min="9971" max="9971" width="6.375" style="83" customWidth="1"/>
    <col min="9972" max="9972" width="8.625" style="83" customWidth="1"/>
    <col min="9973" max="9973" width="6.375" style="83" customWidth="1"/>
    <col min="9974" max="9974" width="8.625" style="83" customWidth="1"/>
    <col min="9975" max="9975" width="6.375" style="83" customWidth="1"/>
    <col min="9976" max="9976" width="8.625" style="83" customWidth="1"/>
    <col min="9977" max="9977" width="6.375" style="83" customWidth="1"/>
    <col min="9978" max="9978" width="8.625" style="83" customWidth="1"/>
    <col min="9979" max="9980" width="9" style="83"/>
    <col min="9981" max="9983" width="8.375" style="83" customWidth="1"/>
    <col min="9984" max="9984" width="9" style="83"/>
    <col min="9985" max="9985" width="9.25" style="83" bestFit="1" customWidth="1"/>
    <col min="9986" max="10222" width="9" style="83"/>
    <col min="10223" max="10223" width="4.75" style="83" customWidth="1"/>
    <col min="10224" max="10224" width="6.875" style="83" customWidth="1"/>
    <col min="10225" max="10225" width="6.375" style="83" customWidth="1"/>
    <col min="10226" max="10226" width="8.625" style="83" customWidth="1"/>
    <col min="10227" max="10227" width="6.375" style="83" customWidth="1"/>
    <col min="10228" max="10228" width="8.625" style="83" customWidth="1"/>
    <col min="10229" max="10229" width="6.375" style="83" customWidth="1"/>
    <col min="10230" max="10230" width="8.625" style="83" customWidth="1"/>
    <col min="10231" max="10231" width="6.375" style="83" customWidth="1"/>
    <col min="10232" max="10232" width="8.625" style="83" customWidth="1"/>
    <col min="10233" max="10233" width="6.375" style="83" customWidth="1"/>
    <col min="10234" max="10234" width="8.625" style="83" customWidth="1"/>
    <col min="10235" max="10236" width="9" style="83"/>
    <col min="10237" max="10239" width="8.375" style="83" customWidth="1"/>
    <col min="10240" max="10240" width="9" style="83"/>
    <col min="10241" max="10241" width="9.25" style="83" bestFit="1" customWidth="1"/>
    <col min="10242" max="10478" width="9" style="83"/>
    <col min="10479" max="10479" width="4.75" style="83" customWidth="1"/>
    <col min="10480" max="10480" width="6.875" style="83" customWidth="1"/>
    <col min="10481" max="10481" width="6.375" style="83" customWidth="1"/>
    <col min="10482" max="10482" width="8.625" style="83" customWidth="1"/>
    <col min="10483" max="10483" width="6.375" style="83" customWidth="1"/>
    <col min="10484" max="10484" width="8.625" style="83" customWidth="1"/>
    <col min="10485" max="10485" width="6.375" style="83" customWidth="1"/>
    <col min="10486" max="10486" width="8.625" style="83" customWidth="1"/>
    <col min="10487" max="10487" width="6.375" style="83" customWidth="1"/>
    <col min="10488" max="10488" width="8.625" style="83" customWidth="1"/>
    <col min="10489" max="10489" width="6.375" style="83" customWidth="1"/>
    <col min="10490" max="10490" width="8.625" style="83" customWidth="1"/>
    <col min="10491" max="10492" width="9" style="83"/>
    <col min="10493" max="10495" width="8.375" style="83" customWidth="1"/>
    <col min="10496" max="10496" width="9" style="83"/>
    <col min="10497" max="10497" width="9.25" style="83" bestFit="1" customWidth="1"/>
    <col min="10498" max="10734" width="9" style="83"/>
    <col min="10735" max="10735" width="4.75" style="83" customWidth="1"/>
    <col min="10736" max="10736" width="6.875" style="83" customWidth="1"/>
    <col min="10737" max="10737" width="6.375" style="83" customWidth="1"/>
    <col min="10738" max="10738" width="8.625" style="83" customWidth="1"/>
    <col min="10739" max="10739" width="6.375" style="83" customWidth="1"/>
    <col min="10740" max="10740" width="8.625" style="83" customWidth="1"/>
    <col min="10741" max="10741" width="6.375" style="83" customWidth="1"/>
    <col min="10742" max="10742" width="8.625" style="83" customWidth="1"/>
    <col min="10743" max="10743" width="6.375" style="83" customWidth="1"/>
    <col min="10744" max="10744" width="8.625" style="83" customWidth="1"/>
    <col min="10745" max="10745" width="6.375" style="83" customWidth="1"/>
    <col min="10746" max="10746" width="8.625" style="83" customWidth="1"/>
    <col min="10747" max="10748" width="9" style="83"/>
    <col min="10749" max="10751" width="8.375" style="83" customWidth="1"/>
    <col min="10752" max="10752" width="9" style="83"/>
    <col min="10753" max="10753" width="9.25" style="83" bestFit="1" customWidth="1"/>
    <col min="10754" max="10990" width="9" style="83"/>
    <col min="10991" max="10991" width="4.75" style="83" customWidth="1"/>
    <col min="10992" max="10992" width="6.875" style="83" customWidth="1"/>
    <col min="10993" max="10993" width="6.375" style="83" customWidth="1"/>
    <col min="10994" max="10994" width="8.625" style="83" customWidth="1"/>
    <col min="10995" max="10995" width="6.375" style="83" customWidth="1"/>
    <col min="10996" max="10996" width="8.625" style="83" customWidth="1"/>
    <col min="10997" max="10997" width="6.375" style="83" customWidth="1"/>
    <col min="10998" max="10998" width="8.625" style="83" customWidth="1"/>
    <col min="10999" max="10999" width="6.375" style="83" customWidth="1"/>
    <col min="11000" max="11000" width="8.625" style="83" customWidth="1"/>
    <col min="11001" max="11001" width="6.375" style="83" customWidth="1"/>
    <col min="11002" max="11002" width="8.625" style="83" customWidth="1"/>
    <col min="11003" max="11004" width="9" style="83"/>
    <col min="11005" max="11007" width="8.375" style="83" customWidth="1"/>
    <col min="11008" max="11008" width="9" style="83"/>
    <col min="11009" max="11009" width="9.25" style="83" bestFit="1" customWidth="1"/>
    <col min="11010" max="11246" width="9" style="83"/>
    <col min="11247" max="11247" width="4.75" style="83" customWidth="1"/>
    <col min="11248" max="11248" width="6.875" style="83" customWidth="1"/>
    <col min="11249" max="11249" width="6.375" style="83" customWidth="1"/>
    <col min="11250" max="11250" width="8.625" style="83" customWidth="1"/>
    <col min="11251" max="11251" width="6.375" style="83" customWidth="1"/>
    <col min="11252" max="11252" width="8.625" style="83" customWidth="1"/>
    <col min="11253" max="11253" width="6.375" style="83" customWidth="1"/>
    <col min="11254" max="11254" width="8.625" style="83" customWidth="1"/>
    <col min="11255" max="11255" width="6.375" style="83" customWidth="1"/>
    <col min="11256" max="11256" width="8.625" style="83" customWidth="1"/>
    <col min="11257" max="11257" width="6.375" style="83" customWidth="1"/>
    <col min="11258" max="11258" width="8.625" style="83" customWidth="1"/>
    <col min="11259" max="11260" width="9" style="83"/>
    <col min="11261" max="11263" width="8.375" style="83" customWidth="1"/>
    <col min="11264" max="11264" width="9" style="83"/>
    <col min="11265" max="11265" width="9.25" style="83" bestFit="1" customWidth="1"/>
    <col min="11266" max="11502" width="9" style="83"/>
    <col min="11503" max="11503" width="4.75" style="83" customWidth="1"/>
    <col min="11504" max="11504" width="6.875" style="83" customWidth="1"/>
    <col min="11505" max="11505" width="6.375" style="83" customWidth="1"/>
    <col min="11506" max="11506" width="8.625" style="83" customWidth="1"/>
    <col min="11507" max="11507" width="6.375" style="83" customWidth="1"/>
    <col min="11508" max="11508" width="8.625" style="83" customWidth="1"/>
    <col min="11509" max="11509" width="6.375" style="83" customWidth="1"/>
    <col min="11510" max="11510" width="8.625" style="83" customWidth="1"/>
    <col min="11511" max="11511" width="6.375" style="83" customWidth="1"/>
    <col min="11512" max="11512" width="8.625" style="83" customWidth="1"/>
    <col min="11513" max="11513" width="6.375" style="83" customWidth="1"/>
    <col min="11514" max="11514" width="8.625" style="83" customWidth="1"/>
    <col min="11515" max="11516" width="9" style="83"/>
    <col min="11517" max="11519" width="8.375" style="83" customWidth="1"/>
    <col min="11520" max="11520" width="9" style="83"/>
    <col min="11521" max="11521" width="9.25" style="83" bestFit="1" customWidth="1"/>
    <col min="11522" max="11758" width="9" style="83"/>
    <col min="11759" max="11759" width="4.75" style="83" customWidth="1"/>
    <col min="11760" max="11760" width="6.875" style="83" customWidth="1"/>
    <col min="11761" max="11761" width="6.375" style="83" customWidth="1"/>
    <col min="11762" max="11762" width="8.625" style="83" customWidth="1"/>
    <col min="11763" max="11763" width="6.375" style="83" customWidth="1"/>
    <col min="11764" max="11764" width="8.625" style="83" customWidth="1"/>
    <col min="11765" max="11765" width="6.375" style="83" customWidth="1"/>
    <col min="11766" max="11766" width="8.625" style="83" customWidth="1"/>
    <col min="11767" max="11767" width="6.375" style="83" customWidth="1"/>
    <col min="11768" max="11768" width="8.625" style="83" customWidth="1"/>
    <col min="11769" max="11769" width="6.375" style="83" customWidth="1"/>
    <col min="11770" max="11770" width="8.625" style="83" customWidth="1"/>
    <col min="11771" max="11772" width="9" style="83"/>
    <col min="11773" max="11775" width="8.375" style="83" customWidth="1"/>
    <col min="11776" max="11776" width="9" style="83"/>
    <col min="11777" max="11777" width="9.25" style="83" bestFit="1" customWidth="1"/>
    <col min="11778" max="12014" width="9" style="83"/>
    <col min="12015" max="12015" width="4.75" style="83" customWidth="1"/>
    <col min="12016" max="12016" width="6.875" style="83" customWidth="1"/>
    <col min="12017" max="12017" width="6.375" style="83" customWidth="1"/>
    <col min="12018" max="12018" width="8.625" style="83" customWidth="1"/>
    <col min="12019" max="12019" width="6.375" style="83" customWidth="1"/>
    <col min="12020" max="12020" width="8.625" style="83" customWidth="1"/>
    <col min="12021" max="12021" width="6.375" style="83" customWidth="1"/>
    <col min="12022" max="12022" width="8.625" style="83" customWidth="1"/>
    <col min="12023" max="12023" width="6.375" style="83" customWidth="1"/>
    <col min="12024" max="12024" width="8.625" style="83" customWidth="1"/>
    <col min="12025" max="12025" width="6.375" style="83" customWidth="1"/>
    <col min="12026" max="12026" width="8.625" style="83" customWidth="1"/>
    <col min="12027" max="12028" width="9" style="83"/>
    <col min="12029" max="12031" width="8.375" style="83" customWidth="1"/>
    <col min="12032" max="12032" width="9" style="83"/>
    <col min="12033" max="12033" width="9.25" style="83" bestFit="1" customWidth="1"/>
    <col min="12034" max="12270" width="9" style="83"/>
    <col min="12271" max="12271" width="4.75" style="83" customWidth="1"/>
    <col min="12272" max="12272" width="6.875" style="83" customWidth="1"/>
    <col min="12273" max="12273" width="6.375" style="83" customWidth="1"/>
    <col min="12274" max="12274" width="8.625" style="83" customWidth="1"/>
    <col min="12275" max="12275" width="6.375" style="83" customWidth="1"/>
    <col min="12276" max="12276" width="8.625" style="83" customWidth="1"/>
    <col min="12277" max="12277" width="6.375" style="83" customWidth="1"/>
    <col min="12278" max="12278" width="8.625" style="83" customWidth="1"/>
    <col min="12279" max="12279" width="6.375" style="83" customWidth="1"/>
    <col min="12280" max="12280" width="8.625" style="83" customWidth="1"/>
    <col min="12281" max="12281" width="6.375" style="83" customWidth="1"/>
    <col min="12282" max="12282" width="8.625" style="83" customWidth="1"/>
    <col min="12283" max="12284" width="9" style="83"/>
    <col min="12285" max="12287" width="8.375" style="83" customWidth="1"/>
    <col min="12288" max="12288" width="9" style="83"/>
    <col min="12289" max="12289" width="9.25" style="83" bestFit="1" customWidth="1"/>
    <col min="12290" max="12526" width="9" style="83"/>
    <col min="12527" max="12527" width="4.75" style="83" customWidth="1"/>
    <col min="12528" max="12528" width="6.875" style="83" customWidth="1"/>
    <col min="12529" max="12529" width="6.375" style="83" customWidth="1"/>
    <col min="12530" max="12530" width="8.625" style="83" customWidth="1"/>
    <col min="12531" max="12531" width="6.375" style="83" customWidth="1"/>
    <col min="12532" max="12532" width="8.625" style="83" customWidth="1"/>
    <col min="12533" max="12533" width="6.375" style="83" customWidth="1"/>
    <col min="12534" max="12534" width="8.625" style="83" customWidth="1"/>
    <col min="12535" max="12535" width="6.375" style="83" customWidth="1"/>
    <col min="12536" max="12536" width="8.625" style="83" customWidth="1"/>
    <col min="12537" max="12537" width="6.375" style="83" customWidth="1"/>
    <col min="12538" max="12538" width="8.625" style="83" customWidth="1"/>
    <col min="12539" max="12540" width="9" style="83"/>
    <col min="12541" max="12543" width="8.375" style="83" customWidth="1"/>
    <col min="12544" max="12544" width="9" style="83"/>
    <col min="12545" max="12545" width="9.25" style="83" bestFit="1" customWidth="1"/>
    <col min="12546" max="12782" width="9" style="83"/>
    <col min="12783" max="12783" width="4.75" style="83" customWidth="1"/>
    <col min="12784" max="12784" width="6.875" style="83" customWidth="1"/>
    <col min="12785" max="12785" width="6.375" style="83" customWidth="1"/>
    <col min="12786" max="12786" width="8.625" style="83" customWidth="1"/>
    <col min="12787" max="12787" width="6.375" style="83" customWidth="1"/>
    <col min="12788" max="12788" width="8.625" style="83" customWidth="1"/>
    <col min="12789" max="12789" width="6.375" style="83" customWidth="1"/>
    <col min="12790" max="12790" width="8.625" style="83" customWidth="1"/>
    <col min="12791" max="12791" width="6.375" style="83" customWidth="1"/>
    <col min="12792" max="12792" width="8.625" style="83" customWidth="1"/>
    <col min="12793" max="12793" width="6.375" style="83" customWidth="1"/>
    <col min="12794" max="12794" width="8.625" style="83" customWidth="1"/>
    <col min="12795" max="12796" width="9" style="83"/>
    <col min="12797" max="12799" width="8.375" style="83" customWidth="1"/>
    <col min="12800" max="12800" width="9" style="83"/>
    <col min="12801" max="12801" width="9.25" style="83" bestFit="1" customWidth="1"/>
    <col min="12802" max="13038" width="9" style="83"/>
    <col min="13039" max="13039" width="4.75" style="83" customWidth="1"/>
    <col min="13040" max="13040" width="6.875" style="83" customWidth="1"/>
    <col min="13041" max="13041" width="6.375" style="83" customWidth="1"/>
    <col min="13042" max="13042" width="8.625" style="83" customWidth="1"/>
    <col min="13043" max="13043" width="6.375" style="83" customWidth="1"/>
    <col min="13044" max="13044" width="8.625" style="83" customWidth="1"/>
    <col min="13045" max="13045" width="6.375" style="83" customWidth="1"/>
    <col min="13046" max="13046" width="8.625" style="83" customWidth="1"/>
    <col min="13047" max="13047" width="6.375" style="83" customWidth="1"/>
    <col min="13048" max="13048" width="8.625" style="83" customWidth="1"/>
    <col min="13049" max="13049" width="6.375" style="83" customWidth="1"/>
    <col min="13050" max="13050" width="8.625" style="83" customWidth="1"/>
    <col min="13051" max="13052" width="9" style="83"/>
    <col min="13053" max="13055" width="8.375" style="83" customWidth="1"/>
    <col min="13056" max="13056" width="9" style="83"/>
    <col min="13057" max="13057" width="9.25" style="83" bestFit="1" customWidth="1"/>
    <col min="13058" max="13294" width="9" style="83"/>
    <col min="13295" max="13295" width="4.75" style="83" customWidth="1"/>
    <col min="13296" max="13296" width="6.875" style="83" customWidth="1"/>
    <col min="13297" max="13297" width="6.375" style="83" customWidth="1"/>
    <col min="13298" max="13298" width="8.625" style="83" customWidth="1"/>
    <col min="13299" max="13299" width="6.375" style="83" customWidth="1"/>
    <col min="13300" max="13300" width="8.625" style="83" customWidth="1"/>
    <col min="13301" max="13301" width="6.375" style="83" customWidth="1"/>
    <col min="13302" max="13302" width="8.625" style="83" customWidth="1"/>
    <col min="13303" max="13303" width="6.375" style="83" customWidth="1"/>
    <col min="13304" max="13304" width="8.625" style="83" customWidth="1"/>
    <col min="13305" max="13305" width="6.375" style="83" customWidth="1"/>
    <col min="13306" max="13306" width="8.625" style="83" customWidth="1"/>
    <col min="13307" max="13308" width="9" style="83"/>
    <col min="13309" max="13311" width="8.375" style="83" customWidth="1"/>
    <col min="13312" max="13312" width="9" style="83"/>
    <col min="13313" max="13313" width="9.25" style="83" bestFit="1" customWidth="1"/>
    <col min="13314" max="13550" width="9" style="83"/>
    <col min="13551" max="13551" width="4.75" style="83" customWidth="1"/>
    <col min="13552" max="13552" width="6.875" style="83" customWidth="1"/>
    <col min="13553" max="13553" width="6.375" style="83" customWidth="1"/>
    <col min="13554" max="13554" width="8.625" style="83" customWidth="1"/>
    <col min="13555" max="13555" width="6.375" style="83" customWidth="1"/>
    <col min="13556" max="13556" width="8.625" style="83" customWidth="1"/>
    <col min="13557" max="13557" width="6.375" style="83" customWidth="1"/>
    <col min="13558" max="13558" width="8.625" style="83" customWidth="1"/>
    <col min="13559" max="13559" width="6.375" style="83" customWidth="1"/>
    <col min="13560" max="13560" width="8.625" style="83" customWidth="1"/>
    <col min="13561" max="13561" width="6.375" style="83" customWidth="1"/>
    <col min="13562" max="13562" width="8.625" style="83" customWidth="1"/>
    <col min="13563" max="13564" width="9" style="83"/>
    <col min="13565" max="13567" width="8.375" style="83" customWidth="1"/>
    <col min="13568" max="13568" width="9" style="83"/>
    <col min="13569" max="13569" width="9.25" style="83" bestFit="1" customWidth="1"/>
    <col min="13570" max="13806" width="9" style="83"/>
    <col min="13807" max="13807" width="4.75" style="83" customWidth="1"/>
    <col min="13808" max="13808" width="6.875" style="83" customWidth="1"/>
    <col min="13809" max="13809" width="6.375" style="83" customWidth="1"/>
    <col min="13810" max="13810" width="8.625" style="83" customWidth="1"/>
    <col min="13811" max="13811" width="6.375" style="83" customWidth="1"/>
    <col min="13812" max="13812" width="8.625" style="83" customWidth="1"/>
    <col min="13813" max="13813" width="6.375" style="83" customWidth="1"/>
    <col min="13814" max="13814" width="8.625" style="83" customWidth="1"/>
    <col min="13815" max="13815" width="6.375" style="83" customWidth="1"/>
    <col min="13816" max="13816" width="8.625" style="83" customWidth="1"/>
    <col min="13817" max="13817" width="6.375" style="83" customWidth="1"/>
    <col min="13818" max="13818" width="8.625" style="83" customWidth="1"/>
    <col min="13819" max="13820" width="9" style="83"/>
    <col min="13821" max="13823" width="8.375" style="83" customWidth="1"/>
    <col min="13824" max="13824" width="9" style="83"/>
    <col min="13825" max="13825" width="9.25" style="83" bestFit="1" customWidth="1"/>
    <col min="13826" max="14062" width="9" style="83"/>
    <col min="14063" max="14063" width="4.75" style="83" customWidth="1"/>
    <col min="14064" max="14064" width="6.875" style="83" customWidth="1"/>
    <col min="14065" max="14065" width="6.375" style="83" customWidth="1"/>
    <col min="14066" max="14066" width="8.625" style="83" customWidth="1"/>
    <col min="14067" max="14067" width="6.375" style="83" customWidth="1"/>
    <col min="14068" max="14068" width="8.625" style="83" customWidth="1"/>
    <col min="14069" max="14069" width="6.375" style="83" customWidth="1"/>
    <col min="14070" max="14070" width="8.625" style="83" customWidth="1"/>
    <col min="14071" max="14071" width="6.375" style="83" customWidth="1"/>
    <col min="14072" max="14072" width="8.625" style="83" customWidth="1"/>
    <col min="14073" max="14073" width="6.375" style="83" customWidth="1"/>
    <col min="14074" max="14074" width="8.625" style="83" customWidth="1"/>
    <col min="14075" max="14076" width="9" style="83"/>
    <col min="14077" max="14079" width="8.375" style="83" customWidth="1"/>
    <col min="14080" max="14080" width="9" style="83"/>
    <col min="14081" max="14081" width="9.25" style="83" bestFit="1" customWidth="1"/>
    <col min="14082" max="14318" width="9" style="83"/>
    <col min="14319" max="14319" width="4.75" style="83" customWidth="1"/>
    <col min="14320" max="14320" width="6.875" style="83" customWidth="1"/>
    <col min="14321" max="14321" width="6.375" style="83" customWidth="1"/>
    <col min="14322" max="14322" width="8.625" style="83" customWidth="1"/>
    <col min="14323" max="14323" width="6.375" style="83" customWidth="1"/>
    <col min="14324" max="14324" width="8.625" style="83" customWidth="1"/>
    <col min="14325" max="14325" width="6.375" style="83" customWidth="1"/>
    <col min="14326" max="14326" width="8.625" style="83" customWidth="1"/>
    <col min="14327" max="14327" width="6.375" style="83" customWidth="1"/>
    <col min="14328" max="14328" width="8.625" style="83" customWidth="1"/>
    <col min="14329" max="14329" width="6.375" style="83" customWidth="1"/>
    <col min="14330" max="14330" width="8.625" style="83" customWidth="1"/>
    <col min="14331" max="14332" width="9" style="83"/>
    <col min="14333" max="14335" width="8.375" style="83" customWidth="1"/>
    <col min="14336" max="14336" width="9" style="83"/>
    <col min="14337" max="14337" width="9.25" style="83" bestFit="1" customWidth="1"/>
    <col min="14338" max="14574" width="9" style="83"/>
    <col min="14575" max="14575" width="4.75" style="83" customWidth="1"/>
    <col min="14576" max="14576" width="6.875" style="83" customWidth="1"/>
    <col min="14577" max="14577" width="6.375" style="83" customWidth="1"/>
    <col min="14578" max="14578" width="8.625" style="83" customWidth="1"/>
    <col min="14579" max="14579" width="6.375" style="83" customWidth="1"/>
    <col min="14580" max="14580" width="8.625" style="83" customWidth="1"/>
    <col min="14581" max="14581" width="6.375" style="83" customWidth="1"/>
    <col min="14582" max="14582" width="8.625" style="83" customWidth="1"/>
    <col min="14583" max="14583" width="6.375" style="83" customWidth="1"/>
    <col min="14584" max="14584" width="8.625" style="83" customWidth="1"/>
    <col min="14585" max="14585" width="6.375" style="83" customWidth="1"/>
    <col min="14586" max="14586" width="8.625" style="83" customWidth="1"/>
    <col min="14587" max="14588" width="9" style="83"/>
    <col min="14589" max="14591" width="8.375" style="83" customWidth="1"/>
    <col min="14592" max="14592" width="9" style="83"/>
    <col min="14593" max="14593" width="9.25" style="83" bestFit="1" customWidth="1"/>
    <col min="14594" max="14830" width="9" style="83"/>
    <col min="14831" max="14831" width="4.75" style="83" customWidth="1"/>
    <col min="14832" max="14832" width="6.875" style="83" customWidth="1"/>
    <col min="14833" max="14833" width="6.375" style="83" customWidth="1"/>
    <col min="14834" max="14834" width="8.625" style="83" customWidth="1"/>
    <col min="14835" max="14835" width="6.375" style="83" customWidth="1"/>
    <col min="14836" max="14836" width="8.625" style="83" customWidth="1"/>
    <col min="14837" max="14837" width="6.375" style="83" customWidth="1"/>
    <col min="14838" max="14838" width="8.625" style="83" customWidth="1"/>
    <col min="14839" max="14839" width="6.375" style="83" customWidth="1"/>
    <col min="14840" max="14840" width="8.625" style="83" customWidth="1"/>
    <col min="14841" max="14841" width="6.375" style="83" customWidth="1"/>
    <col min="14842" max="14842" width="8.625" style="83" customWidth="1"/>
    <col min="14843" max="14844" width="9" style="83"/>
    <col min="14845" max="14847" width="8.375" style="83" customWidth="1"/>
    <col min="14848" max="14848" width="9" style="83"/>
    <col min="14849" max="14849" width="9.25" style="83" bestFit="1" customWidth="1"/>
    <col min="14850" max="15086" width="9" style="83"/>
    <col min="15087" max="15087" width="4.75" style="83" customWidth="1"/>
    <col min="15088" max="15088" width="6.875" style="83" customWidth="1"/>
    <col min="15089" max="15089" width="6.375" style="83" customWidth="1"/>
    <col min="15090" max="15090" width="8.625" style="83" customWidth="1"/>
    <col min="15091" max="15091" width="6.375" style="83" customWidth="1"/>
    <col min="15092" max="15092" width="8.625" style="83" customWidth="1"/>
    <col min="15093" max="15093" width="6.375" style="83" customWidth="1"/>
    <col min="15094" max="15094" width="8.625" style="83" customWidth="1"/>
    <col min="15095" max="15095" width="6.375" style="83" customWidth="1"/>
    <col min="15096" max="15096" width="8.625" style="83" customWidth="1"/>
    <col min="15097" max="15097" width="6.375" style="83" customWidth="1"/>
    <col min="15098" max="15098" width="8.625" style="83" customWidth="1"/>
    <col min="15099" max="15100" width="9" style="83"/>
    <col min="15101" max="15103" width="8.375" style="83" customWidth="1"/>
    <col min="15104" max="15104" width="9" style="83"/>
    <col min="15105" max="15105" width="9.25" style="83" bestFit="1" customWidth="1"/>
    <col min="15106" max="15342" width="9" style="83"/>
    <col min="15343" max="15343" width="4.75" style="83" customWidth="1"/>
    <col min="15344" max="15344" width="6.875" style="83" customWidth="1"/>
    <col min="15345" max="15345" width="6.375" style="83" customWidth="1"/>
    <col min="15346" max="15346" width="8.625" style="83" customWidth="1"/>
    <col min="15347" max="15347" width="6.375" style="83" customWidth="1"/>
    <col min="15348" max="15348" width="8.625" style="83" customWidth="1"/>
    <col min="15349" max="15349" width="6.375" style="83" customWidth="1"/>
    <col min="15350" max="15350" width="8.625" style="83" customWidth="1"/>
    <col min="15351" max="15351" width="6.375" style="83" customWidth="1"/>
    <col min="15352" max="15352" width="8.625" style="83" customWidth="1"/>
    <col min="15353" max="15353" width="6.375" style="83" customWidth="1"/>
    <col min="15354" max="15354" width="8.625" style="83" customWidth="1"/>
    <col min="15355" max="15356" width="9" style="83"/>
    <col min="15357" max="15359" width="8.375" style="83" customWidth="1"/>
    <col min="15360" max="15360" width="9" style="83"/>
    <col min="15361" max="15361" width="9.25" style="83" bestFit="1" customWidth="1"/>
    <col min="15362" max="15598" width="9" style="83"/>
    <col min="15599" max="15599" width="4.75" style="83" customWidth="1"/>
    <col min="15600" max="15600" width="6.875" style="83" customWidth="1"/>
    <col min="15601" max="15601" width="6.375" style="83" customWidth="1"/>
    <col min="15602" max="15602" width="8.625" style="83" customWidth="1"/>
    <col min="15603" max="15603" width="6.375" style="83" customWidth="1"/>
    <col min="15604" max="15604" width="8.625" style="83" customWidth="1"/>
    <col min="15605" max="15605" width="6.375" style="83" customWidth="1"/>
    <col min="15606" max="15606" width="8.625" style="83" customWidth="1"/>
    <col min="15607" max="15607" width="6.375" style="83" customWidth="1"/>
    <col min="15608" max="15608" width="8.625" style="83" customWidth="1"/>
    <col min="15609" max="15609" width="6.375" style="83" customWidth="1"/>
    <col min="15610" max="15610" width="8.625" style="83" customWidth="1"/>
    <col min="15611" max="15612" width="9" style="83"/>
    <col min="15613" max="15615" width="8.375" style="83" customWidth="1"/>
    <col min="15616" max="15616" width="9" style="83"/>
    <col min="15617" max="15617" width="9.25" style="83" bestFit="1" customWidth="1"/>
    <col min="15618" max="15854" width="9" style="83"/>
    <col min="15855" max="15855" width="4.75" style="83" customWidth="1"/>
    <col min="15856" max="15856" width="6.875" style="83" customWidth="1"/>
    <col min="15857" max="15857" width="6.375" style="83" customWidth="1"/>
    <col min="15858" max="15858" width="8.625" style="83" customWidth="1"/>
    <col min="15859" max="15859" width="6.375" style="83" customWidth="1"/>
    <col min="15860" max="15860" width="8.625" style="83" customWidth="1"/>
    <col min="15861" max="15861" width="6.375" style="83" customWidth="1"/>
    <col min="15862" max="15862" width="8.625" style="83" customWidth="1"/>
    <col min="15863" max="15863" width="6.375" style="83" customWidth="1"/>
    <col min="15864" max="15864" width="8.625" style="83" customWidth="1"/>
    <col min="15865" max="15865" width="6.375" style="83" customWidth="1"/>
    <col min="15866" max="15866" width="8.625" style="83" customWidth="1"/>
    <col min="15867" max="15868" width="9" style="83"/>
    <col min="15869" max="15871" width="8.375" style="83" customWidth="1"/>
    <col min="15872" max="15872" width="9" style="83"/>
    <col min="15873" max="15873" width="9.25" style="83" bestFit="1" customWidth="1"/>
    <col min="15874" max="16110" width="9" style="83"/>
    <col min="16111" max="16111" width="4.75" style="83" customWidth="1"/>
    <col min="16112" max="16112" width="6.875" style="83" customWidth="1"/>
    <col min="16113" max="16113" width="6.375" style="83" customWidth="1"/>
    <col min="16114" max="16114" width="8.625" style="83" customWidth="1"/>
    <col min="16115" max="16115" width="6.375" style="83" customWidth="1"/>
    <col min="16116" max="16116" width="8.625" style="83" customWidth="1"/>
    <col min="16117" max="16117" width="6.375" style="83" customWidth="1"/>
    <col min="16118" max="16118" width="8.625" style="83" customWidth="1"/>
    <col min="16119" max="16119" width="6.375" style="83" customWidth="1"/>
    <col min="16120" max="16120" width="8.625" style="83" customWidth="1"/>
    <col min="16121" max="16121" width="6.375" style="83" customWidth="1"/>
    <col min="16122" max="16122" width="8.625" style="83" customWidth="1"/>
    <col min="16123" max="16124" width="9" style="83"/>
    <col min="16125" max="16127" width="8.375" style="83" customWidth="1"/>
    <col min="16128" max="16128" width="9" style="83"/>
    <col min="16129" max="16129" width="9.25" style="83" bestFit="1" customWidth="1"/>
    <col min="16130" max="16384" width="9" style="83"/>
  </cols>
  <sheetData>
    <row r="1" spans="1:14" ht="25.5" customHeight="1">
      <c r="A1" s="557" t="s">
        <v>2825</v>
      </c>
      <c r="C1" s="92"/>
      <c r="E1" s="92"/>
      <c r="G1" s="92"/>
      <c r="I1" s="92"/>
      <c r="K1" s="57"/>
      <c r="M1" s="185" t="s">
        <v>2954</v>
      </c>
    </row>
    <row r="2" spans="1:14" ht="18" customHeight="1">
      <c r="A2" s="2646"/>
      <c r="B2" s="2594" t="s">
        <v>42</v>
      </c>
      <c r="C2" s="2590"/>
      <c r="D2" s="2594" t="s">
        <v>2587</v>
      </c>
      <c r="E2" s="2590"/>
      <c r="F2" s="2594" t="s">
        <v>44</v>
      </c>
      <c r="G2" s="2643"/>
      <c r="H2" s="2594" t="s">
        <v>45</v>
      </c>
      <c r="I2" s="2643"/>
      <c r="J2" s="2594" t="s">
        <v>46</v>
      </c>
      <c r="K2" s="2590"/>
      <c r="L2" s="2594" t="s">
        <v>48</v>
      </c>
      <c r="M2" s="2643"/>
    </row>
    <row r="3" spans="1:14" ht="18" customHeight="1">
      <c r="A3" s="2813"/>
      <c r="B3" s="2594" t="s">
        <v>2585</v>
      </c>
      <c r="C3" s="2590"/>
      <c r="D3" s="2594" t="s">
        <v>2585</v>
      </c>
      <c r="E3" s="2590"/>
      <c r="F3" s="2594" t="s">
        <v>2585</v>
      </c>
      <c r="G3" s="2643"/>
      <c r="H3" s="2592" t="s">
        <v>2585</v>
      </c>
      <c r="I3" s="2592"/>
      <c r="J3" s="2594" t="s">
        <v>2585</v>
      </c>
      <c r="K3" s="2590"/>
      <c r="L3" s="2594" t="s">
        <v>2585</v>
      </c>
      <c r="M3" s="2643"/>
    </row>
    <row r="4" spans="1:14" ht="18" customHeight="1">
      <c r="A4" s="2622"/>
      <c r="B4" s="1151" t="s">
        <v>2256</v>
      </c>
      <c r="C4" s="312" t="s">
        <v>2580</v>
      </c>
      <c r="D4" s="1151" t="s">
        <v>2256</v>
      </c>
      <c r="E4" s="312" t="s">
        <v>2580</v>
      </c>
      <c r="F4" s="1151" t="s">
        <v>2256</v>
      </c>
      <c r="G4" s="311" t="s">
        <v>2580</v>
      </c>
      <c r="H4" s="1151" t="s">
        <v>2256</v>
      </c>
      <c r="I4" s="312" t="s">
        <v>2580</v>
      </c>
      <c r="J4" s="1151" t="s">
        <v>2256</v>
      </c>
      <c r="K4" s="311" t="s">
        <v>2580</v>
      </c>
      <c r="L4" s="1151" t="s">
        <v>2256</v>
      </c>
      <c r="M4" s="311" t="s">
        <v>2580</v>
      </c>
    </row>
    <row r="5" spans="1:14" s="848" customFormat="1" ht="12" customHeight="1">
      <c r="A5" s="1152"/>
      <c r="B5" s="1406"/>
      <c r="C5" s="1154" t="s">
        <v>2718</v>
      </c>
      <c r="D5" s="1406"/>
      <c r="E5" s="1154" t="s">
        <v>2718</v>
      </c>
      <c r="F5" s="1406"/>
      <c r="G5" s="1155" t="s">
        <v>2718</v>
      </c>
      <c r="H5" s="1406"/>
      <c r="I5" s="1154" t="s">
        <v>2718</v>
      </c>
      <c r="J5" s="1406"/>
      <c r="K5" s="1155" t="s">
        <v>2718</v>
      </c>
      <c r="L5" s="1756"/>
      <c r="M5" s="1155" t="s">
        <v>2718</v>
      </c>
      <c r="N5" s="847"/>
    </row>
    <row r="6" spans="1:14" ht="15.95" customHeight="1">
      <c r="A6" s="885" t="s">
        <v>214</v>
      </c>
      <c r="B6" s="352">
        <v>85</v>
      </c>
      <c r="C6" s="284">
        <v>507782</v>
      </c>
      <c r="D6" s="335">
        <v>80</v>
      </c>
      <c r="E6" s="284">
        <v>506094</v>
      </c>
      <c r="F6" s="352">
        <v>85</v>
      </c>
      <c r="G6" s="295">
        <v>476392</v>
      </c>
      <c r="H6" s="352">
        <v>81</v>
      </c>
      <c r="I6" s="284">
        <v>478867</v>
      </c>
      <c r="J6" s="352">
        <v>77</v>
      </c>
      <c r="K6" s="295">
        <v>493907</v>
      </c>
      <c r="L6" s="1761">
        <v>80</v>
      </c>
      <c r="M6" s="1762">
        <v>658216</v>
      </c>
    </row>
    <row r="7" spans="1:14" ht="18" customHeight="1">
      <c r="A7" s="492" t="s">
        <v>2952</v>
      </c>
      <c r="B7" s="103" t="s">
        <v>111</v>
      </c>
      <c r="C7" s="95" t="s">
        <v>111</v>
      </c>
      <c r="D7" s="103" t="s">
        <v>111</v>
      </c>
      <c r="E7" s="95" t="s">
        <v>111</v>
      </c>
      <c r="F7" s="103" t="s">
        <v>111</v>
      </c>
      <c r="G7" s="296" t="s">
        <v>111</v>
      </c>
      <c r="H7" s="103" t="s">
        <v>188</v>
      </c>
      <c r="I7" s="95" t="s">
        <v>111</v>
      </c>
      <c r="J7" s="103" t="s">
        <v>111</v>
      </c>
      <c r="K7" s="296" t="s">
        <v>111</v>
      </c>
      <c r="L7" s="103">
        <v>1</v>
      </c>
      <c r="M7" s="296" t="s">
        <v>2570</v>
      </c>
    </row>
    <row r="8" spans="1:14" ht="18" customHeight="1">
      <c r="A8" s="601" t="s">
        <v>163</v>
      </c>
      <c r="B8" s="105">
        <v>20</v>
      </c>
      <c r="C8" s="310">
        <v>310060</v>
      </c>
      <c r="D8" s="103">
        <v>17</v>
      </c>
      <c r="E8" s="95">
        <v>290497</v>
      </c>
      <c r="F8" s="105">
        <v>18</v>
      </c>
      <c r="G8" s="309">
        <v>258280</v>
      </c>
      <c r="H8" s="105">
        <v>16</v>
      </c>
      <c r="I8" s="310">
        <v>245123</v>
      </c>
      <c r="J8" s="105">
        <v>15</v>
      </c>
      <c r="K8" s="309">
        <v>243877</v>
      </c>
      <c r="L8" s="103">
        <v>17</v>
      </c>
      <c r="M8" s="296">
        <v>400780</v>
      </c>
    </row>
    <row r="9" spans="1:14" ht="18" customHeight="1">
      <c r="A9" s="601" t="s">
        <v>2953</v>
      </c>
      <c r="B9" s="103" t="s">
        <v>111</v>
      </c>
      <c r="C9" s="309" t="s">
        <v>111</v>
      </c>
      <c r="D9" s="103" t="s">
        <v>111</v>
      </c>
      <c r="E9" s="95" t="s">
        <v>111</v>
      </c>
      <c r="F9" s="103" t="s">
        <v>111</v>
      </c>
      <c r="G9" s="309" t="s">
        <v>111</v>
      </c>
      <c r="H9" s="103" t="s">
        <v>188</v>
      </c>
      <c r="I9" s="95" t="s">
        <v>111</v>
      </c>
      <c r="J9" s="103" t="s">
        <v>111</v>
      </c>
      <c r="K9" s="296" t="s">
        <v>111</v>
      </c>
      <c r="L9" s="103">
        <v>2</v>
      </c>
      <c r="M9" s="296" t="s">
        <v>2570</v>
      </c>
    </row>
    <row r="10" spans="1:14" ht="18" customHeight="1">
      <c r="A10" s="601" t="s">
        <v>2586</v>
      </c>
      <c r="B10" s="103" t="s">
        <v>188</v>
      </c>
      <c r="C10" s="103" t="s">
        <v>188</v>
      </c>
      <c r="D10" s="103">
        <v>1</v>
      </c>
      <c r="E10" s="95" t="s">
        <v>2570</v>
      </c>
      <c r="F10" s="103" t="s">
        <v>111</v>
      </c>
      <c r="G10" s="103" t="s">
        <v>111</v>
      </c>
      <c r="H10" s="103" t="s">
        <v>680</v>
      </c>
      <c r="I10" s="95" t="s">
        <v>680</v>
      </c>
      <c r="J10" s="103" t="s">
        <v>111</v>
      </c>
      <c r="K10" s="103" t="s">
        <v>111</v>
      </c>
      <c r="L10" s="103">
        <v>57</v>
      </c>
      <c r="M10" s="296">
        <v>244723</v>
      </c>
    </row>
    <row r="11" spans="1:14" ht="18" customHeight="1">
      <c r="A11" s="601" t="s">
        <v>166</v>
      </c>
      <c r="B11" s="105">
        <v>56</v>
      </c>
      <c r="C11" s="95">
        <v>172526</v>
      </c>
      <c r="D11" s="103">
        <v>54</v>
      </c>
      <c r="E11" s="95">
        <v>196081</v>
      </c>
      <c r="F11" s="105">
        <v>62</v>
      </c>
      <c r="G11" s="296">
        <v>210024</v>
      </c>
      <c r="H11" s="103">
        <v>57</v>
      </c>
      <c r="I11" s="95">
        <v>222741</v>
      </c>
      <c r="J11" s="105">
        <v>55</v>
      </c>
      <c r="K11" s="296">
        <v>238688</v>
      </c>
      <c r="L11" s="103">
        <v>2</v>
      </c>
      <c r="M11" s="296" t="s">
        <v>2570</v>
      </c>
    </row>
    <row r="12" spans="1:14" ht="18" customHeight="1">
      <c r="A12" s="601" t="s">
        <v>168</v>
      </c>
      <c r="B12" s="105">
        <v>8</v>
      </c>
      <c r="C12" s="95" t="s">
        <v>2570</v>
      </c>
      <c r="D12" s="103">
        <v>7</v>
      </c>
      <c r="E12" s="95" t="s">
        <v>2570</v>
      </c>
      <c r="F12" s="105">
        <v>4</v>
      </c>
      <c r="G12" s="296" t="s">
        <v>2570</v>
      </c>
      <c r="H12" s="103">
        <v>6</v>
      </c>
      <c r="I12" s="95" t="s">
        <v>2570</v>
      </c>
      <c r="J12" s="105">
        <v>6</v>
      </c>
      <c r="K12" s="296" t="s">
        <v>2570</v>
      </c>
      <c r="L12" s="103">
        <v>1</v>
      </c>
      <c r="M12" s="296" t="s">
        <v>2570</v>
      </c>
    </row>
    <row r="13" spans="1:14" ht="15.95" customHeight="1">
      <c r="A13" s="588" t="s">
        <v>2583</v>
      </c>
      <c r="B13" s="107">
        <v>1</v>
      </c>
      <c r="C13" s="235" t="s">
        <v>2570</v>
      </c>
      <c r="D13" s="106">
        <v>1</v>
      </c>
      <c r="E13" s="235" t="s">
        <v>2570</v>
      </c>
      <c r="F13" s="107">
        <v>1</v>
      </c>
      <c r="G13" s="294" t="s">
        <v>2570</v>
      </c>
      <c r="H13" s="106">
        <v>1</v>
      </c>
      <c r="I13" s="235" t="s">
        <v>2570</v>
      </c>
      <c r="J13" s="107">
        <v>1</v>
      </c>
      <c r="K13" s="294" t="s">
        <v>2570</v>
      </c>
      <c r="L13" s="107">
        <v>1</v>
      </c>
      <c r="M13" s="294" t="s">
        <v>2570</v>
      </c>
    </row>
    <row r="14" spans="1:14" ht="9.75" customHeight="1">
      <c r="A14" s="568"/>
      <c r="B14" s="314"/>
      <c r="C14" s="313"/>
      <c r="D14" s="315"/>
      <c r="E14" s="313"/>
      <c r="F14" s="314"/>
      <c r="G14" s="313"/>
      <c r="H14" s="315"/>
      <c r="I14" s="313"/>
      <c r="J14" s="314"/>
      <c r="K14" s="313"/>
      <c r="L14" s="314"/>
      <c r="M14" s="313"/>
    </row>
    <row r="15" spans="1:14" ht="18" customHeight="1">
      <c r="A15" s="2721"/>
      <c r="B15" s="2594" t="s">
        <v>444</v>
      </c>
      <c r="C15" s="2590"/>
      <c r="D15" s="2758" t="s">
        <v>445</v>
      </c>
      <c r="E15" s="2722"/>
      <c r="F15" s="2758" t="s">
        <v>2211</v>
      </c>
      <c r="G15" s="2648"/>
      <c r="H15" s="2758" t="s">
        <v>2972</v>
      </c>
      <c r="I15" s="2722"/>
      <c r="J15" s="2758" t="s">
        <v>3015</v>
      </c>
      <c r="K15" s="2648"/>
      <c r="L15" s="2758" t="s">
        <v>3662</v>
      </c>
      <c r="M15" s="2648"/>
    </row>
    <row r="16" spans="1:14" ht="18" customHeight="1">
      <c r="A16" s="2813"/>
      <c r="B16" s="2594" t="s">
        <v>2585</v>
      </c>
      <c r="C16" s="2590"/>
      <c r="D16" s="2592" t="s">
        <v>2585</v>
      </c>
      <c r="E16" s="2592"/>
      <c r="F16" s="2592" t="s">
        <v>2585</v>
      </c>
      <c r="G16" s="2594"/>
      <c r="H16" s="2592" t="s">
        <v>2585</v>
      </c>
      <c r="I16" s="2592"/>
      <c r="J16" s="2592" t="s">
        <v>2585</v>
      </c>
      <c r="K16" s="2594"/>
      <c r="L16" s="2592" t="s">
        <v>2585</v>
      </c>
      <c r="M16" s="2594"/>
    </row>
    <row r="17" spans="1:17" ht="18" customHeight="1">
      <c r="A17" s="2622"/>
      <c r="B17" s="1151" t="s">
        <v>2256</v>
      </c>
      <c r="C17" s="312" t="s">
        <v>2580</v>
      </c>
      <c r="D17" s="1151" t="s">
        <v>2256</v>
      </c>
      <c r="E17" s="312" t="s">
        <v>2580</v>
      </c>
      <c r="F17" s="1151" t="s">
        <v>2256</v>
      </c>
      <c r="G17" s="311" t="s">
        <v>2580</v>
      </c>
      <c r="H17" s="1151" t="s">
        <v>2256</v>
      </c>
      <c r="I17" s="312" t="s">
        <v>2580</v>
      </c>
      <c r="J17" s="1151" t="s">
        <v>2256</v>
      </c>
      <c r="K17" s="311" t="s">
        <v>2580</v>
      </c>
      <c r="L17" s="1151" t="s">
        <v>2256</v>
      </c>
      <c r="M17" s="311" t="s">
        <v>2580</v>
      </c>
    </row>
    <row r="18" spans="1:17" s="848" customFormat="1" ht="12" customHeight="1">
      <c r="A18" s="1152"/>
      <c r="B18" s="1406"/>
      <c r="C18" s="1154" t="s">
        <v>2718</v>
      </c>
      <c r="D18" s="1406"/>
      <c r="E18" s="1154" t="s">
        <v>2718</v>
      </c>
      <c r="F18" s="1406"/>
      <c r="G18" s="1155" t="s">
        <v>2718</v>
      </c>
      <c r="H18" s="1406"/>
      <c r="I18" s="1154" t="s">
        <v>2718</v>
      </c>
      <c r="J18" s="1406"/>
      <c r="K18" s="1155" t="s">
        <v>2718</v>
      </c>
      <c r="L18" s="1810"/>
      <c r="M18" s="1155" t="s">
        <v>2718</v>
      </c>
      <c r="N18" s="847"/>
      <c r="Q18" s="1156"/>
    </row>
    <row r="19" spans="1:17" ht="15.95" customHeight="1">
      <c r="A19" s="885" t="s">
        <v>214</v>
      </c>
      <c r="B19" s="352">
        <v>69</v>
      </c>
      <c r="C19" s="284">
        <v>705397</v>
      </c>
      <c r="D19" s="335">
        <v>68</v>
      </c>
      <c r="E19" s="284">
        <v>699265</v>
      </c>
      <c r="F19" s="352">
        <v>71</v>
      </c>
      <c r="G19" s="295">
        <v>670326</v>
      </c>
      <c r="H19" s="335">
        <v>68</v>
      </c>
      <c r="I19" s="284">
        <v>639478</v>
      </c>
      <c r="J19" s="352">
        <v>49</v>
      </c>
      <c r="K19" s="295">
        <v>476000</v>
      </c>
      <c r="L19" s="40">
        <v>51</v>
      </c>
      <c r="M19" s="2025">
        <v>465346</v>
      </c>
    </row>
    <row r="20" spans="1:17" ht="15.95" customHeight="1">
      <c r="A20" s="601" t="s">
        <v>2584</v>
      </c>
      <c r="B20" s="103" t="s">
        <v>111</v>
      </c>
      <c r="C20" s="95" t="s">
        <v>111</v>
      </c>
      <c r="D20" s="103" t="s">
        <v>188</v>
      </c>
      <c r="E20" s="95" t="s">
        <v>188</v>
      </c>
      <c r="F20" s="103" t="s">
        <v>111</v>
      </c>
      <c r="G20" s="296" t="s">
        <v>111</v>
      </c>
      <c r="H20" s="103">
        <v>1</v>
      </c>
      <c r="I20" s="95" t="s">
        <v>3026</v>
      </c>
      <c r="J20" s="103" t="s">
        <v>680</v>
      </c>
      <c r="K20" s="296" t="s">
        <v>680</v>
      </c>
      <c r="L20" s="2026"/>
      <c r="M20" s="2027"/>
    </row>
    <row r="21" spans="1:17" ht="15.95" customHeight="1">
      <c r="A21" s="601" t="s">
        <v>163</v>
      </c>
      <c r="B21" s="105">
        <v>16</v>
      </c>
      <c r="C21" s="310">
        <v>436564</v>
      </c>
      <c r="D21" s="103">
        <v>14</v>
      </c>
      <c r="E21" s="95">
        <v>425291</v>
      </c>
      <c r="F21" s="105">
        <v>15</v>
      </c>
      <c r="G21" s="309">
        <v>404301</v>
      </c>
      <c r="H21" s="103">
        <v>14</v>
      </c>
      <c r="I21" s="95">
        <v>395543</v>
      </c>
      <c r="J21" s="105">
        <v>12</v>
      </c>
      <c r="K21" s="309">
        <v>342513</v>
      </c>
      <c r="L21" s="2028">
        <v>13</v>
      </c>
      <c r="M21" s="2029">
        <v>298326</v>
      </c>
    </row>
    <row r="22" spans="1:17" ht="15.95" customHeight="1">
      <c r="A22" s="601" t="s">
        <v>164</v>
      </c>
      <c r="B22" s="103" t="s">
        <v>111</v>
      </c>
      <c r="C22" s="95" t="s">
        <v>111</v>
      </c>
      <c r="D22" s="103" t="s">
        <v>111</v>
      </c>
      <c r="E22" s="95" t="s">
        <v>111</v>
      </c>
      <c r="F22" s="103" t="s">
        <v>111</v>
      </c>
      <c r="G22" s="296" t="s">
        <v>111</v>
      </c>
      <c r="H22" s="103" t="s">
        <v>680</v>
      </c>
      <c r="I22" s="95" t="s">
        <v>680</v>
      </c>
      <c r="J22" s="103" t="s">
        <v>680</v>
      </c>
      <c r="K22" s="296" t="s">
        <v>680</v>
      </c>
      <c r="L22" s="104"/>
      <c r="M22" s="298"/>
    </row>
    <row r="23" spans="1:17" ht="15.95" customHeight="1">
      <c r="A23" s="601" t="s">
        <v>166</v>
      </c>
      <c r="B23" s="105">
        <v>48</v>
      </c>
      <c r="C23" s="95">
        <v>257513</v>
      </c>
      <c r="D23" s="103">
        <v>49</v>
      </c>
      <c r="E23" s="95">
        <v>262871</v>
      </c>
      <c r="F23" s="105">
        <v>50</v>
      </c>
      <c r="G23" s="296">
        <v>255163</v>
      </c>
      <c r="H23" s="103">
        <v>47</v>
      </c>
      <c r="I23" s="95">
        <v>227309</v>
      </c>
      <c r="J23" s="105">
        <v>32</v>
      </c>
      <c r="K23" s="296">
        <v>125531</v>
      </c>
      <c r="L23" s="40">
        <v>33</v>
      </c>
      <c r="M23" s="2025">
        <v>159684</v>
      </c>
    </row>
    <row r="24" spans="1:17" ht="15.95" customHeight="1">
      <c r="A24" s="601" t="s">
        <v>168</v>
      </c>
      <c r="B24" s="105">
        <v>4</v>
      </c>
      <c r="C24" s="95" t="s">
        <v>2570</v>
      </c>
      <c r="D24" s="103">
        <v>4</v>
      </c>
      <c r="E24" s="95" t="s">
        <v>2413</v>
      </c>
      <c r="F24" s="105">
        <v>5</v>
      </c>
      <c r="G24" s="296" t="s">
        <v>2413</v>
      </c>
      <c r="H24" s="103">
        <v>5</v>
      </c>
      <c r="I24" s="95">
        <v>6589</v>
      </c>
      <c r="J24" s="105">
        <v>4</v>
      </c>
      <c r="K24" s="296" t="s">
        <v>2570</v>
      </c>
      <c r="L24" s="40">
        <v>4</v>
      </c>
      <c r="M24" s="2024" t="s">
        <v>2570</v>
      </c>
    </row>
    <row r="25" spans="1:17" ht="15.95" customHeight="1">
      <c r="A25" s="588" t="s">
        <v>2583</v>
      </c>
      <c r="B25" s="107">
        <v>1</v>
      </c>
      <c r="C25" s="235" t="s">
        <v>2570</v>
      </c>
      <c r="D25" s="106">
        <v>1</v>
      </c>
      <c r="E25" s="235" t="s">
        <v>2413</v>
      </c>
      <c r="F25" s="107">
        <v>1</v>
      </c>
      <c r="G25" s="294" t="s">
        <v>2413</v>
      </c>
      <c r="H25" s="106">
        <v>1</v>
      </c>
      <c r="I25" s="235" t="s">
        <v>3026</v>
      </c>
      <c r="J25" s="107">
        <v>1</v>
      </c>
      <c r="K25" s="294" t="s">
        <v>2570</v>
      </c>
      <c r="L25" s="1944">
        <v>1</v>
      </c>
      <c r="M25" s="2014" t="s">
        <v>2570</v>
      </c>
    </row>
    <row r="26" spans="1:17" ht="18" customHeight="1">
      <c r="A26" s="599" t="s">
        <v>3928</v>
      </c>
    </row>
    <row r="27" spans="1:17" ht="18" customHeight="1">
      <c r="A27" s="599" t="s">
        <v>2828</v>
      </c>
    </row>
    <row r="28" spans="1:17" ht="11.25" customHeight="1"/>
    <row r="29" spans="1:17" ht="25.5" customHeight="1">
      <c r="A29" s="557" t="s">
        <v>2622</v>
      </c>
      <c r="M29" s="185" t="s">
        <v>3610</v>
      </c>
    </row>
    <row r="30" spans="1:17" ht="18" customHeight="1">
      <c r="A30" s="2647"/>
      <c r="B30" s="2592" t="s">
        <v>3020</v>
      </c>
      <c r="C30" s="2592"/>
      <c r="D30" s="2592"/>
      <c r="E30" s="2592"/>
      <c r="F30" s="2592"/>
      <c r="G30" s="2592"/>
      <c r="H30" s="2592" t="s">
        <v>3021</v>
      </c>
      <c r="I30" s="2592"/>
      <c r="J30" s="2592"/>
      <c r="K30" s="2592"/>
      <c r="L30" s="2592"/>
      <c r="M30" s="2594"/>
    </row>
    <row r="31" spans="1:17" ht="18" customHeight="1">
      <c r="A31" s="2859"/>
      <c r="B31" s="2590" t="s">
        <v>99</v>
      </c>
      <c r="C31" s="2594"/>
      <c r="D31" s="2592" t="s">
        <v>2582</v>
      </c>
      <c r="E31" s="2594"/>
      <c r="F31" s="2592" t="s">
        <v>2581</v>
      </c>
      <c r="G31" s="2594"/>
      <c r="H31" s="2592" t="s">
        <v>99</v>
      </c>
      <c r="I31" s="2594"/>
      <c r="J31" s="2592" t="s">
        <v>2582</v>
      </c>
      <c r="K31" s="2594"/>
      <c r="L31" s="2592" t="s">
        <v>2581</v>
      </c>
      <c r="M31" s="2594"/>
    </row>
    <row r="32" spans="1:17" ht="24">
      <c r="A32" s="2860"/>
      <c r="B32" s="1157" t="s">
        <v>2256</v>
      </c>
      <c r="C32" s="312" t="s">
        <v>2580</v>
      </c>
      <c r="D32" s="1157" t="s">
        <v>2256</v>
      </c>
      <c r="E32" s="312" t="s">
        <v>2580</v>
      </c>
      <c r="F32" s="1157" t="s">
        <v>2256</v>
      </c>
      <c r="G32" s="311" t="s">
        <v>2580</v>
      </c>
      <c r="H32" s="1830" t="s">
        <v>2256</v>
      </c>
      <c r="I32" s="312" t="s">
        <v>2580</v>
      </c>
      <c r="J32" s="1830" t="s">
        <v>2256</v>
      </c>
      <c r="K32" s="312" t="s">
        <v>2580</v>
      </c>
      <c r="L32" s="1830" t="s">
        <v>2256</v>
      </c>
      <c r="M32" s="311" t="s">
        <v>2580</v>
      </c>
    </row>
    <row r="33" spans="1:14" s="848" customFormat="1" ht="12" customHeight="1">
      <c r="A33" s="1158"/>
      <c r="B33" s="1153"/>
      <c r="C33" s="1154" t="s">
        <v>2718</v>
      </c>
      <c r="D33" s="1153"/>
      <c r="E33" s="1155" t="s">
        <v>2718</v>
      </c>
      <c r="F33" s="1159"/>
      <c r="G33" s="1155" t="s">
        <v>2718</v>
      </c>
      <c r="H33" s="1811"/>
      <c r="I33" s="1154" t="s">
        <v>2718</v>
      </c>
      <c r="J33" s="1811"/>
      <c r="K33" s="1154" t="s">
        <v>2718</v>
      </c>
      <c r="L33" s="1811"/>
      <c r="M33" s="2020" t="s">
        <v>2718</v>
      </c>
      <c r="N33" s="847"/>
    </row>
    <row r="34" spans="1:14" ht="15.75" customHeight="1">
      <c r="A34" s="19" t="s">
        <v>721</v>
      </c>
      <c r="B34" s="335">
        <v>68</v>
      </c>
      <c r="C34" s="1160">
        <v>513990</v>
      </c>
      <c r="D34" s="335">
        <v>48</v>
      </c>
      <c r="E34" s="1160">
        <v>476441</v>
      </c>
      <c r="F34" s="335">
        <v>20</v>
      </c>
      <c r="G34" s="335">
        <v>37549</v>
      </c>
      <c r="H34" s="2021">
        <v>71</v>
      </c>
      <c r="I34" s="2021">
        <v>483132</v>
      </c>
      <c r="J34" s="2021">
        <v>49</v>
      </c>
      <c r="K34" s="2021">
        <v>423566</v>
      </c>
      <c r="L34" s="2021">
        <v>22</v>
      </c>
      <c r="M34" s="2022">
        <v>59566</v>
      </c>
    </row>
    <row r="35" spans="1:14" ht="15.75" customHeight="1">
      <c r="A35" s="571" t="s">
        <v>2579</v>
      </c>
      <c r="B35" s="296" t="s">
        <v>680</v>
      </c>
      <c r="C35" s="95" t="s">
        <v>680</v>
      </c>
      <c r="D35" s="296" t="s">
        <v>680</v>
      </c>
      <c r="E35" s="95" t="s">
        <v>145</v>
      </c>
      <c r="F35" s="296" t="s">
        <v>680</v>
      </c>
      <c r="G35" s="296" t="s">
        <v>145</v>
      </c>
      <c r="H35" s="2023">
        <v>2</v>
      </c>
      <c r="I35" s="1999" t="s">
        <v>2570</v>
      </c>
      <c r="J35" s="2023">
        <v>2</v>
      </c>
      <c r="K35" s="1999" t="s">
        <v>2570</v>
      </c>
      <c r="L35" s="1999" t="s">
        <v>111</v>
      </c>
      <c r="M35" s="127" t="s">
        <v>111</v>
      </c>
    </row>
    <row r="36" spans="1:14" ht="15.75" customHeight="1">
      <c r="A36" s="571" t="s">
        <v>2578</v>
      </c>
      <c r="B36" s="296">
        <v>15</v>
      </c>
      <c r="C36" s="95">
        <v>365268</v>
      </c>
      <c r="D36" s="296">
        <v>12</v>
      </c>
      <c r="E36" s="95">
        <v>361782</v>
      </c>
      <c r="F36" s="296">
        <v>3</v>
      </c>
      <c r="G36" s="296">
        <v>3486</v>
      </c>
      <c r="H36" s="40">
        <v>15</v>
      </c>
      <c r="I36" s="40">
        <v>299653</v>
      </c>
      <c r="J36" s="1802">
        <v>12</v>
      </c>
      <c r="K36" s="1802">
        <v>295644</v>
      </c>
      <c r="L36" s="40">
        <v>3</v>
      </c>
      <c r="M36" s="1804">
        <v>4009</v>
      </c>
    </row>
    <row r="37" spans="1:14" ht="15.75" customHeight="1">
      <c r="A37" s="571" t="s">
        <v>2577</v>
      </c>
      <c r="B37" s="296" t="s">
        <v>680</v>
      </c>
      <c r="C37" s="95" t="s">
        <v>680</v>
      </c>
      <c r="D37" s="296" t="s">
        <v>680</v>
      </c>
      <c r="E37" s="95" t="s">
        <v>680</v>
      </c>
      <c r="F37" s="296" t="s">
        <v>680</v>
      </c>
      <c r="G37" s="296" t="s">
        <v>111</v>
      </c>
      <c r="H37" s="95" t="s">
        <v>680</v>
      </c>
      <c r="I37" s="95" t="s">
        <v>680</v>
      </c>
      <c r="J37" s="95" t="s">
        <v>680</v>
      </c>
      <c r="K37" s="95" t="s">
        <v>680</v>
      </c>
      <c r="L37" s="95" t="s">
        <v>680</v>
      </c>
      <c r="M37" s="298" t="s">
        <v>111</v>
      </c>
    </row>
    <row r="38" spans="1:14" ht="15.75" customHeight="1">
      <c r="A38" s="571" t="s">
        <v>2576</v>
      </c>
      <c r="B38" s="296" t="s">
        <v>680</v>
      </c>
      <c r="C38" s="95" t="s">
        <v>680</v>
      </c>
      <c r="D38" s="296" t="s">
        <v>680</v>
      </c>
      <c r="E38" s="95" t="s">
        <v>680</v>
      </c>
      <c r="F38" s="296" t="s">
        <v>680</v>
      </c>
      <c r="G38" s="296" t="s">
        <v>111</v>
      </c>
      <c r="H38" s="95" t="s">
        <v>680</v>
      </c>
      <c r="I38" s="95" t="s">
        <v>680</v>
      </c>
      <c r="J38" s="95" t="s">
        <v>680</v>
      </c>
      <c r="K38" s="95" t="s">
        <v>680</v>
      </c>
      <c r="L38" s="95" t="s">
        <v>680</v>
      </c>
      <c r="M38" s="298" t="s">
        <v>111</v>
      </c>
    </row>
    <row r="39" spans="1:14" ht="15.75" customHeight="1">
      <c r="A39" s="571" t="s">
        <v>2575</v>
      </c>
      <c r="B39" s="296">
        <v>46</v>
      </c>
      <c r="C39" s="95">
        <v>138835</v>
      </c>
      <c r="D39" s="296">
        <v>32</v>
      </c>
      <c r="E39" s="95">
        <v>111518</v>
      </c>
      <c r="F39" s="296">
        <v>14</v>
      </c>
      <c r="G39" s="296">
        <v>27317</v>
      </c>
      <c r="H39" s="40">
        <v>48</v>
      </c>
      <c r="I39" s="40">
        <v>171015</v>
      </c>
      <c r="J39" s="1802">
        <v>32</v>
      </c>
      <c r="K39" s="1802">
        <v>121659</v>
      </c>
      <c r="L39" s="40">
        <v>16</v>
      </c>
      <c r="M39" s="2024">
        <v>49356</v>
      </c>
    </row>
    <row r="40" spans="1:14" ht="15.75" customHeight="1">
      <c r="A40" s="571" t="s">
        <v>2574</v>
      </c>
      <c r="B40" s="296">
        <v>5</v>
      </c>
      <c r="C40" s="95">
        <v>5794</v>
      </c>
      <c r="D40" s="296">
        <v>3</v>
      </c>
      <c r="E40" s="95" t="s">
        <v>2570</v>
      </c>
      <c r="F40" s="296">
        <v>2</v>
      </c>
      <c r="G40" s="296" t="s">
        <v>2570</v>
      </c>
      <c r="H40" s="40">
        <v>5</v>
      </c>
      <c r="I40" s="1802">
        <v>5435</v>
      </c>
      <c r="J40" s="1802">
        <v>3</v>
      </c>
      <c r="K40" s="1802" t="s">
        <v>2570</v>
      </c>
      <c r="L40" s="40">
        <v>2</v>
      </c>
      <c r="M40" s="2024" t="s">
        <v>2570</v>
      </c>
    </row>
    <row r="41" spans="1:14" ht="15.75" customHeight="1">
      <c r="A41" s="571" t="s">
        <v>2573</v>
      </c>
      <c r="B41" s="296" t="s">
        <v>680</v>
      </c>
      <c r="C41" s="95" t="s">
        <v>145</v>
      </c>
      <c r="D41" s="296" t="s">
        <v>680</v>
      </c>
      <c r="E41" s="95" t="s">
        <v>145</v>
      </c>
      <c r="F41" s="296" t="s">
        <v>111</v>
      </c>
      <c r="G41" s="296" t="s">
        <v>111</v>
      </c>
      <c r="H41" s="95" t="s">
        <v>680</v>
      </c>
      <c r="I41" s="95" t="s">
        <v>145</v>
      </c>
      <c r="J41" s="95" t="s">
        <v>680</v>
      </c>
      <c r="K41" s="95" t="s">
        <v>145</v>
      </c>
      <c r="L41" s="95" t="s">
        <v>111</v>
      </c>
      <c r="M41" s="298" t="s">
        <v>111</v>
      </c>
    </row>
    <row r="42" spans="1:14" ht="15.75" customHeight="1">
      <c r="A42" s="571" t="s">
        <v>2572</v>
      </c>
      <c r="B42" s="296">
        <v>1</v>
      </c>
      <c r="C42" s="95" t="s">
        <v>2570</v>
      </c>
      <c r="D42" s="296" t="s">
        <v>111</v>
      </c>
      <c r="E42" s="95" t="s">
        <v>111</v>
      </c>
      <c r="F42" s="296">
        <v>1</v>
      </c>
      <c r="G42" s="296" t="s">
        <v>2570</v>
      </c>
      <c r="H42" s="1943">
        <v>1</v>
      </c>
      <c r="I42" s="301" t="s">
        <v>2570</v>
      </c>
      <c r="J42" s="301" t="s">
        <v>111</v>
      </c>
      <c r="K42" s="301" t="s">
        <v>111</v>
      </c>
      <c r="L42" s="301">
        <v>1</v>
      </c>
      <c r="M42" s="127" t="s">
        <v>2570</v>
      </c>
    </row>
    <row r="43" spans="1:14" ht="15.75" customHeight="1">
      <c r="A43" s="571" t="s">
        <v>2571</v>
      </c>
      <c r="B43" s="296" t="s">
        <v>680</v>
      </c>
      <c r="C43" s="95" t="s">
        <v>145</v>
      </c>
      <c r="D43" s="296" t="s">
        <v>680</v>
      </c>
      <c r="E43" s="95" t="s">
        <v>145</v>
      </c>
      <c r="F43" s="296" t="s">
        <v>680</v>
      </c>
      <c r="G43" s="296" t="s">
        <v>145</v>
      </c>
      <c r="H43" s="296" t="s">
        <v>680</v>
      </c>
      <c r="I43" s="95" t="s">
        <v>145</v>
      </c>
      <c r="J43" s="296" t="s">
        <v>680</v>
      </c>
      <c r="K43" s="95" t="s">
        <v>145</v>
      </c>
      <c r="L43" s="296" t="s">
        <v>111</v>
      </c>
      <c r="M43" s="296" t="s">
        <v>111</v>
      </c>
    </row>
    <row r="44" spans="1:14" ht="15.75" customHeight="1">
      <c r="A44" s="571" t="s">
        <v>3612</v>
      </c>
      <c r="B44" s="296">
        <v>1</v>
      </c>
      <c r="C44" s="95" t="s">
        <v>2570</v>
      </c>
      <c r="D44" s="296">
        <v>1</v>
      </c>
      <c r="E44" s="95" t="s">
        <v>2570</v>
      </c>
      <c r="F44" s="296" t="s">
        <v>111</v>
      </c>
      <c r="G44" s="296" t="s">
        <v>111</v>
      </c>
      <c r="H44" s="296" t="s">
        <v>680</v>
      </c>
      <c r="I44" s="95" t="s">
        <v>145</v>
      </c>
      <c r="J44" s="296" t="s">
        <v>680</v>
      </c>
      <c r="K44" s="95" t="s">
        <v>145</v>
      </c>
      <c r="L44" s="296" t="s">
        <v>111</v>
      </c>
      <c r="M44" s="296" t="s">
        <v>111</v>
      </c>
    </row>
    <row r="45" spans="1:14" ht="15.75" customHeight="1">
      <c r="A45" s="572" t="s">
        <v>2569</v>
      </c>
      <c r="B45" s="294" t="s">
        <v>680</v>
      </c>
      <c r="C45" s="235" t="s">
        <v>145</v>
      </c>
      <c r="D45" s="294" t="s">
        <v>680</v>
      </c>
      <c r="E45" s="235" t="s">
        <v>145</v>
      </c>
      <c r="F45" s="294" t="s">
        <v>111</v>
      </c>
      <c r="G45" s="294" t="s">
        <v>680</v>
      </c>
      <c r="H45" s="294" t="s">
        <v>680</v>
      </c>
      <c r="I45" s="235" t="s">
        <v>145</v>
      </c>
      <c r="J45" s="294" t="s">
        <v>680</v>
      </c>
      <c r="K45" s="235" t="s">
        <v>145</v>
      </c>
      <c r="L45" s="294" t="s">
        <v>111</v>
      </c>
      <c r="M45" s="294" t="s">
        <v>111</v>
      </c>
    </row>
    <row r="46" spans="1:14" ht="18" customHeight="1">
      <c r="A46" s="558" t="s">
        <v>3928</v>
      </c>
    </row>
    <row r="47" spans="1:14" ht="18" customHeight="1">
      <c r="A47" s="599" t="s">
        <v>2828</v>
      </c>
    </row>
    <row r="48" spans="1:1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sheetData>
  <mergeCells count="35">
    <mergeCell ref="A30:A32"/>
    <mergeCell ref="B30:G30"/>
    <mergeCell ref="H30:M30"/>
    <mergeCell ref="B31:C31"/>
    <mergeCell ref="D31:E31"/>
    <mergeCell ref="F31:G31"/>
    <mergeCell ref="H31:I31"/>
    <mergeCell ref="J31:K31"/>
    <mergeCell ref="L31:M31"/>
    <mergeCell ref="A2:A4"/>
    <mergeCell ref="B2:C2"/>
    <mergeCell ref="D2:E2"/>
    <mergeCell ref="F2:G2"/>
    <mergeCell ref="H2:I2"/>
    <mergeCell ref="B3:C3"/>
    <mergeCell ref="D3:E3"/>
    <mergeCell ref="F3:G3"/>
    <mergeCell ref="H3:I3"/>
    <mergeCell ref="A15:A17"/>
    <mergeCell ref="B15:C15"/>
    <mergeCell ref="D15:E15"/>
    <mergeCell ref="F15:G15"/>
    <mergeCell ref="H15:I15"/>
    <mergeCell ref="B16:C16"/>
    <mergeCell ref="D16:E16"/>
    <mergeCell ref="F16:G16"/>
    <mergeCell ref="H16:I16"/>
    <mergeCell ref="L2:M2"/>
    <mergeCell ref="L3:M3"/>
    <mergeCell ref="L15:M15"/>
    <mergeCell ref="L16:M16"/>
    <mergeCell ref="J15:K15"/>
    <mergeCell ref="J2:K2"/>
    <mergeCell ref="J3:K3"/>
    <mergeCell ref="J16:K16"/>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24"/>
  <sheetViews>
    <sheetView view="pageBreakPreview" zoomScale="115" zoomScaleNormal="100" zoomScaleSheetLayoutView="115" workbookViewId="0">
      <selection activeCell="I50" sqref="I50"/>
    </sheetView>
  </sheetViews>
  <sheetFormatPr defaultRowHeight="13.5"/>
  <cols>
    <col min="1" max="1" width="8.75" style="83" customWidth="1"/>
    <col min="2" max="2" width="6.625" style="83" customWidth="1"/>
    <col min="3" max="3" width="3.625" style="83" customWidth="1"/>
    <col min="4" max="7" width="14.875" style="83" customWidth="1"/>
    <col min="8" max="8" width="9.625" style="83" bestFit="1" customWidth="1"/>
    <col min="9" max="256" width="9" style="83"/>
    <col min="257" max="257" width="13.625" style="83" customWidth="1"/>
    <col min="258" max="258" width="6.625" style="83" customWidth="1"/>
    <col min="259" max="259" width="3.625" style="83" customWidth="1"/>
    <col min="260" max="263" width="15.625" style="83" customWidth="1"/>
    <col min="264" max="264" width="9.625" style="83" bestFit="1" customWidth="1"/>
    <col min="265" max="512" width="9" style="83"/>
    <col min="513" max="513" width="13.625" style="83" customWidth="1"/>
    <col min="514" max="514" width="6.625" style="83" customWidth="1"/>
    <col min="515" max="515" width="3.625" style="83" customWidth="1"/>
    <col min="516" max="519" width="15.625" style="83" customWidth="1"/>
    <col min="520" max="520" width="9.625" style="83" bestFit="1" customWidth="1"/>
    <col min="521" max="768" width="9" style="83"/>
    <col min="769" max="769" width="13.625" style="83" customWidth="1"/>
    <col min="770" max="770" width="6.625" style="83" customWidth="1"/>
    <col min="771" max="771" width="3.625" style="83" customWidth="1"/>
    <col min="772" max="775" width="15.625" style="83" customWidth="1"/>
    <col min="776" max="776" width="9.625" style="83" bestFit="1" customWidth="1"/>
    <col min="777" max="1024" width="9" style="83"/>
    <col min="1025" max="1025" width="13.625" style="83" customWidth="1"/>
    <col min="1026" max="1026" width="6.625" style="83" customWidth="1"/>
    <col min="1027" max="1027" width="3.625" style="83" customWidth="1"/>
    <col min="1028" max="1031" width="15.625" style="83" customWidth="1"/>
    <col min="1032" max="1032" width="9.625" style="83" bestFit="1" customWidth="1"/>
    <col min="1033" max="1280" width="9" style="83"/>
    <col min="1281" max="1281" width="13.625" style="83" customWidth="1"/>
    <col min="1282" max="1282" width="6.625" style="83" customWidth="1"/>
    <col min="1283" max="1283" width="3.625" style="83" customWidth="1"/>
    <col min="1284" max="1287" width="15.625" style="83" customWidth="1"/>
    <col min="1288" max="1288" width="9.625" style="83" bestFit="1" customWidth="1"/>
    <col min="1289" max="1536" width="9" style="83"/>
    <col min="1537" max="1537" width="13.625" style="83" customWidth="1"/>
    <col min="1538" max="1538" width="6.625" style="83" customWidth="1"/>
    <col min="1539" max="1539" width="3.625" style="83" customWidth="1"/>
    <col min="1540" max="1543" width="15.625" style="83" customWidth="1"/>
    <col min="1544" max="1544" width="9.625" style="83" bestFit="1" customWidth="1"/>
    <col min="1545" max="1792" width="9" style="83"/>
    <col min="1793" max="1793" width="13.625" style="83" customWidth="1"/>
    <col min="1794" max="1794" width="6.625" style="83" customWidth="1"/>
    <col min="1795" max="1795" width="3.625" style="83" customWidth="1"/>
    <col min="1796" max="1799" width="15.625" style="83" customWidth="1"/>
    <col min="1800" max="1800" width="9.625" style="83" bestFit="1" customWidth="1"/>
    <col min="1801" max="2048" width="9" style="83"/>
    <col min="2049" max="2049" width="13.625" style="83" customWidth="1"/>
    <col min="2050" max="2050" width="6.625" style="83" customWidth="1"/>
    <col min="2051" max="2051" width="3.625" style="83" customWidth="1"/>
    <col min="2052" max="2055" width="15.625" style="83" customWidth="1"/>
    <col min="2056" max="2056" width="9.625" style="83" bestFit="1" customWidth="1"/>
    <col min="2057" max="2304" width="9" style="83"/>
    <col min="2305" max="2305" width="13.625" style="83" customWidth="1"/>
    <col min="2306" max="2306" width="6.625" style="83" customWidth="1"/>
    <col min="2307" max="2307" width="3.625" style="83" customWidth="1"/>
    <col min="2308" max="2311" width="15.625" style="83" customWidth="1"/>
    <col min="2312" max="2312" width="9.625" style="83" bestFit="1" customWidth="1"/>
    <col min="2313" max="2560" width="9" style="83"/>
    <col min="2561" max="2561" width="13.625" style="83" customWidth="1"/>
    <col min="2562" max="2562" width="6.625" style="83" customWidth="1"/>
    <col min="2563" max="2563" width="3.625" style="83" customWidth="1"/>
    <col min="2564" max="2567" width="15.625" style="83" customWidth="1"/>
    <col min="2568" max="2568" width="9.625" style="83" bestFit="1" customWidth="1"/>
    <col min="2569" max="2816" width="9" style="83"/>
    <col min="2817" max="2817" width="13.625" style="83" customWidth="1"/>
    <col min="2818" max="2818" width="6.625" style="83" customWidth="1"/>
    <col min="2819" max="2819" width="3.625" style="83" customWidth="1"/>
    <col min="2820" max="2823" width="15.625" style="83" customWidth="1"/>
    <col min="2824" max="2824" width="9.625" style="83" bestFit="1" customWidth="1"/>
    <col min="2825" max="3072" width="9" style="83"/>
    <col min="3073" max="3073" width="13.625" style="83" customWidth="1"/>
    <col min="3074" max="3074" width="6.625" style="83" customWidth="1"/>
    <col min="3075" max="3075" width="3.625" style="83" customWidth="1"/>
    <col min="3076" max="3079" width="15.625" style="83" customWidth="1"/>
    <col min="3080" max="3080" width="9.625" style="83" bestFit="1" customWidth="1"/>
    <col min="3081" max="3328" width="9" style="83"/>
    <col min="3329" max="3329" width="13.625" style="83" customWidth="1"/>
    <col min="3330" max="3330" width="6.625" style="83" customWidth="1"/>
    <col min="3331" max="3331" width="3.625" style="83" customWidth="1"/>
    <col min="3332" max="3335" width="15.625" style="83" customWidth="1"/>
    <col min="3336" max="3336" width="9.625" style="83" bestFit="1" customWidth="1"/>
    <col min="3337" max="3584" width="9" style="83"/>
    <col min="3585" max="3585" width="13.625" style="83" customWidth="1"/>
    <col min="3586" max="3586" width="6.625" style="83" customWidth="1"/>
    <col min="3587" max="3587" width="3.625" style="83" customWidth="1"/>
    <col min="3588" max="3591" width="15.625" style="83" customWidth="1"/>
    <col min="3592" max="3592" width="9.625" style="83" bestFit="1" customWidth="1"/>
    <col min="3593" max="3840" width="9" style="83"/>
    <col min="3841" max="3841" width="13.625" style="83" customWidth="1"/>
    <col min="3842" max="3842" width="6.625" style="83" customWidth="1"/>
    <col min="3843" max="3843" width="3.625" style="83" customWidth="1"/>
    <col min="3844" max="3847" width="15.625" style="83" customWidth="1"/>
    <col min="3848" max="3848" width="9.625" style="83" bestFit="1" customWidth="1"/>
    <col min="3849" max="4096" width="9" style="83"/>
    <col min="4097" max="4097" width="13.625" style="83" customWidth="1"/>
    <col min="4098" max="4098" width="6.625" style="83" customWidth="1"/>
    <col min="4099" max="4099" width="3.625" style="83" customWidth="1"/>
    <col min="4100" max="4103" width="15.625" style="83" customWidth="1"/>
    <col min="4104" max="4104" width="9.625" style="83" bestFit="1" customWidth="1"/>
    <col min="4105" max="4352" width="9" style="83"/>
    <col min="4353" max="4353" width="13.625" style="83" customWidth="1"/>
    <col min="4354" max="4354" width="6.625" style="83" customWidth="1"/>
    <col min="4355" max="4355" width="3.625" style="83" customWidth="1"/>
    <col min="4356" max="4359" width="15.625" style="83" customWidth="1"/>
    <col min="4360" max="4360" width="9.625" style="83" bestFit="1" customWidth="1"/>
    <col min="4361" max="4608" width="9" style="83"/>
    <col min="4609" max="4609" width="13.625" style="83" customWidth="1"/>
    <col min="4610" max="4610" width="6.625" style="83" customWidth="1"/>
    <col min="4611" max="4611" width="3.625" style="83" customWidth="1"/>
    <col min="4612" max="4615" width="15.625" style="83" customWidth="1"/>
    <col min="4616" max="4616" width="9.625" style="83" bestFit="1" customWidth="1"/>
    <col min="4617" max="4864" width="9" style="83"/>
    <col min="4865" max="4865" width="13.625" style="83" customWidth="1"/>
    <col min="4866" max="4866" width="6.625" style="83" customWidth="1"/>
    <col min="4867" max="4867" width="3.625" style="83" customWidth="1"/>
    <col min="4868" max="4871" width="15.625" style="83" customWidth="1"/>
    <col min="4872" max="4872" width="9.625" style="83" bestFit="1" customWidth="1"/>
    <col min="4873" max="5120" width="9" style="83"/>
    <col min="5121" max="5121" width="13.625" style="83" customWidth="1"/>
    <col min="5122" max="5122" width="6.625" style="83" customWidth="1"/>
    <col min="5123" max="5123" width="3.625" style="83" customWidth="1"/>
    <col min="5124" max="5127" width="15.625" style="83" customWidth="1"/>
    <col min="5128" max="5128" width="9.625" style="83" bestFit="1" customWidth="1"/>
    <col min="5129" max="5376" width="9" style="83"/>
    <col min="5377" max="5377" width="13.625" style="83" customWidth="1"/>
    <col min="5378" max="5378" width="6.625" style="83" customWidth="1"/>
    <col min="5379" max="5379" width="3.625" style="83" customWidth="1"/>
    <col min="5380" max="5383" width="15.625" style="83" customWidth="1"/>
    <col min="5384" max="5384" width="9.625" style="83" bestFit="1" customWidth="1"/>
    <col min="5385" max="5632" width="9" style="83"/>
    <col min="5633" max="5633" width="13.625" style="83" customWidth="1"/>
    <col min="5634" max="5634" width="6.625" style="83" customWidth="1"/>
    <col min="5635" max="5635" width="3.625" style="83" customWidth="1"/>
    <col min="5636" max="5639" width="15.625" style="83" customWidth="1"/>
    <col min="5640" max="5640" width="9.625" style="83" bestFit="1" customWidth="1"/>
    <col min="5641" max="5888" width="9" style="83"/>
    <col min="5889" max="5889" width="13.625" style="83" customWidth="1"/>
    <col min="5890" max="5890" width="6.625" style="83" customWidth="1"/>
    <col min="5891" max="5891" width="3.625" style="83" customWidth="1"/>
    <col min="5892" max="5895" width="15.625" style="83" customWidth="1"/>
    <col min="5896" max="5896" width="9.625" style="83" bestFit="1" customWidth="1"/>
    <col min="5897" max="6144" width="9" style="83"/>
    <col min="6145" max="6145" width="13.625" style="83" customWidth="1"/>
    <col min="6146" max="6146" width="6.625" style="83" customWidth="1"/>
    <col min="6147" max="6147" width="3.625" style="83" customWidth="1"/>
    <col min="6148" max="6151" width="15.625" style="83" customWidth="1"/>
    <col min="6152" max="6152" width="9.625" style="83" bestFit="1" customWidth="1"/>
    <col min="6153" max="6400" width="9" style="83"/>
    <col min="6401" max="6401" width="13.625" style="83" customWidth="1"/>
    <col min="6402" max="6402" width="6.625" style="83" customWidth="1"/>
    <col min="6403" max="6403" width="3.625" style="83" customWidth="1"/>
    <col min="6404" max="6407" width="15.625" style="83" customWidth="1"/>
    <col min="6408" max="6408" width="9.625" style="83" bestFit="1" customWidth="1"/>
    <col min="6409" max="6656" width="9" style="83"/>
    <col min="6657" max="6657" width="13.625" style="83" customWidth="1"/>
    <col min="6658" max="6658" width="6.625" style="83" customWidth="1"/>
    <col min="6659" max="6659" width="3.625" style="83" customWidth="1"/>
    <col min="6660" max="6663" width="15.625" style="83" customWidth="1"/>
    <col min="6664" max="6664" width="9.625" style="83" bestFit="1" customWidth="1"/>
    <col min="6665" max="6912" width="9" style="83"/>
    <col min="6913" max="6913" width="13.625" style="83" customWidth="1"/>
    <col min="6914" max="6914" width="6.625" style="83" customWidth="1"/>
    <col min="6915" max="6915" width="3.625" style="83" customWidth="1"/>
    <col min="6916" max="6919" width="15.625" style="83" customWidth="1"/>
    <col min="6920" max="6920" width="9.625" style="83" bestFit="1" customWidth="1"/>
    <col min="6921" max="7168" width="9" style="83"/>
    <col min="7169" max="7169" width="13.625" style="83" customWidth="1"/>
    <col min="7170" max="7170" width="6.625" style="83" customWidth="1"/>
    <col min="7171" max="7171" width="3.625" style="83" customWidth="1"/>
    <col min="7172" max="7175" width="15.625" style="83" customWidth="1"/>
    <col min="7176" max="7176" width="9.625" style="83" bestFit="1" customWidth="1"/>
    <col min="7177" max="7424" width="9" style="83"/>
    <col min="7425" max="7425" width="13.625" style="83" customWidth="1"/>
    <col min="7426" max="7426" width="6.625" style="83" customWidth="1"/>
    <col min="7427" max="7427" width="3.625" style="83" customWidth="1"/>
    <col min="7428" max="7431" width="15.625" style="83" customWidth="1"/>
    <col min="7432" max="7432" width="9.625" style="83" bestFit="1" customWidth="1"/>
    <col min="7433" max="7680" width="9" style="83"/>
    <col min="7681" max="7681" width="13.625" style="83" customWidth="1"/>
    <col min="7682" max="7682" width="6.625" style="83" customWidth="1"/>
    <col min="7683" max="7683" width="3.625" style="83" customWidth="1"/>
    <col min="7684" max="7687" width="15.625" style="83" customWidth="1"/>
    <col min="7688" max="7688" width="9.625" style="83" bestFit="1" customWidth="1"/>
    <col min="7689" max="7936" width="9" style="83"/>
    <col min="7937" max="7937" width="13.625" style="83" customWidth="1"/>
    <col min="7938" max="7938" width="6.625" style="83" customWidth="1"/>
    <col min="7939" max="7939" width="3.625" style="83" customWidth="1"/>
    <col min="7940" max="7943" width="15.625" style="83" customWidth="1"/>
    <col min="7944" max="7944" width="9.625" style="83" bestFit="1" customWidth="1"/>
    <col min="7945" max="8192" width="9" style="83"/>
    <col min="8193" max="8193" width="13.625" style="83" customWidth="1"/>
    <col min="8194" max="8194" width="6.625" style="83" customWidth="1"/>
    <col min="8195" max="8195" width="3.625" style="83" customWidth="1"/>
    <col min="8196" max="8199" width="15.625" style="83" customWidth="1"/>
    <col min="8200" max="8200" width="9.625" style="83" bestFit="1" customWidth="1"/>
    <col min="8201" max="8448" width="9" style="83"/>
    <col min="8449" max="8449" width="13.625" style="83" customWidth="1"/>
    <col min="8450" max="8450" width="6.625" style="83" customWidth="1"/>
    <col min="8451" max="8451" width="3.625" style="83" customWidth="1"/>
    <col min="8452" max="8455" width="15.625" style="83" customWidth="1"/>
    <col min="8456" max="8456" width="9.625" style="83" bestFit="1" customWidth="1"/>
    <col min="8457" max="8704" width="9" style="83"/>
    <col min="8705" max="8705" width="13.625" style="83" customWidth="1"/>
    <col min="8706" max="8706" width="6.625" style="83" customWidth="1"/>
    <col min="8707" max="8707" width="3.625" style="83" customWidth="1"/>
    <col min="8708" max="8711" width="15.625" style="83" customWidth="1"/>
    <col min="8712" max="8712" width="9.625" style="83" bestFit="1" customWidth="1"/>
    <col min="8713" max="8960" width="9" style="83"/>
    <col min="8961" max="8961" width="13.625" style="83" customWidth="1"/>
    <col min="8962" max="8962" width="6.625" style="83" customWidth="1"/>
    <col min="8963" max="8963" width="3.625" style="83" customWidth="1"/>
    <col min="8964" max="8967" width="15.625" style="83" customWidth="1"/>
    <col min="8968" max="8968" width="9.625" style="83" bestFit="1" customWidth="1"/>
    <col min="8969" max="9216" width="9" style="83"/>
    <col min="9217" max="9217" width="13.625" style="83" customWidth="1"/>
    <col min="9218" max="9218" width="6.625" style="83" customWidth="1"/>
    <col min="9219" max="9219" width="3.625" style="83" customWidth="1"/>
    <col min="9220" max="9223" width="15.625" style="83" customWidth="1"/>
    <col min="9224" max="9224" width="9.625" style="83" bestFit="1" customWidth="1"/>
    <col min="9225" max="9472" width="9" style="83"/>
    <col min="9473" max="9473" width="13.625" style="83" customWidth="1"/>
    <col min="9474" max="9474" width="6.625" style="83" customWidth="1"/>
    <col min="9475" max="9475" width="3.625" style="83" customWidth="1"/>
    <col min="9476" max="9479" width="15.625" style="83" customWidth="1"/>
    <col min="9480" max="9480" width="9.625" style="83" bestFit="1" customWidth="1"/>
    <col min="9481" max="9728" width="9" style="83"/>
    <col min="9729" max="9729" width="13.625" style="83" customWidth="1"/>
    <col min="9730" max="9730" width="6.625" style="83" customWidth="1"/>
    <col min="9731" max="9731" width="3.625" style="83" customWidth="1"/>
    <col min="9732" max="9735" width="15.625" style="83" customWidth="1"/>
    <col min="9736" max="9736" width="9.625" style="83" bestFit="1" customWidth="1"/>
    <col min="9737" max="9984" width="9" style="83"/>
    <col min="9985" max="9985" width="13.625" style="83" customWidth="1"/>
    <col min="9986" max="9986" width="6.625" style="83" customWidth="1"/>
    <col min="9987" max="9987" width="3.625" style="83" customWidth="1"/>
    <col min="9988" max="9991" width="15.625" style="83" customWidth="1"/>
    <col min="9992" max="9992" width="9.625" style="83" bestFit="1" customWidth="1"/>
    <col min="9993" max="10240" width="9" style="83"/>
    <col min="10241" max="10241" width="13.625" style="83" customWidth="1"/>
    <col min="10242" max="10242" width="6.625" style="83" customWidth="1"/>
    <col min="10243" max="10243" width="3.625" style="83" customWidth="1"/>
    <col min="10244" max="10247" width="15.625" style="83" customWidth="1"/>
    <col min="10248" max="10248" width="9.625" style="83" bestFit="1" customWidth="1"/>
    <col min="10249" max="10496" width="9" style="83"/>
    <col min="10497" max="10497" width="13.625" style="83" customWidth="1"/>
    <col min="10498" max="10498" width="6.625" style="83" customWidth="1"/>
    <col min="10499" max="10499" width="3.625" style="83" customWidth="1"/>
    <col min="10500" max="10503" width="15.625" style="83" customWidth="1"/>
    <col min="10504" max="10504" width="9.625" style="83" bestFit="1" customWidth="1"/>
    <col min="10505" max="10752" width="9" style="83"/>
    <col min="10753" max="10753" width="13.625" style="83" customWidth="1"/>
    <col min="10754" max="10754" width="6.625" style="83" customWidth="1"/>
    <col min="10755" max="10755" width="3.625" style="83" customWidth="1"/>
    <col min="10756" max="10759" width="15.625" style="83" customWidth="1"/>
    <col min="10760" max="10760" width="9.625" style="83" bestFit="1" customWidth="1"/>
    <col min="10761" max="11008" width="9" style="83"/>
    <col min="11009" max="11009" width="13.625" style="83" customWidth="1"/>
    <col min="11010" max="11010" width="6.625" style="83" customWidth="1"/>
    <col min="11011" max="11011" width="3.625" style="83" customWidth="1"/>
    <col min="11012" max="11015" width="15.625" style="83" customWidth="1"/>
    <col min="11016" max="11016" width="9.625" style="83" bestFit="1" customWidth="1"/>
    <col min="11017" max="11264" width="9" style="83"/>
    <col min="11265" max="11265" width="13.625" style="83" customWidth="1"/>
    <col min="11266" max="11266" width="6.625" style="83" customWidth="1"/>
    <col min="11267" max="11267" width="3.625" style="83" customWidth="1"/>
    <col min="11268" max="11271" width="15.625" style="83" customWidth="1"/>
    <col min="11272" max="11272" width="9.625" style="83" bestFit="1" customWidth="1"/>
    <col min="11273" max="11520" width="9" style="83"/>
    <col min="11521" max="11521" width="13.625" style="83" customWidth="1"/>
    <col min="11522" max="11522" width="6.625" style="83" customWidth="1"/>
    <col min="11523" max="11523" width="3.625" style="83" customWidth="1"/>
    <col min="11524" max="11527" width="15.625" style="83" customWidth="1"/>
    <col min="11528" max="11528" width="9.625" style="83" bestFit="1" customWidth="1"/>
    <col min="11529" max="11776" width="9" style="83"/>
    <col min="11777" max="11777" width="13.625" style="83" customWidth="1"/>
    <col min="11778" max="11778" width="6.625" style="83" customWidth="1"/>
    <col min="11779" max="11779" width="3.625" style="83" customWidth="1"/>
    <col min="11780" max="11783" width="15.625" style="83" customWidth="1"/>
    <col min="11784" max="11784" width="9.625" style="83" bestFit="1" customWidth="1"/>
    <col min="11785" max="12032" width="9" style="83"/>
    <col min="12033" max="12033" width="13.625" style="83" customWidth="1"/>
    <col min="12034" max="12034" width="6.625" style="83" customWidth="1"/>
    <col min="12035" max="12035" width="3.625" style="83" customWidth="1"/>
    <col min="12036" max="12039" width="15.625" style="83" customWidth="1"/>
    <col min="12040" max="12040" width="9.625" style="83" bestFit="1" customWidth="1"/>
    <col min="12041" max="12288" width="9" style="83"/>
    <col min="12289" max="12289" width="13.625" style="83" customWidth="1"/>
    <col min="12290" max="12290" width="6.625" style="83" customWidth="1"/>
    <col min="12291" max="12291" width="3.625" style="83" customWidth="1"/>
    <col min="12292" max="12295" width="15.625" style="83" customWidth="1"/>
    <col min="12296" max="12296" width="9.625" style="83" bestFit="1" customWidth="1"/>
    <col min="12297" max="12544" width="9" style="83"/>
    <col min="12545" max="12545" width="13.625" style="83" customWidth="1"/>
    <col min="12546" max="12546" width="6.625" style="83" customWidth="1"/>
    <col min="12547" max="12547" width="3.625" style="83" customWidth="1"/>
    <col min="12548" max="12551" width="15.625" style="83" customWidth="1"/>
    <col min="12552" max="12552" width="9.625" style="83" bestFit="1" customWidth="1"/>
    <col min="12553" max="12800" width="9" style="83"/>
    <col min="12801" max="12801" width="13.625" style="83" customWidth="1"/>
    <col min="12802" max="12802" width="6.625" style="83" customWidth="1"/>
    <col min="12803" max="12803" width="3.625" style="83" customWidth="1"/>
    <col min="12804" max="12807" width="15.625" style="83" customWidth="1"/>
    <col min="12808" max="12808" width="9.625" style="83" bestFit="1" customWidth="1"/>
    <col min="12809" max="13056" width="9" style="83"/>
    <col min="13057" max="13057" width="13.625" style="83" customWidth="1"/>
    <col min="13058" max="13058" width="6.625" style="83" customWidth="1"/>
    <col min="13059" max="13059" width="3.625" style="83" customWidth="1"/>
    <col min="13060" max="13063" width="15.625" style="83" customWidth="1"/>
    <col min="13064" max="13064" width="9.625" style="83" bestFit="1" customWidth="1"/>
    <col min="13065" max="13312" width="9" style="83"/>
    <col min="13313" max="13313" width="13.625" style="83" customWidth="1"/>
    <col min="13314" max="13314" width="6.625" style="83" customWidth="1"/>
    <col min="13315" max="13315" width="3.625" style="83" customWidth="1"/>
    <col min="13316" max="13319" width="15.625" style="83" customWidth="1"/>
    <col min="13320" max="13320" width="9.625" style="83" bestFit="1" customWidth="1"/>
    <col min="13321" max="13568" width="9" style="83"/>
    <col min="13569" max="13569" width="13.625" style="83" customWidth="1"/>
    <col min="13570" max="13570" width="6.625" style="83" customWidth="1"/>
    <col min="13571" max="13571" width="3.625" style="83" customWidth="1"/>
    <col min="13572" max="13575" width="15.625" style="83" customWidth="1"/>
    <col min="13576" max="13576" width="9.625" style="83" bestFit="1" customWidth="1"/>
    <col min="13577" max="13824" width="9" style="83"/>
    <col min="13825" max="13825" width="13.625" style="83" customWidth="1"/>
    <col min="13826" max="13826" width="6.625" style="83" customWidth="1"/>
    <col min="13827" max="13827" width="3.625" style="83" customWidth="1"/>
    <col min="13828" max="13831" width="15.625" style="83" customWidth="1"/>
    <col min="13832" max="13832" width="9.625" style="83" bestFit="1" customWidth="1"/>
    <col min="13833" max="14080" width="9" style="83"/>
    <col min="14081" max="14081" width="13.625" style="83" customWidth="1"/>
    <col min="14082" max="14082" width="6.625" style="83" customWidth="1"/>
    <col min="14083" max="14083" width="3.625" style="83" customWidth="1"/>
    <col min="14084" max="14087" width="15.625" style="83" customWidth="1"/>
    <col min="14088" max="14088" width="9.625" style="83" bestFit="1" customWidth="1"/>
    <col min="14089" max="14336" width="9" style="83"/>
    <col min="14337" max="14337" width="13.625" style="83" customWidth="1"/>
    <col min="14338" max="14338" width="6.625" style="83" customWidth="1"/>
    <col min="14339" max="14339" width="3.625" style="83" customWidth="1"/>
    <col min="14340" max="14343" width="15.625" style="83" customWidth="1"/>
    <col min="14344" max="14344" width="9.625" style="83" bestFit="1" customWidth="1"/>
    <col min="14345" max="14592" width="9" style="83"/>
    <col min="14593" max="14593" width="13.625" style="83" customWidth="1"/>
    <col min="14594" max="14594" width="6.625" style="83" customWidth="1"/>
    <col min="14595" max="14595" width="3.625" style="83" customWidth="1"/>
    <col min="14596" max="14599" width="15.625" style="83" customWidth="1"/>
    <col min="14600" max="14600" width="9.625" style="83" bestFit="1" customWidth="1"/>
    <col min="14601" max="14848" width="9" style="83"/>
    <col min="14849" max="14849" width="13.625" style="83" customWidth="1"/>
    <col min="14850" max="14850" width="6.625" style="83" customWidth="1"/>
    <col min="14851" max="14851" width="3.625" style="83" customWidth="1"/>
    <col min="14852" max="14855" width="15.625" style="83" customWidth="1"/>
    <col min="14856" max="14856" width="9.625" style="83" bestFit="1" customWidth="1"/>
    <col min="14857" max="15104" width="9" style="83"/>
    <col min="15105" max="15105" width="13.625" style="83" customWidth="1"/>
    <col min="15106" max="15106" width="6.625" style="83" customWidth="1"/>
    <col min="15107" max="15107" width="3.625" style="83" customWidth="1"/>
    <col min="15108" max="15111" width="15.625" style="83" customWidth="1"/>
    <col min="15112" max="15112" width="9.625" style="83" bestFit="1" customWidth="1"/>
    <col min="15113" max="15360" width="9" style="83"/>
    <col min="15361" max="15361" width="13.625" style="83" customWidth="1"/>
    <col min="15362" max="15362" width="6.625" style="83" customWidth="1"/>
    <col min="15363" max="15363" width="3.625" style="83" customWidth="1"/>
    <col min="15364" max="15367" width="15.625" style="83" customWidth="1"/>
    <col min="15368" max="15368" width="9.625" style="83" bestFit="1" customWidth="1"/>
    <col min="15369" max="15616" width="9" style="83"/>
    <col min="15617" max="15617" width="13.625" style="83" customWidth="1"/>
    <col min="15618" max="15618" width="6.625" style="83" customWidth="1"/>
    <col min="15619" max="15619" width="3.625" style="83" customWidth="1"/>
    <col min="15620" max="15623" width="15.625" style="83" customWidth="1"/>
    <col min="15624" max="15624" width="9.625" style="83" bestFit="1" customWidth="1"/>
    <col min="15625" max="15872" width="9" style="83"/>
    <col min="15873" max="15873" width="13.625" style="83" customWidth="1"/>
    <col min="15874" max="15874" width="6.625" style="83" customWidth="1"/>
    <col min="15875" max="15875" width="3.625" style="83" customWidth="1"/>
    <col min="15876" max="15879" width="15.625" style="83" customWidth="1"/>
    <col min="15880" max="15880" width="9.625" style="83" bestFit="1" customWidth="1"/>
    <col min="15881" max="16128" width="9" style="83"/>
    <col min="16129" max="16129" width="13.625" style="83" customWidth="1"/>
    <col min="16130" max="16130" width="6.625" style="83" customWidth="1"/>
    <col min="16131" max="16131" width="3.625" style="83" customWidth="1"/>
    <col min="16132" max="16135" width="15.625" style="83" customWidth="1"/>
    <col min="16136" max="16136" width="9.625" style="83" bestFit="1" customWidth="1"/>
    <col min="16137" max="16384" width="9" style="83"/>
  </cols>
  <sheetData>
    <row r="1" spans="1:8" s="129" customFormat="1" ht="30" customHeight="1">
      <c r="A1" s="972" t="s">
        <v>2438</v>
      </c>
    </row>
    <row r="2" spans="1:8" s="129" customFormat="1" ht="25.5" customHeight="1">
      <c r="A2" s="451" t="s">
        <v>2439</v>
      </c>
      <c r="B2" s="451"/>
      <c r="C2" s="451"/>
      <c r="D2" s="451"/>
      <c r="E2" s="1161"/>
      <c r="F2" s="599"/>
      <c r="G2" s="1161"/>
    </row>
    <row r="3" spans="1:8" ht="18" customHeight="1">
      <c r="A3" s="2861"/>
      <c r="B3" s="2861"/>
      <c r="C3" s="2862"/>
      <c r="D3" s="2867" t="s">
        <v>2440</v>
      </c>
      <c r="E3" s="2868"/>
      <c r="F3" s="2868"/>
      <c r="G3" s="2868"/>
    </row>
    <row r="4" spans="1:8" ht="18" customHeight="1">
      <c r="A4" s="2863"/>
      <c r="B4" s="2863"/>
      <c r="C4" s="2864"/>
      <c r="D4" s="1821" t="s">
        <v>2441</v>
      </c>
      <c r="E4" s="2869" t="s">
        <v>2442</v>
      </c>
      <c r="F4" s="2870"/>
      <c r="G4" s="1821" t="s">
        <v>161</v>
      </c>
    </row>
    <row r="5" spans="1:8" ht="18" customHeight="1">
      <c r="A5" s="2863"/>
      <c r="B5" s="2863"/>
      <c r="C5" s="2864"/>
      <c r="D5" s="2030" t="s">
        <v>2968</v>
      </c>
      <c r="E5" s="2030" t="s">
        <v>2968</v>
      </c>
      <c r="F5" s="1783" t="s">
        <v>2443</v>
      </c>
      <c r="G5" s="2030" t="s">
        <v>2968</v>
      </c>
    </row>
    <row r="6" spans="1:8" ht="18" customHeight="1">
      <c r="A6" s="2865"/>
      <c r="B6" s="2865"/>
      <c r="C6" s="2866"/>
      <c r="D6" s="452" t="s">
        <v>2444</v>
      </c>
      <c r="E6" s="453" t="s">
        <v>2445</v>
      </c>
      <c r="F6" s="454" t="s">
        <v>2446</v>
      </c>
      <c r="G6" s="1820" t="s">
        <v>2447</v>
      </c>
    </row>
    <row r="7" spans="1:8" ht="22.5" customHeight="1">
      <c r="A7" s="2871" t="s">
        <v>3666</v>
      </c>
      <c r="B7" s="2871"/>
      <c r="C7" s="2031"/>
      <c r="D7" s="2032">
        <v>100</v>
      </c>
      <c r="E7" s="2032">
        <v>100</v>
      </c>
      <c r="F7" s="1739">
        <v>1836.8</v>
      </c>
      <c r="G7" s="2033">
        <v>100</v>
      </c>
    </row>
    <row r="8" spans="1:8" ht="22.5" customHeight="1">
      <c r="A8" s="2872" t="s">
        <v>3667</v>
      </c>
      <c r="B8" s="2872"/>
      <c r="C8" s="2034"/>
      <c r="D8" s="2035">
        <v>99.8</v>
      </c>
      <c r="E8" s="2036">
        <v>99.8</v>
      </c>
      <c r="F8" s="2037">
        <v>1832.3</v>
      </c>
      <c r="G8" s="2038">
        <v>99.5</v>
      </c>
    </row>
    <row r="9" spans="1:8" ht="22.5" customHeight="1">
      <c r="A9" s="2873" t="s">
        <v>3668</v>
      </c>
      <c r="B9" s="2873"/>
      <c r="C9" s="2039"/>
      <c r="D9" s="2040">
        <v>102.3</v>
      </c>
      <c r="E9" s="2041">
        <v>102.3</v>
      </c>
      <c r="F9" s="2042">
        <v>1877.2</v>
      </c>
      <c r="G9" s="2043">
        <v>101.6</v>
      </c>
    </row>
    <row r="10" spans="1:8" ht="22.5" customHeight="1">
      <c r="A10" s="2044" t="s">
        <v>3661</v>
      </c>
      <c r="B10" s="457">
        <v>1</v>
      </c>
      <c r="C10" s="458" t="s">
        <v>2448</v>
      </c>
      <c r="D10" s="2035">
        <v>100.3</v>
      </c>
      <c r="E10" s="2045">
        <v>100.3</v>
      </c>
      <c r="F10" s="2046">
        <f>E10*$F$8/$E$8</f>
        <v>1841.479859719439</v>
      </c>
      <c r="G10" s="2041">
        <v>100</v>
      </c>
      <c r="H10" s="1162"/>
    </row>
    <row r="11" spans="1:8" ht="22.5" customHeight="1">
      <c r="A11" s="459"/>
      <c r="B11" s="457">
        <v>2</v>
      </c>
      <c r="C11" s="455"/>
      <c r="D11" s="2040">
        <v>100.7</v>
      </c>
      <c r="E11" s="2041">
        <v>100.7</v>
      </c>
      <c r="F11" s="2047">
        <f t="shared" ref="F11:F21" si="0">E11*$F$8/$E$8</f>
        <v>1848.8237474949901</v>
      </c>
      <c r="G11" s="2041">
        <v>100.2</v>
      </c>
    </row>
    <row r="12" spans="1:8" ht="22.5" customHeight="1">
      <c r="A12" s="459"/>
      <c r="B12" s="457">
        <v>3</v>
      </c>
      <c r="C12" s="455"/>
      <c r="D12" s="2040">
        <v>101.1</v>
      </c>
      <c r="E12" s="2041">
        <v>101.1</v>
      </c>
      <c r="F12" s="2047">
        <f t="shared" si="0"/>
        <v>1856.167635270541</v>
      </c>
      <c r="G12" s="2041">
        <v>100.5</v>
      </c>
    </row>
    <row r="13" spans="1:8" ht="22.5" customHeight="1">
      <c r="A13" s="459"/>
      <c r="B13" s="457">
        <v>4</v>
      </c>
      <c r="C13" s="455"/>
      <c r="D13" s="2040">
        <v>101.5</v>
      </c>
      <c r="E13" s="2041">
        <v>101.5</v>
      </c>
      <c r="F13" s="2047">
        <f t="shared" si="0"/>
        <v>1863.511523046092</v>
      </c>
      <c r="G13" s="2041">
        <v>100.8</v>
      </c>
    </row>
    <row r="14" spans="1:8" ht="22.5" customHeight="1">
      <c r="A14" s="459"/>
      <c r="B14" s="457">
        <v>5</v>
      </c>
      <c r="C14" s="455"/>
      <c r="D14" s="2040">
        <v>101.8</v>
      </c>
      <c r="E14" s="2041">
        <v>101.9</v>
      </c>
      <c r="F14" s="2047">
        <f t="shared" si="0"/>
        <v>1870.8554108216433</v>
      </c>
      <c r="G14" s="2041">
        <v>100.7</v>
      </c>
    </row>
    <row r="15" spans="1:8" ht="22.5" customHeight="1">
      <c r="A15" s="459"/>
      <c r="B15" s="457">
        <v>6</v>
      </c>
      <c r="C15" s="455"/>
      <c r="D15" s="2040">
        <v>101.8</v>
      </c>
      <c r="E15" s="2041">
        <v>101.8</v>
      </c>
      <c r="F15" s="2047">
        <f t="shared" si="0"/>
        <v>1869.0194388777554</v>
      </c>
      <c r="G15" s="2041">
        <v>101.1</v>
      </c>
    </row>
    <row r="16" spans="1:8" ht="22.5" customHeight="1">
      <c r="A16" s="459"/>
      <c r="B16" s="457">
        <v>7</v>
      </c>
      <c r="C16" s="455"/>
      <c r="D16" s="2040">
        <v>102.3</v>
      </c>
      <c r="E16" s="2041">
        <v>102.3</v>
      </c>
      <c r="F16" s="2047">
        <f t="shared" si="0"/>
        <v>1878.1992985971942</v>
      </c>
      <c r="G16" s="2041">
        <v>101.6</v>
      </c>
    </row>
    <row r="17" spans="1:7" ht="22.5" customHeight="1">
      <c r="A17" s="459"/>
      <c r="B17" s="457">
        <v>8</v>
      </c>
      <c r="C17" s="455"/>
      <c r="D17" s="2040">
        <v>102.7</v>
      </c>
      <c r="E17" s="2041">
        <v>102.7</v>
      </c>
      <c r="F17" s="2047">
        <f t="shared" si="0"/>
        <v>1885.5431863727454</v>
      </c>
      <c r="G17" s="2041">
        <v>102</v>
      </c>
    </row>
    <row r="18" spans="1:7" ht="22.5" customHeight="1">
      <c r="A18" s="459"/>
      <c r="B18" s="457">
        <v>9</v>
      </c>
      <c r="C18" s="455"/>
      <c r="D18" s="2040">
        <v>103.1</v>
      </c>
      <c r="E18" s="2041">
        <v>102.9</v>
      </c>
      <c r="F18" s="2047">
        <f t="shared" si="0"/>
        <v>1889.2151302605212</v>
      </c>
      <c r="G18" s="2041">
        <v>102.4</v>
      </c>
    </row>
    <row r="19" spans="1:7" ht="22.5" customHeight="1">
      <c r="A19" s="423"/>
      <c r="B19" s="457">
        <v>10</v>
      </c>
      <c r="C19" s="455"/>
      <c r="D19" s="2040">
        <v>103.7</v>
      </c>
      <c r="E19" s="2041">
        <v>103.5</v>
      </c>
      <c r="F19" s="2047">
        <f t="shared" si="0"/>
        <v>1900.2309619238476</v>
      </c>
      <c r="G19" s="2041">
        <v>103.3</v>
      </c>
    </row>
    <row r="20" spans="1:7" ht="22.5" customHeight="1">
      <c r="A20" s="459"/>
      <c r="B20" s="457">
        <v>11</v>
      </c>
      <c r="C20" s="455"/>
      <c r="D20" s="2040">
        <v>103.9</v>
      </c>
      <c r="E20" s="2041">
        <v>103.8</v>
      </c>
      <c r="F20" s="2047">
        <f t="shared" si="0"/>
        <v>1905.7388777555109</v>
      </c>
      <c r="G20" s="2041">
        <v>103.5</v>
      </c>
    </row>
    <row r="21" spans="1:7" ht="22.5" customHeight="1">
      <c r="A21" s="460"/>
      <c r="B21" s="461">
        <v>12</v>
      </c>
      <c r="C21" s="456"/>
      <c r="D21" s="2048">
        <v>104.1</v>
      </c>
      <c r="E21" s="2049">
        <v>104</v>
      </c>
      <c r="F21" s="2050">
        <f t="shared" si="0"/>
        <v>1909.4108216432865</v>
      </c>
      <c r="G21" s="2049">
        <v>103.5</v>
      </c>
    </row>
    <row r="22" spans="1:7" ht="18" customHeight="1">
      <c r="A22" s="599" t="s">
        <v>3927</v>
      </c>
      <c r="B22" s="599"/>
      <c r="C22" s="599"/>
      <c r="D22" s="599"/>
      <c r="E22" s="599"/>
      <c r="F22" s="599"/>
      <c r="G22" s="599"/>
    </row>
    <row r="23" spans="1:7" ht="18" customHeight="1">
      <c r="A23" s="2679" t="s">
        <v>2449</v>
      </c>
      <c r="B23" s="2679"/>
      <c r="C23" s="2679"/>
      <c r="D23" s="2679"/>
      <c r="E23" s="2679"/>
      <c r="F23" s="2679"/>
      <c r="G23" s="2679"/>
    </row>
    <row r="24" spans="1:7" ht="21" customHeight="1">
      <c r="A24" s="1163"/>
      <c r="B24" s="1163"/>
      <c r="C24" s="1163"/>
      <c r="D24" s="1163"/>
      <c r="E24" s="1163"/>
      <c r="F24" s="1163"/>
      <c r="G24" s="1163"/>
    </row>
  </sheetData>
  <mergeCells count="7">
    <mergeCell ref="A23:G23"/>
    <mergeCell ref="A3:C6"/>
    <mergeCell ref="D3:G3"/>
    <mergeCell ref="E4:F4"/>
    <mergeCell ref="A7:B7"/>
    <mergeCell ref="A8:B8"/>
    <mergeCell ref="A9:B9"/>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0"/>
  <sheetViews>
    <sheetView showGridLines="0" view="pageBreakPreview" topLeftCell="A21" zoomScaleNormal="100" zoomScaleSheetLayoutView="100" workbookViewId="0">
      <selection activeCell="I50" sqref="I50"/>
    </sheetView>
  </sheetViews>
  <sheetFormatPr defaultRowHeight="12.75"/>
  <cols>
    <col min="1" max="1" width="7.75" style="1167" customWidth="1"/>
    <col min="2" max="10" width="8.375" style="1167" customWidth="1"/>
    <col min="11" max="11" width="9" style="1167" customWidth="1"/>
    <col min="12" max="246" width="9" style="1167"/>
    <col min="247" max="247" width="11" style="1167" customWidth="1"/>
    <col min="248" max="253" width="11.25" style="1167" customWidth="1"/>
    <col min="254" max="502" width="9" style="1167"/>
    <col min="503" max="503" width="11" style="1167" customWidth="1"/>
    <col min="504" max="509" width="11.25" style="1167" customWidth="1"/>
    <col min="510" max="758" width="9" style="1167"/>
    <col min="759" max="759" width="11" style="1167" customWidth="1"/>
    <col min="760" max="765" width="11.25" style="1167" customWidth="1"/>
    <col min="766" max="1014" width="9" style="1167"/>
    <col min="1015" max="1015" width="11" style="1167" customWidth="1"/>
    <col min="1016" max="1021" width="11.25" style="1167" customWidth="1"/>
    <col min="1022" max="1270" width="9" style="1167"/>
    <col min="1271" max="1271" width="11" style="1167" customWidth="1"/>
    <col min="1272" max="1277" width="11.25" style="1167" customWidth="1"/>
    <col min="1278" max="1526" width="9" style="1167"/>
    <col min="1527" max="1527" width="11" style="1167" customWidth="1"/>
    <col min="1528" max="1533" width="11.25" style="1167" customWidth="1"/>
    <col min="1534" max="1782" width="9" style="1167"/>
    <col min="1783" max="1783" width="11" style="1167" customWidth="1"/>
    <col min="1784" max="1789" width="11.25" style="1167" customWidth="1"/>
    <col min="1790" max="2038" width="9" style="1167"/>
    <col min="2039" max="2039" width="11" style="1167" customWidth="1"/>
    <col min="2040" max="2045" width="11.25" style="1167" customWidth="1"/>
    <col min="2046" max="2294" width="9" style="1167"/>
    <col min="2295" max="2295" width="11" style="1167" customWidth="1"/>
    <col min="2296" max="2301" width="11.25" style="1167" customWidth="1"/>
    <col min="2302" max="2550" width="9" style="1167"/>
    <col min="2551" max="2551" width="11" style="1167" customWidth="1"/>
    <col min="2552" max="2557" width="11.25" style="1167" customWidth="1"/>
    <col min="2558" max="2806" width="9" style="1167"/>
    <col min="2807" max="2807" width="11" style="1167" customWidth="1"/>
    <col min="2808" max="2813" width="11.25" style="1167" customWidth="1"/>
    <col min="2814" max="3062" width="9" style="1167"/>
    <col min="3063" max="3063" width="11" style="1167" customWidth="1"/>
    <col min="3064" max="3069" width="11.25" style="1167" customWidth="1"/>
    <col min="3070" max="3318" width="9" style="1167"/>
    <col min="3319" max="3319" width="11" style="1167" customWidth="1"/>
    <col min="3320" max="3325" width="11.25" style="1167" customWidth="1"/>
    <col min="3326" max="3574" width="9" style="1167"/>
    <col min="3575" max="3575" width="11" style="1167" customWidth="1"/>
    <col min="3576" max="3581" width="11.25" style="1167" customWidth="1"/>
    <col min="3582" max="3830" width="9" style="1167"/>
    <col min="3831" max="3831" width="11" style="1167" customWidth="1"/>
    <col min="3832" max="3837" width="11.25" style="1167" customWidth="1"/>
    <col min="3838" max="4086" width="9" style="1167"/>
    <col min="4087" max="4087" width="11" style="1167" customWidth="1"/>
    <col min="4088" max="4093" width="11.25" style="1167" customWidth="1"/>
    <col min="4094" max="4342" width="9" style="1167"/>
    <col min="4343" max="4343" width="11" style="1167" customWidth="1"/>
    <col min="4344" max="4349" width="11.25" style="1167" customWidth="1"/>
    <col min="4350" max="4598" width="9" style="1167"/>
    <col min="4599" max="4599" width="11" style="1167" customWidth="1"/>
    <col min="4600" max="4605" width="11.25" style="1167" customWidth="1"/>
    <col min="4606" max="4854" width="9" style="1167"/>
    <col min="4855" max="4855" width="11" style="1167" customWidth="1"/>
    <col min="4856" max="4861" width="11.25" style="1167" customWidth="1"/>
    <col min="4862" max="5110" width="9" style="1167"/>
    <col min="5111" max="5111" width="11" style="1167" customWidth="1"/>
    <col min="5112" max="5117" width="11.25" style="1167" customWidth="1"/>
    <col min="5118" max="5366" width="9" style="1167"/>
    <col min="5367" max="5367" width="11" style="1167" customWidth="1"/>
    <col min="5368" max="5373" width="11.25" style="1167" customWidth="1"/>
    <col min="5374" max="5622" width="9" style="1167"/>
    <col min="5623" max="5623" width="11" style="1167" customWidth="1"/>
    <col min="5624" max="5629" width="11.25" style="1167" customWidth="1"/>
    <col min="5630" max="5878" width="9" style="1167"/>
    <col min="5879" max="5879" width="11" style="1167" customWidth="1"/>
    <col min="5880" max="5885" width="11.25" style="1167" customWidth="1"/>
    <col min="5886" max="6134" width="9" style="1167"/>
    <col min="6135" max="6135" width="11" style="1167" customWidth="1"/>
    <col min="6136" max="6141" width="11.25" style="1167" customWidth="1"/>
    <col min="6142" max="6390" width="9" style="1167"/>
    <col min="6391" max="6391" width="11" style="1167" customWidth="1"/>
    <col min="6392" max="6397" width="11.25" style="1167" customWidth="1"/>
    <col min="6398" max="6646" width="9" style="1167"/>
    <col min="6647" max="6647" width="11" style="1167" customWidth="1"/>
    <col min="6648" max="6653" width="11.25" style="1167" customWidth="1"/>
    <col min="6654" max="6902" width="9" style="1167"/>
    <col min="6903" max="6903" width="11" style="1167" customWidth="1"/>
    <col min="6904" max="6909" width="11.25" style="1167" customWidth="1"/>
    <col min="6910" max="7158" width="9" style="1167"/>
    <col min="7159" max="7159" width="11" style="1167" customWidth="1"/>
    <col min="7160" max="7165" width="11.25" style="1167" customWidth="1"/>
    <col min="7166" max="7414" width="9" style="1167"/>
    <col min="7415" max="7415" width="11" style="1167" customWidth="1"/>
    <col min="7416" max="7421" width="11.25" style="1167" customWidth="1"/>
    <col min="7422" max="7670" width="9" style="1167"/>
    <col min="7671" max="7671" width="11" style="1167" customWidth="1"/>
    <col min="7672" max="7677" width="11.25" style="1167" customWidth="1"/>
    <col min="7678" max="7926" width="9" style="1167"/>
    <col min="7927" max="7927" width="11" style="1167" customWidth="1"/>
    <col min="7928" max="7933" width="11.25" style="1167" customWidth="1"/>
    <col min="7934" max="8182" width="9" style="1167"/>
    <col min="8183" max="8183" width="11" style="1167" customWidth="1"/>
    <col min="8184" max="8189" width="11.25" style="1167" customWidth="1"/>
    <col min="8190" max="8438" width="9" style="1167"/>
    <col min="8439" max="8439" width="11" style="1167" customWidth="1"/>
    <col min="8440" max="8445" width="11.25" style="1167" customWidth="1"/>
    <col min="8446" max="8694" width="9" style="1167"/>
    <col min="8695" max="8695" width="11" style="1167" customWidth="1"/>
    <col min="8696" max="8701" width="11.25" style="1167" customWidth="1"/>
    <col min="8702" max="8950" width="9" style="1167"/>
    <col min="8951" max="8951" width="11" style="1167" customWidth="1"/>
    <col min="8952" max="8957" width="11.25" style="1167" customWidth="1"/>
    <col min="8958" max="9206" width="9" style="1167"/>
    <col min="9207" max="9207" width="11" style="1167" customWidth="1"/>
    <col min="9208" max="9213" width="11.25" style="1167" customWidth="1"/>
    <col min="9214" max="9462" width="9" style="1167"/>
    <col min="9463" max="9463" width="11" style="1167" customWidth="1"/>
    <col min="9464" max="9469" width="11.25" style="1167" customWidth="1"/>
    <col min="9470" max="9718" width="9" style="1167"/>
    <col min="9719" max="9719" width="11" style="1167" customWidth="1"/>
    <col min="9720" max="9725" width="11.25" style="1167" customWidth="1"/>
    <col min="9726" max="9974" width="9" style="1167"/>
    <col min="9975" max="9975" width="11" style="1167" customWidth="1"/>
    <col min="9976" max="9981" width="11.25" style="1167" customWidth="1"/>
    <col min="9982" max="10230" width="9" style="1167"/>
    <col min="10231" max="10231" width="11" style="1167" customWidth="1"/>
    <col min="10232" max="10237" width="11.25" style="1167" customWidth="1"/>
    <col min="10238" max="10486" width="9" style="1167"/>
    <col min="10487" max="10487" width="11" style="1167" customWidth="1"/>
    <col min="10488" max="10493" width="11.25" style="1167" customWidth="1"/>
    <col min="10494" max="10742" width="9" style="1167"/>
    <col min="10743" max="10743" width="11" style="1167" customWidth="1"/>
    <col min="10744" max="10749" width="11.25" style="1167" customWidth="1"/>
    <col min="10750" max="10998" width="9" style="1167"/>
    <col min="10999" max="10999" width="11" style="1167" customWidth="1"/>
    <col min="11000" max="11005" width="11.25" style="1167" customWidth="1"/>
    <col min="11006" max="11254" width="9" style="1167"/>
    <col min="11255" max="11255" width="11" style="1167" customWidth="1"/>
    <col min="11256" max="11261" width="11.25" style="1167" customWidth="1"/>
    <col min="11262" max="11510" width="9" style="1167"/>
    <col min="11511" max="11511" width="11" style="1167" customWidth="1"/>
    <col min="11512" max="11517" width="11.25" style="1167" customWidth="1"/>
    <col min="11518" max="11766" width="9" style="1167"/>
    <col min="11767" max="11767" width="11" style="1167" customWidth="1"/>
    <col min="11768" max="11773" width="11.25" style="1167" customWidth="1"/>
    <col min="11774" max="12022" width="9" style="1167"/>
    <col min="12023" max="12023" width="11" style="1167" customWidth="1"/>
    <col min="12024" max="12029" width="11.25" style="1167" customWidth="1"/>
    <col min="12030" max="12278" width="9" style="1167"/>
    <col min="12279" max="12279" width="11" style="1167" customWidth="1"/>
    <col min="12280" max="12285" width="11.25" style="1167" customWidth="1"/>
    <col min="12286" max="12534" width="9" style="1167"/>
    <col min="12535" max="12535" width="11" style="1167" customWidth="1"/>
    <col min="12536" max="12541" width="11.25" style="1167" customWidth="1"/>
    <col min="12542" max="12790" width="9" style="1167"/>
    <col min="12791" max="12791" width="11" style="1167" customWidth="1"/>
    <col min="12792" max="12797" width="11.25" style="1167" customWidth="1"/>
    <col min="12798" max="13046" width="9" style="1167"/>
    <col min="13047" max="13047" width="11" style="1167" customWidth="1"/>
    <col min="13048" max="13053" width="11.25" style="1167" customWidth="1"/>
    <col min="13054" max="13302" width="9" style="1167"/>
    <col min="13303" max="13303" width="11" style="1167" customWidth="1"/>
    <col min="13304" max="13309" width="11.25" style="1167" customWidth="1"/>
    <col min="13310" max="13558" width="9" style="1167"/>
    <col min="13559" max="13559" width="11" style="1167" customWidth="1"/>
    <col min="13560" max="13565" width="11.25" style="1167" customWidth="1"/>
    <col min="13566" max="13814" width="9" style="1167"/>
    <col min="13815" max="13815" width="11" style="1167" customWidth="1"/>
    <col min="13816" max="13821" width="11.25" style="1167" customWidth="1"/>
    <col min="13822" max="14070" width="9" style="1167"/>
    <col min="14071" max="14071" width="11" style="1167" customWidth="1"/>
    <col min="14072" max="14077" width="11.25" style="1167" customWidth="1"/>
    <col min="14078" max="14326" width="9" style="1167"/>
    <col min="14327" max="14327" width="11" style="1167" customWidth="1"/>
    <col min="14328" max="14333" width="11.25" style="1167" customWidth="1"/>
    <col min="14334" max="14582" width="9" style="1167"/>
    <col min="14583" max="14583" width="11" style="1167" customWidth="1"/>
    <col min="14584" max="14589" width="11.25" style="1167" customWidth="1"/>
    <col min="14590" max="14838" width="9" style="1167"/>
    <col min="14839" max="14839" width="11" style="1167" customWidth="1"/>
    <col min="14840" max="14845" width="11.25" style="1167" customWidth="1"/>
    <col min="14846" max="15094" width="9" style="1167"/>
    <col min="15095" max="15095" width="11" style="1167" customWidth="1"/>
    <col min="15096" max="15101" width="11.25" style="1167" customWidth="1"/>
    <col min="15102" max="15350" width="9" style="1167"/>
    <col min="15351" max="15351" width="11" style="1167" customWidth="1"/>
    <col min="15352" max="15357" width="11.25" style="1167" customWidth="1"/>
    <col min="15358" max="15606" width="9" style="1167"/>
    <col min="15607" max="15607" width="11" style="1167" customWidth="1"/>
    <col min="15608" max="15613" width="11.25" style="1167" customWidth="1"/>
    <col min="15614" max="15862" width="9" style="1167"/>
    <col min="15863" max="15863" width="11" style="1167" customWidth="1"/>
    <col min="15864" max="15869" width="11.25" style="1167" customWidth="1"/>
    <col min="15870" max="16118" width="9" style="1167"/>
    <col min="16119" max="16119" width="11" style="1167" customWidth="1"/>
    <col min="16120" max="16125" width="11.25" style="1167" customWidth="1"/>
    <col min="16126" max="16384" width="9" style="1167"/>
  </cols>
  <sheetData>
    <row r="1" spans="1:10" ht="25.5" customHeight="1">
      <c r="A1" s="1164" t="s">
        <v>2623</v>
      </c>
      <c r="B1" s="1165"/>
      <c r="C1" s="1165"/>
      <c r="D1" s="1165"/>
      <c r="E1" s="1165"/>
      <c r="F1" s="1165"/>
      <c r="G1" s="1166"/>
    </row>
    <row r="2" spans="1:10" ht="18" customHeight="1">
      <c r="A2" s="2877" t="s">
        <v>2450</v>
      </c>
      <c r="B2" s="2875" t="s">
        <v>2451</v>
      </c>
      <c r="C2" s="2875"/>
      <c r="D2" s="2875"/>
      <c r="E2" s="2876"/>
      <c r="F2" s="2884" t="s">
        <v>2452</v>
      </c>
      <c r="G2" s="2884" t="s">
        <v>2453</v>
      </c>
      <c r="H2" s="2891" t="s">
        <v>2454</v>
      </c>
      <c r="I2" s="2892" t="s">
        <v>2455</v>
      </c>
      <c r="J2" s="2874" t="s">
        <v>2456</v>
      </c>
    </row>
    <row r="3" spans="1:10" ht="18" customHeight="1">
      <c r="A3" s="2888"/>
      <c r="B3" s="2875" t="s">
        <v>2457</v>
      </c>
      <c r="C3" s="2875"/>
      <c r="D3" s="2875" t="s">
        <v>2458</v>
      </c>
      <c r="E3" s="2876"/>
      <c r="F3" s="2889"/>
      <c r="G3" s="2889"/>
      <c r="H3" s="2891"/>
      <c r="I3" s="2892"/>
      <c r="J3" s="2874"/>
    </row>
    <row r="4" spans="1:10" ht="42">
      <c r="A4" s="2878"/>
      <c r="B4" s="1168" t="s">
        <v>2459</v>
      </c>
      <c r="C4" s="1169" t="s">
        <v>2460</v>
      </c>
      <c r="D4" s="1168" t="s">
        <v>2459</v>
      </c>
      <c r="E4" s="1170" t="s">
        <v>2461</v>
      </c>
      <c r="F4" s="2890"/>
      <c r="G4" s="2890"/>
      <c r="H4" s="2891"/>
      <c r="I4" s="2892"/>
      <c r="J4" s="2874"/>
    </row>
    <row r="5" spans="1:10" ht="22.5" customHeight="1">
      <c r="A5" s="1171"/>
      <c r="B5" s="1172" t="s">
        <v>2462</v>
      </c>
      <c r="C5" s="1172" t="s">
        <v>2463</v>
      </c>
      <c r="D5" s="1172" t="s">
        <v>2464</v>
      </c>
      <c r="E5" s="1173" t="s">
        <v>2464</v>
      </c>
      <c r="F5" s="1172" t="s">
        <v>2464</v>
      </c>
      <c r="G5" s="1174" t="s">
        <v>2464</v>
      </c>
      <c r="H5" s="1175" t="s">
        <v>365</v>
      </c>
      <c r="I5" s="1176" t="s">
        <v>2465</v>
      </c>
      <c r="J5" s="1177"/>
    </row>
    <row r="6" spans="1:10" ht="22.5" hidden="1" customHeight="1">
      <c r="A6" s="1178" t="s">
        <v>2918</v>
      </c>
      <c r="B6" s="1179" t="s">
        <v>2466</v>
      </c>
      <c r="C6" s="1180" t="s">
        <v>2466</v>
      </c>
      <c r="D6" s="1179">
        <v>0.6</v>
      </c>
      <c r="E6" s="1181">
        <v>1.4</v>
      </c>
      <c r="F6" s="1180" t="s">
        <v>2466</v>
      </c>
      <c r="G6" s="1180">
        <v>1.2</v>
      </c>
      <c r="H6" s="1182">
        <v>3336.3970677950388</v>
      </c>
      <c r="I6" s="1183">
        <v>3068</v>
      </c>
      <c r="J6" s="1184">
        <v>108.74827469996866</v>
      </c>
    </row>
    <row r="7" spans="1:10" ht="22.5" hidden="1" customHeight="1">
      <c r="A7" s="1185">
        <v>19</v>
      </c>
      <c r="B7" s="1179">
        <v>0.7655983954487855</v>
      </c>
      <c r="C7" s="1180">
        <v>1.7126202878183117</v>
      </c>
      <c r="D7" s="1179">
        <v>0.4</v>
      </c>
      <c r="E7" s="1181">
        <v>1.2</v>
      </c>
      <c r="F7" s="1180">
        <v>0.13743060357926634</v>
      </c>
      <c r="G7" s="1180">
        <v>-0.1</v>
      </c>
      <c r="H7" s="1182">
        <v>3352.045519370583</v>
      </c>
      <c r="I7" s="1183">
        <v>3065</v>
      </c>
      <c r="J7" s="1184">
        <v>109.36526980001902</v>
      </c>
    </row>
    <row r="8" spans="1:10" ht="22.5" hidden="1" customHeight="1">
      <c r="A8" s="1186" t="s">
        <v>3616</v>
      </c>
      <c r="B8" s="1179">
        <v>-3.9675514063738038</v>
      </c>
      <c r="C8" s="1180">
        <v>-3.3463544685290336</v>
      </c>
      <c r="D8" s="1179">
        <v>-4</v>
      </c>
      <c r="E8" s="1181">
        <v>-3.4</v>
      </c>
      <c r="F8" s="1180">
        <v>-6.0680461714487723</v>
      </c>
      <c r="G8" s="1180">
        <v>-7.2</v>
      </c>
      <c r="H8" s="1182">
        <v>3160.5002592717292</v>
      </c>
      <c r="I8" s="1183">
        <v>2843</v>
      </c>
      <c r="J8" s="1184">
        <v>111.16778963319484</v>
      </c>
    </row>
    <row r="9" spans="1:10" ht="22.5" hidden="1" customHeight="1">
      <c r="A9" s="1185">
        <v>21</v>
      </c>
      <c r="B9" s="1179">
        <v>-3.3516657457291488</v>
      </c>
      <c r="C9" s="1180">
        <v>-2.8662582705608175</v>
      </c>
      <c r="D9" s="1179">
        <v>-3.4</v>
      </c>
      <c r="E9" s="1181">
        <v>-2.2000000000000002</v>
      </c>
      <c r="F9" s="1180">
        <v>-4.1428855801859354</v>
      </c>
      <c r="G9" s="1180">
        <v>-2.9</v>
      </c>
      <c r="H9" s="1182">
        <v>3045.2279554167822</v>
      </c>
      <c r="I9" s="1183">
        <v>2760</v>
      </c>
      <c r="J9" s="1184">
        <v>110.33434621075298</v>
      </c>
    </row>
    <row r="10" spans="1:10" ht="22.5" customHeight="1">
      <c r="A10" s="1444" t="s">
        <v>3663</v>
      </c>
      <c r="B10" s="1179">
        <v>1.6179216671495578</v>
      </c>
      <c r="C10" s="1180">
        <v>3.4600467632283527</v>
      </c>
      <c r="D10" s="1179">
        <v>1.5</v>
      </c>
      <c r="E10" s="1181">
        <v>3.3</v>
      </c>
      <c r="F10" s="1180">
        <v>4.295615437592323</v>
      </c>
      <c r="G10" s="1180">
        <v>2.4</v>
      </c>
      <c r="H10" s="1182">
        <v>3189.1087095101911</v>
      </c>
      <c r="I10" s="1183">
        <v>2827</v>
      </c>
      <c r="J10" s="1184">
        <v>112.80893914079203</v>
      </c>
    </row>
    <row r="11" spans="1:10" ht="22.5" customHeight="1">
      <c r="A11" s="1185">
        <v>23</v>
      </c>
      <c r="B11" s="1179">
        <v>-1.7444799306568393</v>
      </c>
      <c r="C11" s="1180">
        <v>-0.34834795772208382</v>
      </c>
      <c r="D11" s="1179">
        <v>-1.1000000000000001</v>
      </c>
      <c r="E11" s="1181">
        <v>0.5</v>
      </c>
      <c r="F11" s="1180">
        <v>-0.97475211196290912</v>
      </c>
      <c r="G11" s="1180">
        <v>-0.8</v>
      </c>
      <c r="H11" s="1182">
        <v>3170.2585401928782</v>
      </c>
      <c r="I11" s="1183">
        <v>2805</v>
      </c>
      <c r="J11" s="1184">
        <v>113.02169483753576</v>
      </c>
    </row>
    <row r="12" spans="1:10" ht="22.5" customHeight="1">
      <c r="A12" s="1185">
        <v>24</v>
      </c>
      <c r="B12" s="1179">
        <v>-7.3253364612215544</v>
      </c>
      <c r="C12" s="1180">
        <v>-7.0588851681588682</v>
      </c>
      <c r="D12" s="1179">
        <v>0.1</v>
      </c>
      <c r="E12" s="1181">
        <v>0.8</v>
      </c>
      <c r="F12" s="1180">
        <v>-7.0154707232840003</v>
      </c>
      <c r="G12" s="1180">
        <v>0.5</v>
      </c>
      <c r="H12" s="1182">
        <v>2961.484870619784</v>
      </c>
      <c r="I12" s="1183">
        <v>2820</v>
      </c>
      <c r="J12" s="1184">
        <v>105.01719399360935</v>
      </c>
    </row>
    <row r="13" spans="1:10" ht="22.5" customHeight="1">
      <c r="A13" s="1185">
        <v>25</v>
      </c>
      <c r="B13" s="1179">
        <v>0.77459308922656067</v>
      </c>
      <c r="C13" s="1180">
        <v>0.57873293372434631</v>
      </c>
      <c r="D13" s="1179">
        <v>2.6</v>
      </c>
      <c r="E13" s="1181">
        <v>2.6</v>
      </c>
      <c r="F13" s="1180">
        <v>3.1479664605470496</v>
      </c>
      <c r="G13" s="1180">
        <v>4.2</v>
      </c>
      <c r="H13" s="1182">
        <v>3069.8011750006913</v>
      </c>
      <c r="I13" s="1740">
        <v>2938</v>
      </c>
      <c r="J13" s="1184">
        <v>104.48608492173899</v>
      </c>
    </row>
    <row r="14" spans="1:10" ht="22.5" customHeight="1">
      <c r="A14" s="1185">
        <v>26</v>
      </c>
      <c r="B14" s="1179">
        <v>-3.1198387486156776</v>
      </c>
      <c r="C14" s="1180">
        <v>-4.56927413915359</v>
      </c>
      <c r="D14" s="1179">
        <v>2.2000000000000002</v>
      </c>
      <c r="E14" s="1181">
        <v>-0.4</v>
      </c>
      <c r="F14" s="1180">
        <v>-3.67996121615524</v>
      </c>
      <c r="G14" s="1180">
        <v>1.5</v>
      </c>
      <c r="H14" s="1182">
        <v>2974.5446912574907</v>
      </c>
      <c r="I14" s="1183">
        <v>2983</v>
      </c>
      <c r="J14" s="1184">
        <v>99.716550159486786</v>
      </c>
    </row>
    <row r="15" spans="1:10" ht="22.5" customHeight="1">
      <c r="A15" s="1185">
        <v>27</v>
      </c>
      <c r="B15" s="1179">
        <v>7.85494147622956</v>
      </c>
      <c r="C15" s="1180">
        <v>6.4201155431514723</v>
      </c>
      <c r="D15" s="1179">
        <v>2.8</v>
      </c>
      <c r="E15" s="1181">
        <v>1.3</v>
      </c>
      <c r="F15" s="1180">
        <v>7.0853348523622879</v>
      </c>
      <c r="G15" s="1180">
        <v>2.9</v>
      </c>
      <c r="H15" s="1182">
        <v>3201.8888069756208</v>
      </c>
      <c r="I15" s="1183">
        <v>3070</v>
      </c>
      <c r="J15" s="1184">
        <v>104.29605234448276</v>
      </c>
    </row>
    <row r="16" spans="1:10" ht="22.5" customHeight="1">
      <c r="A16" s="1185">
        <v>28</v>
      </c>
      <c r="B16" s="1179">
        <v>-1.8358162337864803</v>
      </c>
      <c r="C16" s="1180">
        <v>-1.8368546599709101</v>
      </c>
      <c r="D16" s="1179">
        <v>0.8</v>
      </c>
      <c r="E16" s="1181">
        <v>0.9</v>
      </c>
      <c r="F16" s="1180">
        <v>-2.1643839314282265</v>
      </c>
      <c r="G16" s="1180">
        <v>0.7</v>
      </c>
      <c r="H16" s="1182">
        <v>3149.9199269948917</v>
      </c>
      <c r="I16" s="1183">
        <v>3091</v>
      </c>
      <c r="J16" s="1184">
        <v>101.90617686816215</v>
      </c>
    </row>
    <row r="17" spans="1:10" ht="22.5" customHeight="1">
      <c r="A17" s="1185">
        <v>29</v>
      </c>
      <c r="B17" s="1179">
        <v>4.3489752942363236</v>
      </c>
      <c r="C17" s="1180">
        <v>4.6678497698795729</v>
      </c>
      <c r="D17" s="1179">
        <v>2</v>
      </c>
      <c r="E17" s="1181">
        <v>1.9</v>
      </c>
      <c r="F17" s="1180">
        <v>3.5989388654722272</v>
      </c>
      <c r="G17" s="1180">
        <v>2.4</v>
      </c>
      <c r="H17" s="1182">
        <v>3279.2774163717977</v>
      </c>
      <c r="I17" s="1183">
        <v>3164</v>
      </c>
      <c r="J17" s="1184">
        <v>103.6434075970859</v>
      </c>
    </row>
    <row r="18" spans="1:10" ht="22.5" customHeight="1">
      <c r="A18" s="1185">
        <v>30</v>
      </c>
      <c r="B18" s="1179">
        <v>3.2155286739554256</v>
      </c>
      <c r="C18" s="1180">
        <v>3.4814142967420247</v>
      </c>
      <c r="D18" s="1179">
        <v>0.1</v>
      </c>
      <c r="E18" s="1181">
        <v>0.3</v>
      </c>
      <c r="F18" s="1180">
        <v>-0.57769984595976309</v>
      </c>
      <c r="G18" s="1180">
        <v>1.1000000000000001</v>
      </c>
      <c r="H18" s="1182">
        <v>3279.8030422249872</v>
      </c>
      <c r="I18" s="1183">
        <v>3198</v>
      </c>
      <c r="J18" s="1184">
        <v>102.55794378439609</v>
      </c>
    </row>
    <row r="19" spans="1:10" ht="22.5" customHeight="1">
      <c r="A19" s="1444" t="s">
        <v>3664</v>
      </c>
      <c r="B19" s="2051">
        <v>0.73096085001511701</v>
      </c>
      <c r="C19" s="2052">
        <v>0.25632580118117898</v>
      </c>
      <c r="D19" s="2559">
        <v>0</v>
      </c>
      <c r="E19" s="2559">
        <v>-0.8</v>
      </c>
      <c r="F19" s="2559">
        <v>2.1022866736703616</v>
      </c>
      <c r="G19" s="2559">
        <v>-0.3</v>
      </c>
      <c r="H19" s="2053">
        <v>3370.2642615002692</v>
      </c>
      <c r="I19" s="2053">
        <v>3177</v>
      </c>
      <c r="J19" s="2054">
        <v>91.033755855305586</v>
      </c>
    </row>
    <row r="20" spans="1:10" ht="22.5" customHeight="1">
      <c r="A20" s="2055">
        <v>2</v>
      </c>
      <c r="B20" s="2560">
        <v>-3.2890564108285947</v>
      </c>
      <c r="C20" s="2561">
        <v>-4.0793695197016921</v>
      </c>
      <c r="D20" s="2561">
        <v>-3.5</v>
      </c>
      <c r="E20" s="2562">
        <v>-4.0999999999999996</v>
      </c>
      <c r="F20" s="2561">
        <v>-6.1280365258163592</v>
      </c>
      <c r="G20" s="2561">
        <v>-6.6</v>
      </c>
      <c r="H20" s="2056">
        <v>3182.4302385171795</v>
      </c>
      <c r="I20" s="2056">
        <v>2975</v>
      </c>
      <c r="J20" s="2057">
        <v>93.202318208697093</v>
      </c>
    </row>
    <row r="21" spans="1:10" ht="18" customHeight="1">
      <c r="A21" s="1165"/>
      <c r="B21" s="1165"/>
      <c r="C21" s="1165"/>
      <c r="D21" s="1165"/>
      <c r="E21" s="1165"/>
      <c r="F21" s="1165"/>
      <c r="G21" s="1187"/>
    </row>
    <row r="22" spans="1:10" ht="33" customHeight="1">
      <c r="A22" s="2877" t="s">
        <v>2450</v>
      </c>
      <c r="B22" s="2879" t="s">
        <v>2467</v>
      </c>
      <c r="C22" s="2880"/>
      <c r="D22" s="2880"/>
      <c r="E22" s="2879" t="s">
        <v>2468</v>
      </c>
      <c r="F22" s="2880"/>
      <c r="G22" s="2881"/>
      <c r="H22" s="2882" t="s">
        <v>2469</v>
      </c>
      <c r="I22" s="2884" t="s">
        <v>2470</v>
      </c>
      <c r="J22" s="2886" t="s">
        <v>2471</v>
      </c>
    </row>
    <row r="23" spans="1:10" ht="33" customHeight="1">
      <c r="A23" s="2878"/>
      <c r="B23" s="1188" t="s">
        <v>2472</v>
      </c>
      <c r="C23" s="1189" t="s">
        <v>2458</v>
      </c>
      <c r="D23" s="1190" t="s">
        <v>2456</v>
      </c>
      <c r="E23" s="1190" t="s">
        <v>2472</v>
      </c>
      <c r="F23" s="1189" t="s">
        <v>2458</v>
      </c>
      <c r="G23" s="1189" t="s">
        <v>2456</v>
      </c>
      <c r="H23" s="2883"/>
      <c r="I23" s="2885"/>
      <c r="J23" s="2887"/>
    </row>
    <row r="24" spans="1:10" ht="21.75" customHeight="1">
      <c r="A24" s="1171"/>
      <c r="B24" s="1191" t="s">
        <v>2465</v>
      </c>
      <c r="C24" s="1172" t="s">
        <v>2465</v>
      </c>
      <c r="D24" s="1173"/>
      <c r="E24" s="1172" t="s">
        <v>2465</v>
      </c>
      <c r="F24" s="1172" t="s">
        <v>2465</v>
      </c>
      <c r="G24" s="1172"/>
      <c r="H24" s="1177" t="s">
        <v>2473</v>
      </c>
      <c r="I24" s="1176" t="s">
        <v>364</v>
      </c>
      <c r="J24" s="1192" t="s">
        <v>2473</v>
      </c>
    </row>
    <row r="25" spans="1:10" ht="21.75" hidden="1" customHeight="1">
      <c r="A25" s="1178" t="s">
        <v>2918</v>
      </c>
      <c r="B25" s="1193">
        <v>2156.6018536142551</v>
      </c>
      <c r="C25" s="1193">
        <v>2256.6697425631082</v>
      </c>
      <c r="D25" s="1194">
        <v>95.565683047835051</v>
      </c>
      <c r="E25" s="1193">
        <v>4698.4628729180395</v>
      </c>
      <c r="F25" s="1193">
        <v>4701.8891665018964</v>
      </c>
      <c r="G25" s="1195">
        <v>99.927129426863843</v>
      </c>
      <c r="H25" s="1196">
        <v>819.58799999999997</v>
      </c>
      <c r="I25" s="1197">
        <v>359697</v>
      </c>
      <c r="J25" s="1198">
        <v>127876</v>
      </c>
    </row>
    <row r="26" spans="1:10" ht="21.75" hidden="1" customHeight="1">
      <c r="A26" s="1199">
        <v>19</v>
      </c>
      <c r="B26" s="1193">
        <v>2215.6636874558535</v>
      </c>
      <c r="C26" s="1193">
        <v>2272.8262058405339</v>
      </c>
      <c r="D26" s="1194">
        <v>97.484958672256212</v>
      </c>
      <c r="E26" s="1193">
        <v>4532.9535308872919</v>
      </c>
      <c r="F26" s="1193">
        <v>4668.8547807460118</v>
      </c>
      <c r="G26" s="1195">
        <v>97.089195182956516</v>
      </c>
      <c r="H26" s="1196">
        <v>816.88300000000004</v>
      </c>
      <c r="I26" s="1197">
        <v>352815</v>
      </c>
      <c r="J26" s="1198">
        <v>128002</v>
      </c>
    </row>
    <row r="27" spans="1:10" ht="21.75" hidden="1" customHeight="1">
      <c r="A27" s="1186" t="s">
        <v>2480</v>
      </c>
      <c r="B27" s="1193">
        <v>2131.8378310629651</v>
      </c>
      <c r="C27" s="1193">
        <v>2230.2288896003997</v>
      </c>
      <c r="D27" s="1194">
        <v>95.588297730504962</v>
      </c>
      <c r="E27" s="1193">
        <v>4539.7169356439854</v>
      </c>
      <c r="F27" s="1193">
        <v>4648.6588077506794</v>
      </c>
      <c r="G27" s="1195">
        <v>97.656488105234658</v>
      </c>
      <c r="H27" s="1196">
        <v>813.81799999999998</v>
      </c>
      <c r="I27" s="1197">
        <v>352570</v>
      </c>
      <c r="J27" s="1198">
        <v>128053</v>
      </c>
    </row>
    <row r="28" spans="1:10" ht="21.75" hidden="1" customHeight="1">
      <c r="A28" s="1199">
        <v>21</v>
      </c>
      <c r="B28" s="1193">
        <v>2109.7646832141022</v>
      </c>
      <c r="C28" s="1193">
        <v>2195.0644765720804</v>
      </c>
      <c r="D28" s="1194">
        <v>96.114018778565153</v>
      </c>
      <c r="E28" s="1193">
        <v>4412.2008449385476</v>
      </c>
      <c r="F28" s="1193">
        <v>4476.3265015909137</v>
      </c>
      <c r="G28" s="1195">
        <v>98.567449076166014</v>
      </c>
      <c r="H28" s="1196">
        <v>809.63199999999995</v>
      </c>
      <c r="I28" s="1197">
        <v>354582</v>
      </c>
      <c r="J28" s="1198">
        <v>128031</v>
      </c>
    </row>
    <row r="29" spans="1:10" ht="21.75" customHeight="1">
      <c r="A29" s="1445" t="s">
        <v>3663</v>
      </c>
      <c r="B29" s="1193">
        <v>2121.7143693399844</v>
      </c>
      <c r="C29" s="1193">
        <v>2199.1642779595886</v>
      </c>
      <c r="D29" s="1194">
        <v>96.478211773635067</v>
      </c>
      <c r="E29" s="1193">
        <v>4350.3450270764897</v>
      </c>
      <c r="F29" s="1193">
        <v>4477.2157723347027</v>
      </c>
      <c r="G29" s="1195">
        <v>97.166302637407739</v>
      </c>
      <c r="H29" s="1196">
        <v>806.31399999999996</v>
      </c>
      <c r="I29" s="1197">
        <v>359537</v>
      </c>
      <c r="J29" s="1198">
        <v>128033</v>
      </c>
    </row>
    <row r="30" spans="1:10" ht="21.75" customHeight="1">
      <c r="A30" s="1199">
        <v>23</v>
      </c>
      <c r="B30" s="1193">
        <v>2148.0001294817494</v>
      </c>
      <c r="C30" s="1193">
        <v>2206.2275477220965</v>
      </c>
      <c r="D30" s="1194">
        <v>97.36077004838117</v>
      </c>
      <c r="E30" s="1193">
        <v>4336.5646263201661</v>
      </c>
      <c r="F30" s="1193">
        <v>4510.6009632410223</v>
      </c>
      <c r="G30" s="1195">
        <v>96.141615311592417</v>
      </c>
      <c r="H30" s="1196">
        <v>803.202</v>
      </c>
      <c r="I30" s="1197">
        <v>361981</v>
      </c>
      <c r="J30" s="1198">
        <v>127771</v>
      </c>
    </row>
    <row r="31" spans="1:10" ht="21.75" customHeight="1">
      <c r="A31" s="1199">
        <v>24</v>
      </c>
      <c r="B31" s="1193">
        <v>2169.6064059717023</v>
      </c>
      <c r="C31" s="1193">
        <v>2223.4920162105809</v>
      </c>
      <c r="D31" s="1194">
        <v>97.576532326357807</v>
      </c>
      <c r="E31" s="1193">
        <v>4289.3388778400531</v>
      </c>
      <c r="F31" s="1193">
        <v>4488.3308584358647</v>
      </c>
      <c r="G31" s="1195">
        <v>95.566459183333066</v>
      </c>
      <c r="H31" s="1196">
        <v>799.50400000000002</v>
      </c>
      <c r="I31" s="1197">
        <v>365046</v>
      </c>
      <c r="J31" s="1198">
        <v>127571</v>
      </c>
    </row>
    <row r="32" spans="1:10" ht="21.75" customHeight="1">
      <c r="A32" s="1199">
        <v>25</v>
      </c>
      <c r="B32" s="1193">
        <v>2253.7639490481088</v>
      </c>
      <c r="C32" s="1193">
        <v>2296.4228803780429</v>
      </c>
      <c r="D32" s="1194">
        <v>98.142374747506807</v>
      </c>
      <c r="E32" s="1193">
        <v>4397.68735080239</v>
      </c>
      <c r="F32" s="1193">
        <v>4484.5301061333148</v>
      </c>
      <c r="G32" s="1195">
        <v>98.063503794697397</v>
      </c>
      <c r="H32" s="1196">
        <v>795.57399999999996</v>
      </c>
      <c r="I32" s="1197">
        <v>362355</v>
      </c>
      <c r="J32" s="1198">
        <v>127393</v>
      </c>
    </row>
    <row r="33" spans="1:10" ht="21.75" customHeight="1">
      <c r="A33" s="1199">
        <v>26</v>
      </c>
      <c r="B33" s="1193">
        <v>2260.5024802835478</v>
      </c>
      <c r="C33" s="1193">
        <v>2291.8705833339882</v>
      </c>
      <c r="D33" s="1194">
        <v>98.631331835290226</v>
      </c>
      <c r="E33" s="1193">
        <v>4582.6677952181817</v>
      </c>
      <c r="F33" s="1193">
        <v>4533.8281046319635</v>
      </c>
      <c r="G33" s="1195">
        <v>101.07722854636508</v>
      </c>
      <c r="H33" s="1196">
        <v>790.83699999999999</v>
      </c>
      <c r="I33" s="1197">
        <v>357981</v>
      </c>
      <c r="J33" s="1198">
        <v>127217</v>
      </c>
    </row>
    <row r="34" spans="1:10" ht="21.75" customHeight="1">
      <c r="A34" s="1199">
        <v>27</v>
      </c>
      <c r="B34" s="1193">
        <v>2298.0489106947657</v>
      </c>
      <c r="C34" s="1193">
        <v>2302.9486523706473</v>
      </c>
      <c r="D34" s="1194">
        <v>99.787240515725884</v>
      </c>
      <c r="E34" s="1193">
        <v>4626.9080710328644</v>
      </c>
      <c r="F34" s="1193">
        <v>4557.7058772911105</v>
      </c>
      <c r="G34" s="1195">
        <v>101.51835584842269</v>
      </c>
      <c r="H34" s="1196">
        <v>786.74</v>
      </c>
      <c r="I34" s="1197">
        <v>360115</v>
      </c>
      <c r="J34" s="1198">
        <v>127075</v>
      </c>
    </row>
    <row r="35" spans="1:10" ht="21.75" customHeight="1">
      <c r="A35" s="1199">
        <v>28</v>
      </c>
      <c r="B35" s="1193">
        <v>2300.0290128845327</v>
      </c>
      <c r="C35" s="1193">
        <v>2292.7782330507139</v>
      </c>
      <c r="D35" s="1194">
        <v>100.31624427209303</v>
      </c>
      <c r="E35" s="1193">
        <v>4618.5486709964271</v>
      </c>
      <c r="F35" s="1193">
        <v>4604.833698364997</v>
      </c>
      <c r="G35" s="1195">
        <v>100.29783860894477</v>
      </c>
      <c r="H35" s="1196">
        <v>782.41099999999994</v>
      </c>
      <c r="I35" s="1197">
        <v>360759</v>
      </c>
      <c r="J35" s="1198">
        <v>126908</v>
      </c>
    </row>
    <row r="36" spans="1:10" ht="21.75" customHeight="1">
      <c r="A36" s="1199">
        <v>29</v>
      </c>
      <c r="B36" s="1193">
        <v>2308.2257142673661</v>
      </c>
      <c r="C36" s="1193">
        <v>2330.970873786408</v>
      </c>
      <c r="D36" s="1194">
        <v>99.024219488333003</v>
      </c>
      <c r="E36" s="1193">
        <v>4659.4119342750073</v>
      </c>
      <c r="F36" s="1193">
        <v>4626.0537681207943</v>
      </c>
      <c r="G36" s="1195">
        <v>100.72109335140227</v>
      </c>
      <c r="H36" s="1196">
        <v>778.59500000000003</v>
      </c>
      <c r="I36" s="1197">
        <v>360776</v>
      </c>
      <c r="J36" s="1198">
        <v>126690</v>
      </c>
    </row>
    <row r="37" spans="1:10" ht="21.75" customHeight="1">
      <c r="A37" s="1410">
        <v>30</v>
      </c>
      <c r="B37" s="1193">
        <v>2340.3452058405142</v>
      </c>
      <c r="C37" s="1193">
        <v>2348.7767644569594</v>
      </c>
      <c r="D37" s="1194">
        <v>99.641023415079871</v>
      </c>
      <c r="E37" s="1193">
        <v>4933.6303549843078</v>
      </c>
      <c r="F37" s="1193">
        <v>4693.3952001054922</v>
      </c>
      <c r="G37" s="1195">
        <v>105.11857929358722</v>
      </c>
      <c r="H37" s="1196">
        <v>773.97299999999996</v>
      </c>
      <c r="I37" s="1197">
        <v>360692</v>
      </c>
      <c r="J37" s="1198">
        <v>126427</v>
      </c>
    </row>
    <row r="38" spans="1:10" ht="21.75" customHeight="1">
      <c r="A38" s="1445" t="s">
        <v>3665</v>
      </c>
      <c r="B38" s="2053">
        <v>2137.5858023451019</v>
      </c>
      <c r="C38" s="2053">
        <v>2348.1243658041603</v>
      </c>
      <c r="D38" s="2058">
        <v>91.033755855305586</v>
      </c>
      <c r="E38" s="2053">
        <v>4903.0875361789149</v>
      </c>
      <c r="F38" s="2053">
        <v>4726.8004858193272</v>
      </c>
      <c r="G38" s="2054">
        <v>103.72952171111218</v>
      </c>
      <c r="H38" s="2059">
        <v>771.39499999999998</v>
      </c>
      <c r="I38" s="2060">
        <v>372109</v>
      </c>
      <c r="J38" s="2060">
        <v>126144</v>
      </c>
    </row>
    <row r="39" spans="1:10" ht="21.75" customHeight="1">
      <c r="A39" s="1822">
        <v>2</v>
      </c>
      <c r="B39" s="2056">
        <v>2059.4865054123093</v>
      </c>
      <c r="C39" s="2056">
        <v>2209.6945065258369</v>
      </c>
      <c r="D39" s="2061">
        <v>93.202318208697093</v>
      </c>
      <c r="E39" s="2056">
        <v>4724.1019450033536</v>
      </c>
      <c r="F39" s="2056">
        <v>4698.0523029530141</v>
      </c>
      <c r="G39" s="2057">
        <v>100.5544774806778</v>
      </c>
      <c r="H39" s="2062">
        <v>766.86300000000006</v>
      </c>
      <c r="I39" s="2063">
        <v>372750</v>
      </c>
      <c r="J39" s="2063">
        <v>125731</v>
      </c>
    </row>
    <row r="40" spans="1:10" ht="18" customHeight="1">
      <c r="A40" s="1200" t="s">
        <v>3926</v>
      </c>
      <c r="B40" s="1165"/>
      <c r="C40" s="1165"/>
      <c r="D40" s="1165"/>
      <c r="E40" s="1165"/>
      <c r="F40" s="1165"/>
      <c r="G40" s="1165"/>
    </row>
  </sheetData>
  <mergeCells count="15">
    <mergeCell ref="J2:J4"/>
    <mergeCell ref="B3:C3"/>
    <mergeCell ref="D3:E3"/>
    <mergeCell ref="A22:A23"/>
    <mergeCell ref="B22:D22"/>
    <mergeCell ref="E22:G22"/>
    <mergeCell ref="H22:H23"/>
    <mergeCell ref="I22:I23"/>
    <mergeCell ref="J22:J23"/>
    <mergeCell ref="A2:A4"/>
    <mergeCell ref="B2:E2"/>
    <mergeCell ref="F2:F4"/>
    <mergeCell ref="G2:G4"/>
    <mergeCell ref="H2:H4"/>
    <mergeCell ref="I2:I4"/>
  </mergeCells>
  <phoneticPr fontId="8"/>
  <pageMargins left="0.59055118110236227" right="0.59055118110236227" top="0.59055118110236227" bottom="0.39370078740157483" header="0" footer="0.19685039370078741"/>
  <pageSetup paperSize="9" scale="97" orientation="portrait" r:id="rId1"/>
  <headerFooter scaleWithDoc="0" alignWithMargins="0">
    <oddFooter>&amp;C-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46"/>
  <sheetViews>
    <sheetView showGridLines="0" view="pageBreakPreview" zoomScaleNormal="75" zoomScaleSheetLayoutView="100" workbookViewId="0">
      <selection activeCell="I50" sqref="I50"/>
    </sheetView>
  </sheetViews>
  <sheetFormatPr defaultRowHeight="20.100000000000001" customHeight="1"/>
  <cols>
    <col min="1" max="2" width="4.125" style="83" customWidth="1"/>
    <col min="3" max="3" width="13.875" style="83" customWidth="1"/>
    <col min="4" max="12" width="6.75" style="83" customWidth="1"/>
    <col min="13" max="13" width="6.25" style="83" customWidth="1"/>
    <col min="14" max="15" width="4.125" style="83" customWidth="1"/>
    <col min="16" max="16" width="13.625" style="83" customWidth="1"/>
    <col min="17" max="20" width="11.5" style="83" customWidth="1"/>
    <col min="21" max="21" width="9" style="83"/>
    <col min="22" max="22" width="3.25" style="83" customWidth="1"/>
    <col min="23" max="23" width="18.25" style="83" customWidth="1"/>
    <col min="24" max="31" width="7.25" style="83" customWidth="1"/>
    <col min="32" max="239" width="9" style="83"/>
    <col min="240" max="240" width="18.375" style="83" customWidth="1"/>
    <col min="241" max="241" width="6.875" style="83" customWidth="1"/>
    <col min="242" max="242" width="7.125" style="83" customWidth="1"/>
    <col min="243" max="244" width="7" style="83" customWidth="1"/>
    <col min="245" max="246" width="6.625" style="83" customWidth="1"/>
    <col min="247" max="248" width="6.875" style="83" customWidth="1"/>
    <col min="249" max="250" width="6.625" style="83" customWidth="1"/>
    <col min="251" max="251" width="9" style="83"/>
    <col min="252" max="252" width="33.375" style="83" customWidth="1"/>
    <col min="253" max="256" width="7.5" style="83" customWidth="1"/>
    <col min="257" max="495" width="9" style="83"/>
    <col min="496" max="496" width="18.375" style="83" customWidth="1"/>
    <col min="497" max="497" width="6.875" style="83" customWidth="1"/>
    <col min="498" max="498" width="7.125" style="83" customWidth="1"/>
    <col min="499" max="500" width="7" style="83" customWidth="1"/>
    <col min="501" max="502" width="6.625" style="83" customWidth="1"/>
    <col min="503" max="504" width="6.875" style="83" customWidth="1"/>
    <col min="505" max="506" width="6.625" style="83" customWidth="1"/>
    <col min="507" max="507" width="9" style="83"/>
    <col min="508" max="508" width="33.375" style="83" customWidth="1"/>
    <col min="509" max="512" width="7.5" style="83" customWidth="1"/>
    <col min="513" max="751" width="9" style="83"/>
    <col min="752" max="752" width="18.375" style="83" customWidth="1"/>
    <col min="753" max="753" width="6.875" style="83" customWidth="1"/>
    <col min="754" max="754" width="7.125" style="83" customWidth="1"/>
    <col min="755" max="756" width="7" style="83" customWidth="1"/>
    <col min="757" max="758" width="6.625" style="83" customWidth="1"/>
    <col min="759" max="760" width="6.875" style="83" customWidth="1"/>
    <col min="761" max="762" width="6.625" style="83" customWidth="1"/>
    <col min="763" max="763" width="9" style="83"/>
    <col min="764" max="764" width="33.375" style="83" customWidth="1"/>
    <col min="765" max="768" width="7.5" style="83" customWidth="1"/>
    <col min="769" max="1007" width="9" style="83"/>
    <col min="1008" max="1008" width="18.375" style="83" customWidth="1"/>
    <col min="1009" max="1009" width="6.875" style="83" customWidth="1"/>
    <col min="1010" max="1010" width="7.125" style="83" customWidth="1"/>
    <col min="1011" max="1012" width="7" style="83" customWidth="1"/>
    <col min="1013" max="1014" width="6.625" style="83" customWidth="1"/>
    <col min="1015" max="1016" width="6.875" style="83" customWidth="1"/>
    <col min="1017" max="1018" width="6.625" style="83" customWidth="1"/>
    <col min="1019" max="1019" width="9" style="83"/>
    <col min="1020" max="1020" width="33.375" style="83" customWidth="1"/>
    <col min="1021" max="1024" width="7.5" style="83" customWidth="1"/>
    <col min="1025" max="1263" width="9" style="83"/>
    <col min="1264" max="1264" width="18.375" style="83" customWidth="1"/>
    <col min="1265" max="1265" width="6.875" style="83" customWidth="1"/>
    <col min="1266" max="1266" width="7.125" style="83" customWidth="1"/>
    <col min="1267" max="1268" width="7" style="83" customWidth="1"/>
    <col min="1269" max="1270" width="6.625" style="83" customWidth="1"/>
    <col min="1271" max="1272" width="6.875" style="83" customWidth="1"/>
    <col min="1273" max="1274" width="6.625" style="83" customWidth="1"/>
    <col min="1275" max="1275" width="9" style="83"/>
    <col min="1276" max="1276" width="33.375" style="83" customWidth="1"/>
    <col min="1277" max="1280" width="7.5" style="83" customWidth="1"/>
    <col min="1281" max="1519" width="9" style="83"/>
    <col min="1520" max="1520" width="18.375" style="83" customWidth="1"/>
    <col min="1521" max="1521" width="6.875" style="83" customWidth="1"/>
    <col min="1522" max="1522" width="7.125" style="83" customWidth="1"/>
    <col min="1523" max="1524" width="7" style="83" customWidth="1"/>
    <col min="1525" max="1526" width="6.625" style="83" customWidth="1"/>
    <col min="1527" max="1528" width="6.875" style="83" customWidth="1"/>
    <col min="1529" max="1530" width="6.625" style="83" customWidth="1"/>
    <col min="1531" max="1531" width="9" style="83"/>
    <col min="1532" max="1532" width="33.375" style="83" customWidth="1"/>
    <col min="1533" max="1536" width="7.5" style="83" customWidth="1"/>
    <col min="1537" max="1775" width="9" style="83"/>
    <col min="1776" max="1776" width="18.375" style="83" customWidth="1"/>
    <col min="1777" max="1777" width="6.875" style="83" customWidth="1"/>
    <col min="1778" max="1778" width="7.125" style="83" customWidth="1"/>
    <col min="1779" max="1780" width="7" style="83" customWidth="1"/>
    <col min="1781" max="1782" width="6.625" style="83" customWidth="1"/>
    <col min="1783" max="1784" width="6.875" style="83" customWidth="1"/>
    <col min="1785" max="1786" width="6.625" style="83" customWidth="1"/>
    <col min="1787" max="1787" width="9" style="83"/>
    <col min="1788" max="1788" width="33.375" style="83" customWidth="1"/>
    <col min="1789" max="1792" width="7.5" style="83" customWidth="1"/>
    <col min="1793" max="2031" width="9" style="83"/>
    <col min="2032" max="2032" width="18.375" style="83" customWidth="1"/>
    <col min="2033" max="2033" width="6.875" style="83" customWidth="1"/>
    <col min="2034" max="2034" width="7.125" style="83" customWidth="1"/>
    <col min="2035" max="2036" width="7" style="83" customWidth="1"/>
    <col min="2037" max="2038" width="6.625" style="83" customWidth="1"/>
    <col min="2039" max="2040" width="6.875" style="83" customWidth="1"/>
    <col min="2041" max="2042" width="6.625" style="83" customWidth="1"/>
    <col min="2043" max="2043" width="9" style="83"/>
    <col min="2044" max="2044" width="33.375" style="83" customWidth="1"/>
    <col min="2045" max="2048" width="7.5" style="83" customWidth="1"/>
    <col min="2049" max="2287" width="9" style="83"/>
    <col min="2288" max="2288" width="18.375" style="83" customWidth="1"/>
    <col min="2289" max="2289" width="6.875" style="83" customWidth="1"/>
    <col min="2290" max="2290" width="7.125" style="83" customWidth="1"/>
    <col min="2291" max="2292" width="7" style="83" customWidth="1"/>
    <col min="2293" max="2294" width="6.625" style="83" customWidth="1"/>
    <col min="2295" max="2296" width="6.875" style="83" customWidth="1"/>
    <col min="2297" max="2298" width="6.625" style="83" customWidth="1"/>
    <col min="2299" max="2299" width="9" style="83"/>
    <col min="2300" max="2300" width="33.375" style="83" customWidth="1"/>
    <col min="2301" max="2304" width="7.5" style="83" customWidth="1"/>
    <col min="2305" max="2543" width="9" style="83"/>
    <col min="2544" max="2544" width="18.375" style="83" customWidth="1"/>
    <col min="2545" max="2545" width="6.875" style="83" customWidth="1"/>
    <col min="2546" max="2546" width="7.125" style="83" customWidth="1"/>
    <col min="2547" max="2548" width="7" style="83" customWidth="1"/>
    <col min="2549" max="2550" width="6.625" style="83" customWidth="1"/>
    <col min="2551" max="2552" width="6.875" style="83" customWidth="1"/>
    <col min="2553" max="2554" width="6.625" style="83" customWidth="1"/>
    <col min="2555" max="2555" width="9" style="83"/>
    <col min="2556" max="2556" width="33.375" style="83" customWidth="1"/>
    <col min="2557" max="2560" width="7.5" style="83" customWidth="1"/>
    <col min="2561" max="2799" width="9" style="83"/>
    <col min="2800" max="2800" width="18.375" style="83" customWidth="1"/>
    <col min="2801" max="2801" width="6.875" style="83" customWidth="1"/>
    <col min="2802" max="2802" width="7.125" style="83" customWidth="1"/>
    <col min="2803" max="2804" width="7" style="83" customWidth="1"/>
    <col min="2805" max="2806" width="6.625" style="83" customWidth="1"/>
    <col min="2807" max="2808" width="6.875" style="83" customWidth="1"/>
    <col min="2809" max="2810" width="6.625" style="83" customWidth="1"/>
    <col min="2811" max="2811" width="9" style="83"/>
    <col min="2812" max="2812" width="33.375" style="83" customWidth="1"/>
    <col min="2813" max="2816" width="7.5" style="83" customWidth="1"/>
    <col min="2817" max="3055" width="9" style="83"/>
    <col min="3056" max="3056" width="18.375" style="83" customWidth="1"/>
    <col min="3057" max="3057" width="6.875" style="83" customWidth="1"/>
    <col min="3058" max="3058" width="7.125" style="83" customWidth="1"/>
    <col min="3059" max="3060" width="7" style="83" customWidth="1"/>
    <col min="3061" max="3062" width="6.625" style="83" customWidth="1"/>
    <col min="3063" max="3064" width="6.875" style="83" customWidth="1"/>
    <col min="3065" max="3066" width="6.625" style="83" customWidth="1"/>
    <col min="3067" max="3067" width="9" style="83"/>
    <col min="3068" max="3068" width="33.375" style="83" customWidth="1"/>
    <col min="3069" max="3072" width="7.5" style="83" customWidth="1"/>
    <col min="3073" max="3311" width="9" style="83"/>
    <col min="3312" max="3312" width="18.375" style="83" customWidth="1"/>
    <col min="3313" max="3313" width="6.875" style="83" customWidth="1"/>
    <col min="3314" max="3314" width="7.125" style="83" customWidth="1"/>
    <col min="3315" max="3316" width="7" style="83" customWidth="1"/>
    <col min="3317" max="3318" width="6.625" style="83" customWidth="1"/>
    <col min="3319" max="3320" width="6.875" style="83" customWidth="1"/>
    <col min="3321" max="3322" width="6.625" style="83" customWidth="1"/>
    <col min="3323" max="3323" width="9" style="83"/>
    <col min="3324" max="3324" width="33.375" style="83" customWidth="1"/>
    <col min="3325" max="3328" width="7.5" style="83" customWidth="1"/>
    <col min="3329" max="3567" width="9" style="83"/>
    <col min="3568" max="3568" width="18.375" style="83" customWidth="1"/>
    <col min="3569" max="3569" width="6.875" style="83" customWidth="1"/>
    <col min="3570" max="3570" width="7.125" style="83" customWidth="1"/>
    <col min="3571" max="3572" width="7" style="83" customWidth="1"/>
    <col min="3573" max="3574" width="6.625" style="83" customWidth="1"/>
    <col min="3575" max="3576" width="6.875" style="83" customWidth="1"/>
    <col min="3577" max="3578" width="6.625" style="83" customWidth="1"/>
    <col min="3579" max="3579" width="9" style="83"/>
    <col min="3580" max="3580" width="33.375" style="83" customWidth="1"/>
    <col min="3581" max="3584" width="7.5" style="83" customWidth="1"/>
    <col min="3585" max="3823" width="9" style="83"/>
    <col min="3824" max="3824" width="18.375" style="83" customWidth="1"/>
    <col min="3825" max="3825" width="6.875" style="83" customWidth="1"/>
    <col min="3826" max="3826" width="7.125" style="83" customWidth="1"/>
    <col min="3827" max="3828" width="7" style="83" customWidth="1"/>
    <col min="3829" max="3830" width="6.625" style="83" customWidth="1"/>
    <col min="3831" max="3832" width="6.875" style="83" customWidth="1"/>
    <col min="3833" max="3834" width="6.625" style="83" customWidth="1"/>
    <col min="3835" max="3835" width="9" style="83"/>
    <col min="3836" max="3836" width="33.375" style="83" customWidth="1"/>
    <col min="3837" max="3840" width="7.5" style="83" customWidth="1"/>
    <col min="3841" max="4079" width="9" style="83"/>
    <col min="4080" max="4080" width="18.375" style="83" customWidth="1"/>
    <col min="4081" max="4081" width="6.875" style="83" customWidth="1"/>
    <col min="4082" max="4082" width="7.125" style="83" customWidth="1"/>
    <col min="4083" max="4084" width="7" style="83" customWidth="1"/>
    <col min="4085" max="4086" width="6.625" style="83" customWidth="1"/>
    <col min="4087" max="4088" width="6.875" style="83" customWidth="1"/>
    <col min="4089" max="4090" width="6.625" style="83" customWidth="1"/>
    <col min="4091" max="4091" width="9" style="83"/>
    <col min="4092" max="4092" width="33.375" style="83" customWidth="1"/>
    <col min="4093" max="4096" width="7.5" style="83" customWidth="1"/>
    <col min="4097" max="4335" width="9" style="83"/>
    <col min="4336" max="4336" width="18.375" style="83" customWidth="1"/>
    <col min="4337" max="4337" width="6.875" style="83" customWidth="1"/>
    <col min="4338" max="4338" width="7.125" style="83" customWidth="1"/>
    <col min="4339" max="4340" width="7" style="83" customWidth="1"/>
    <col min="4341" max="4342" width="6.625" style="83" customWidth="1"/>
    <col min="4343" max="4344" width="6.875" style="83" customWidth="1"/>
    <col min="4345" max="4346" width="6.625" style="83" customWidth="1"/>
    <col min="4347" max="4347" width="9" style="83"/>
    <col min="4348" max="4348" width="33.375" style="83" customWidth="1"/>
    <col min="4349" max="4352" width="7.5" style="83" customWidth="1"/>
    <col min="4353" max="4591" width="9" style="83"/>
    <col min="4592" max="4592" width="18.375" style="83" customWidth="1"/>
    <col min="4593" max="4593" width="6.875" style="83" customWidth="1"/>
    <col min="4594" max="4594" width="7.125" style="83" customWidth="1"/>
    <col min="4595" max="4596" width="7" style="83" customWidth="1"/>
    <col min="4597" max="4598" width="6.625" style="83" customWidth="1"/>
    <col min="4599" max="4600" width="6.875" style="83" customWidth="1"/>
    <col min="4601" max="4602" width="6.625" style="83" customWidth="1"/>
    <col min="4603" max="4603" width="9" style="83"/>
    <col min="4604" max="4604" width="33.375" style="83" customWidth="1"/>
    <col min="4605" max="4608" width="7.5" style="83" customWidth="1"/>
    <col min="4609" max="4847" width="9" style="83"/>
    <col min="4848" max="4848" width="18.375" style="83" customWidth="1"/>
    <col min="4849" max="4849" width="6.875" style="83" customWidth="1"/>
    <col min="4850" max="4850" width="7.125" style="83" customWidth="1"/>
    <col min="4851" max="4852" width="7" style="83" customWidth="1"/>
    <col min="4853" max="4854" width="6.625" style="83" customWidth="1"/>
    <col min="4855" max="4856" width="6.875" style="83" customWidth="1"/>
    <col min="4857" max="4858" width="6.625" style="83" customWidth="1"/>
    <col min="4859" max="4859" width="9" style="83"/>
    <col min="4860" max="4860" width="33.375" style="83" customWidth="1"/>
    <col min="4861" max="4864" width="7.5" style="83" customWidth="1"/>
    <col min="4865" max="5103" width="9" style="83"/>
    <col min="5104" max="5104" width="18.375" style="83" customWidth="1"/>
    <col min="5105" max="5105" width="6.875" style="83" customWidth="1"/>
    <col min="5106" max="5106" width="7.125" style="83" customWidth="1"/>
    <col min="5107" max="5108" width="7" style="83" customWidth="1"/>
    <col min="5109" max="5110" width="6.625" style="83" customWidth="1"/>
    <col min="5111" max="5112" width="6.875" style="83" customWidth="1"/>
    <col min="5113" max="5114" width="6.625" style="83" customWidth="1"/>
    <col min="5115" max="5115" width="9" style="83"/>
    <col min="5116" max="5116" width="33.375" style="83" customWidth="1"/>
    <col min="5117" max="5120" width="7.5" style="83" customWidth="1"/>
    <col min="5121" max="5359" width="9" style="83"/>
    <col min="5360" max="5360" width="18.375" style="83" customWidth="1"/>
    <col min="5361" max="5361" width="6.875" style="83" customWidth="1"/>
    <col min="5362" max="5362" width="7.125" style="83" customWidth="1"/>
    <col min="5363" max="5364" width="7" style="83" customWidth="1"/>
    <col min="5365" max="5366" width="6.625" style="83" customWidth="1"/>
    <col min="5367" max="5368" width="6.875" style="83" customWidth="1"/>
    <col min="5369" max="5370" width="6.625" style="83" customWidth="1"/>
    <col min="5371" max="5371" width="9" style="83"/>
    <col min="5372" max="5372" width="33.375" style="83" customWidth="1"/>
    <col min="5373" max="5376" width="7.5" style="83" customWidth="1"/>
    <col min="5377" max="5615" width="9" style="83"/>
    <col min="5616" max="5616" width="18.375" style="83" customWidth="1"/>
    <col min="5617" max="5617" width="6.875" style="83" customWidth="1"/>
    <col min="5618" max="5618" width="7.125" style="83" customWidth="1"/>
    <col min="5619" max="5620" width="7" style="83" customWidth="1"/>
    <col min="5621" max="5622" width="6.625" style="83" customWidth="1"/>
    <col min="5623" max="5624" width="6.875" style="83" customWidth="1"/>
    <col min="5625" max="5626" width="6.625" style="83" customWidth="1"/>
    <col min="5627" max="5627" width="9" style="83"/>
    <col min="5628" max="5628" width="33.375" style="83" customWidth="1"/>
    <col min="5629" max="5632" width="7.5" style="83" customWidth="1"/>
    <col min="5633" max="5871" width="9" style="83"/>
    <col min="5872" max="5872" width="18.375" style="83" customWidth="1"/>
    <col min="5873" max="5873" width="6.875" style="83" customWidth="1"/>
    <col min="5874" max="5874" width="7.125" style="83" customWidth="1"/>
    <col min="5875" max="5876" width="7" style="83" customWidth="1"/>
    <col min="5877" max="5878" width="6.625" style="83" customWidth="1"/>
    <col min="5879" max="5880" width="6.875" style="83" customWidth="1"/>
    <col min="5881" max="5882" width="6.625" style="83" customWidth="1"/>
    <col min="5883" max="5883" width="9" style="83"/>
    <col min="5884" max="5884" width="33.375" style="83" customWidth="1"/>
    <col min="5885" max="5888" width="7.5" style="83" customWidth="1"/>
    <col min="5889" max="6127" width="9" style="83"/>
    <col min="6128" max="6128" width="18.375" style="83" customWidth="1"/>
    <col min="6129" max="6129" width="6.875" style="83" customWidth="1"/>
    <col min="6130" max="6130" width="7.125" style="83" customWidth="1"/>
    <col min="6131" max="6132" width="7" style="83" customWidth="1"/>
    <col min="6133" max="6134" width="6.625" style="83" customWidth="1"/>
    <col min="6135" max="6136" width="6.875" style="83" customWidth="1"/>
    <col min="6137" max="6138" width="6.625" style="83" customWidth="1"/>
    <col min="6139" max="6139" width="9" style="83"/>
    <col min="6140" max="6140" width="33.375" style="83" customWidth="1"/>
    <col min="6141" max="6144" width="7.5" style="83" customWidth="1"/>
    <col min="6145" max="6383" width="9" style="83"/>
    <col min="6384" max="6384" width="18.375" style="83" customWidth="1"/>
    <col min="6385" max="6385" width="6.875" style="83" customWidth="1"/>
    <col min="6386" max="6386" width="7.125" style="83" customWidth="1"/>
    <col min="6387" max="6388" width="7" style="83" customWidth="1"/>
    <col min="6389" max="6390" width="6.625" style="83" customWidth="1"/>
    <col min="6391" max="6392" width="6.875" style="83" customWidth="1"/>
    <col min="6393" max="6394" width="6.625" style="83" customWidth="1"/>
    <col min="6395" max="6395" width="9" style="83"/>
    <col min="6396" max="6396" width="33.375" style="83" customWidth="1"/>
    <col min="6397" max="6400" width="7.5" style="83" customWidth="1"/>
    <col min="6401" max="6639" width="9" style="83"/>
    <col min="6640" max="6640" width="18.375" style="83" customWidth="1"/>
    <col min="6641" max="6641" width="6.875" style="83" customWidth="1"/>
    <col min="6642" max="6642" width="7.125" style="83" customWidth="1"/>
    <col min="6643" max="6644" width="7" style="83" customWidth="1"/>
    <col min="6645" max="6646" width="6.625" style="83" customWidth="1"/>
    <col min="6647" max="6648" width="6.875" style="83" customWidth="1"/>
    <col min="6649" max="6650" width="6.625" style="83" customWidth="1"/>
    <col min="6651" max="6651" width="9" style="83"/>
    <col min="6652" max="6652" width="33.375" style="83" customWidth="1"/>
    <col min="6653" max="6656" width="7.5" style="83" customWidth="1"/>
    <col min="6657" max="6895" width="9" style="83"/>
    <col min="6896" max="6896" width="18.375" style="83" customWidth="1"/>
    <col min="6897" max="6897" width="6.875" style="83" customWidth="1"/>
    <col min="6898" max="6898" width="7.125" style="83" customWidth="1"/>
    <col min="6899" max="6900" width="7" style="83" customWidth="1"/>
    <col min="6901" max="6902" width="6.625" style="83" customWidth="1"/>
    <col min="6903" max="6904" width="6.875" style="83" customWidth="1"/>
    <col min="6905" max="6906" width="6.625" style="83" customWidth="1"/>
    <col min="6907" max="6907" width="9" style="83"/>
    <col min="6908" max="6908" width="33.375" style="83" customWidth="1"/>
    <col min="6909" max="6912" width="7.5" style="83" customWidth="1"/>
    <col min="6913" max="7151" width="9" style="83"/>
    <col min="7152" max="7152" width="18.375" style="83" customWidth="1"/>
    <col min="7153" max="7153" width="6.875" style="83" customWidth="1"/>
    <col min="7154" max="7154" width="7.125" style="83" customWidth="1"/>
    <col min="7155" max="7156" width="7" style="83" customWidth="1"/>
    <col min="7157" max="7158" width="6.625" style="83" customWidth="1"/>
    <col min="7159" max="7160" width="6.875" style="83" customWidth="1"/>
    <col min="7161" max="7162" width="6.625" style="83" customWidth="1"/>
    <col min="7163" max="7163" width="9" style="83"/>
    <col min="7164" max="7164" width="33.375" style="83" customWidth="1"/>
    <col min="7165" max="7168" width="7.5" style="83" customWidth="1"/>
    <col min="7169" max="7407" width="9" style="83"/>
    <col min="7408" max="7408" width="18.375" style="83" customWidth="1"/>
    <col min="7409" max="7409" width="6.875" style="83" customWidth="1"/>
    <col min="7410" max="7410" width="7.125" style="83" customWidth="1"/>
    <col min="7411" max="7412" width="7" style="83" customWidth="1"/>
    <col min="7413" max="7414" width="6.625" style="83" customWidth="1"/>
    <col min="7415" max="7416" width="6.875" style="83" customWidth="1"/>
    <col min="7417" max="7418" width="6.625" style="83" customWidth="1"/>
    <col min="7419" max="7419" width="9" style="83"/>
    <col min="7420" max="7420" width="33.375" style="83" customWidth="1"/>
    <col min="7421" max="7424" width="7.5" style="83" customWidth="1"/>
    <col min="7425" max="7663" width="9" style="83"/>
    <col min="7664" max="7664" width="18.375" style="83" customWidth="1"/>
    <col min="7665" max="7665" width="6.875" style="83" customWidth="1"/>
    <col min="7666" max="7666" width="7.125" style="83" customWidth="1"/>
    <col min="7667" max="7668" width="7" style="83" customWidth="1"/>
    <col min="7669" max="7670" width="6.625" style="83" customWidth="1"/>
    <col min="7671" max="7672" width="6.875" style="83" customWidth="1"/>
    <col min="7673" max="7674" width="6.625" style="83" customWidth="1"/>
    <col min="7675" max="7675" width="9" style="83"/>
    <col min="7676" max="7676" width="33.375" style="83" customWidth="1"/>
    <col min="7677" max="7680" width="7.5" style="83" customWidth="1"/>
    <col min="7681" max="7919" width="9" style="83"/>
    <col min="7920" max="7920" width="18.375" style="83" customWidth="1"/>
    <col min="7921" max="7921" width="6.875" style="83" customWidth="1"/>
    <col min="7922" max="7922" width="7.125" style="83" customWidth="1"/>
    <col min="7923" max="7924" width="7" style="83" customWidth="1"/>
    <col min="7925" max="7926" width="6.625" style="83" customWidth="1"/>
    <col min="7927" max="7928" width="6.875" style="83" customWidth="1"/>
    <col min="7929" max="7930" width="6.625" style="83" customWidth="1"/>
    <col min="7931" max="7931" width="9" style="83"/>
    <col min="7932" max="7932" width="33.375" style="83" customWidth="1"/>
    <col min="7933" max="7936" width="7.5" style="83" customWidth="1"/>
    <col min="7937" max="8175" width="9" style="83"/>
    <col min="8176" max="8176" width="18.375" style="83" customWidth="1"/>
    <col min="8177" max="8177" width="6.875" style="83" customWidth="1"/>
    <col min="8178" max="8178" width="7.125" style="83" customWidth="1"/>
    <col min="8179" max="8180" width="7" style="83" customWidth="1"/>
    <col min="8181" max="8182" width="6.625" style="83" customWidth="1"/>
    <col min="8183" max="8184" width="6.875" style="83" customWidth="1"/>
    <col min="8185" max="8186" width="6.625" style="83" customWidth="1"/>
    <col min="8187" max="8187" width="9" style="83"/>
    <col min="8188" max="8188" width="33.375" style="83" customWidth="1"/>
    <col min="8189" max="8192" width="7.5" style="83" customWidth="1"/>
    <col min="8193" max="8431" width="9" style="83"/>
    <col min="8432" max="8432" width="18.375" style="83" customWidth="1"/>
    <col min="8433" max="8433" width="6.875" style="83" customWidth="1"/>
    <col min="8434" max="8434" width="7.125" style="83" customWidth="1"/>
    <col min="8435" max="8436" width="7" style="83" customWidth="1"/>
    <col min="8437" max="8438" width="6.625" style="83" customWidth="1"/>
    <col min="8439" max="8440" width="6.875" style="83" customWidth="1"/>
    <col min="8441" max="8442" width="6.625" style="83" customWidth="1"/>
    <col min="8443" max="8443" width="9" style="83"/>
    <col min="8444" max="8444" width="33.375" style="83" customWidth="1"/>
    <col min="8445" max="8448" width="7.5" style="83" customWidth="1"/>
    <col min="8449" max="8687" width="9" style="83"/>
    <col min="8688" max="8688" width="18.375" style="83" customWidth="1"/>
    <col min="8689" max="8689" width="6.875" style="83" customWidth="1"/>
    <col min="8690" max="8690" width="7.125" style="83" customWidth="1"/>
    <col min="8691" max="8692" width="7" style="83" customWidth="1"/>
    <col min="8693" max="8694" width="6.625" style="83" customWidth="1"/>
    <col min="8695" max="8696" width="6.875" style="83" customWidth="1"/>
    <col min="8697" max="8698" width="6.625" style="83" customWidth="1"/>
    <col min="8699" max="8699" width="9" style="83"/>
    <col min="8700" max="8700" width="33.375" style="83" customWidth="1"/>
    <col min="8701" max="8704" width="7.5" style="83" customWidth="1"/>
    <col min="8705" max="8943" width="9" style="83"/>
    <col min="8944" max="8944" width="18.375" style="83" customWidth="1"/>
    <col min="8945" max="8945" width="6.875" style="83" customWidth="1"/>
    <col min="8946" max="8946" width="7.125" style="83" customWidth="1"/>
    <col min="8947" max="8948" width="7" style="83" customWidth="1"/>
    <col min="8949" max="8950" width="6.625" style="83" customWidth="1"/>
    <col min="8951" max="8952" width="6.875" style="83" customWidth="1"/>
    <col min="8953" max="8954" width="6.625" style="83" customWidth="1"/>
    <col min="8955" max="8955" width="9" style="83"/>
    <col min="8956" max="8956" width="33.375" style="83" customWidth="1"/>
    <col min="8957" max="8960" width="7.5" style="83" customWidth="1"/>
    <col min="8961" max="9199" width="9" style="83"/>
    <col min="9200" max="9200" width="18.375" style="83" customWidth="1"/>
    <col min="9201" max="9201" width="6.875" style="83" customWidth="1"/>
    <col min="9202" max="9202" width="7.125" style="83" customWidth="1"/>
    <col min="9203" max="9204" width="7" style="83" customWidth="1"/>
    <col min="9205" max="9206" width="6.625" style="83" customWidth="1"/>
    <col min="9207" max="9208" width="6.875" style="83" customWidth="1"/>
    <col min="9209" max="9210" width="6.625" style="83" customWidth="1"/>
    <col min="9211" max="9211" width="9" style="83"/>
    <col min="9212" max="9212" width="33.375" style="83" customWidth="1"/>
    <col min="9213" max="9216" width="7.5" style="83" customWidth="1"/>
    <col min="9217" max="9455" width="9" style="83"/>
    <col min="9456" max="9456" width="18.375" style="83" customWidth="1"/>
    <col min="9457" max="9457" width="6.875" style="83" customWidth="1"/>
    <col min="9458" max="9458" width="7.125" style="83" customWidth="1"/>
    <col min="9459" max="9460" width="7" style="83" customWidth="1"/>
    <col min="9461" max="9462" width="6.625" style="83" customWidth="1"/>
    <col min="9463" max="9464" width="6.875" style="83" customWidth="1"/>
    <col min="9465" max="9466" width="6.625" style="83" customWidth="1"/>
    <col min="9467" max="9467" width="9" style="83"/>
    <col min="9468" max="9468" width="33.375" style="83" customWidth="1"/>
    <col min="9469" max="9472" width="7.5" style="83" customWidth="1"/>
    <col min="9473" max="9711" width="9" style="83"/>
    <col min="9712" max="9712" width="18.375" style="83" customWidth="1"/>
    <col min="9713" max="9713" width="6.875" style="83" customWidth="1"/>
    <col min="9714" max="9714" width="7.125" style="83" customWidth="1"/>
    <col min="9715" max="9716" width="7" style="83" customWidth="1"/>
    <col min="9717" max="9718" width="6.625" style="83" customWidth="1"/>
    <col min="9719" max="9720" width="6.875" style="83" customWidth="1"/>
    <col min="9721" max="9722" width="6.625" style="83" customWidth="1"/>
    <col min="9723" max="9723" width="9" style="83"/>
    <col min="9724" max="9724" width="33.375" style="83" customWidth="1"/>
    <col min="9725" max="9728" width="7.5" style="83" customWidth="1"/>
    <col min="9729" max="9967" width="9" style="83"/>
    <col min="9968" max="9968" width="18.375" style="83" customWidth="1"/>
    <col min="9969" max="9969" width="6.875" style="83" customWidth="1"/>
    <col min="9970" max="9970" width="7.125" style="83" customWidth="1"/>
    <col min="9971" max="9972" width="7" style="83" customWidth="1"/>
    <col min="9973" max="9974" width="6.625" style="83" customWidth="1"/>
    <col min="9975" max="9976" width="6.875" style="83" customWidth="1"/>
    <col min="9977" max="9978" width="6.625" style="83" customWidth="1"/>
    <col min="9979" max="9979" width="9" style="83"/>
    <col min="9980" max="9980" width="33.375" style="83" customWidth="1"/>
    <col min="9981" max="9984" width="7.5" style="83" customWidth="1"/>
    <col min="9985" max="10223" width="9" style="83"/>
    <col min="10224" max="10224" width="18.375" style="83" customWidth="1"/>
    <col min="10225" max="10225" width="6.875" style="83" customWidth="1"/>
    <col min="10226" max="10226" width="7.125" style="83" customWidth="1"/>
    <col min="10227" max="10228" width="7" style="83" customWidth="1"/>
    <col min="10229" max="10230" width="6.625" style="83" customWidth="1"/>
    <col min="10231" max="10232" width="6.875" style="83" customWidth="1"/>
    <col min="10233" max="10234" width="6.625" style="83" customWidth="1"/>
    <col min="10235" max="10235" width="9" style="83"/>
    <col min="10236" max="10236" width="33.375" style="83" customWidth="1"/>
    <col min="10237" max="10240" width="7.5" style="83" customWidth="1"/>
    <col min="10241" max="10479" width="9" style="83"/>
    <col min="10480" max="10480" width="18.375" style="83" customWidth="1"/>
    <col min="10481" max="10481" width="6.875" style="83" customWidth="1"/>
    <col min="10482" max="10482" width="7.125" style="83" customWidth="1"/>
    <col min="10483" max="10484" width="7" style="83" customWidth="1"/>
    <col min="10485" max="10486" width="6.625" style="83" customWidth="1"/>
    <col min="10487" max="10488" width="6.875" style="83" customWidth="1"/>
    <col min="10489" max="10490" width="6.625" style="83" customWidth="1"/>
    <col min="10491" max="10491" width="9" style="83"/>
    <col min="10492" max="10492" width="33.375" style="83" customWidth="1"/>
    <col min="10493" max="10496" width="7.5" style="83" customWidth="1"/>
    <col min="10497" max="10735" width="9" style="83"/>
    <col min="10736" max="10736" width="18.375" style="83" customWidth="1"/>
    <col min="10737" max="10737" width="6.875" style="83" customWidth="1"/>
    <col min="10738" max="10738" width="7.125" style="83" customWidth="1"/>
    <col min="10739" max="10740" width="7" style="83" customWidth="1"/>
    <col min="10741" max="10742" width="6.625" style="83" customWidth="1"/>
    <col min="10743" max="10744" width="6.875" style="83" customWidth="1"/>
    <col min="10745" max="10746" width="6.625" style="83" customWidth="1"/>
    <col min="10747" max="10747" width="9" style="83"/>
    <col min="10748" max="10748" width="33.375" style="83" customWidth="1"/>
    <col min="10749" max="10752" width="7.5" style="83" customWidth="1"/>
    <col min="10753" max="10991" width="9" style="83"/>
    <col min="10992" max="10992" width="18.375" style="83" customWidth="1"/>
    <col min="10993" max="10993" width="6.875" style="83" customWidth="1"/>
    <col min="10994" max="10994" width="7.125" style="83" customWidth="1"/>
    <col min="10995" max="10996" width="7" style="83" customWidth="1"/>
    <col min="10997" max="10998" width="6.625" style="83" customWidth="1"/>
    <col min="10999" max="11000" width="6.875" style="83" customWidth="1"/>
    <col min="11001" max="11002" width="6.625" style="83" customWidth="1"/>
    <col min="11003" max="11003" width="9" style="83"/>
    <col min="11004" max="11004" width="33.375" style="83" customWidth="1"/>
    <col min="11005" max="11008" width="7.5" style="83" customWidth="1"/>
    <col min="11009" max="11247" width="9" style="83"/>
    <col min="11248" max="11248" width="18.375" style="83" customWidth="1"/>
    <col min="11249" max="11249" width="6.875" style="83" customWidth="1"/>
    <col min="11250" max="11250" width="7.125" style="83" customWidth="1"/>
    <col min="11251" max="11252" width="7" style="83" customWidth="1"/>
    <col min="11253" max="11254" width="6.625" style="83" customWidth="1"/>
    <col min="11255" max="11256" width="6.875" style="83" customWidth="1"/>
    <col min="11257" max="11258" width="6.625" style="83" customWidth="1"/>
    <col min="11259" max="11259" width="9" style="83"/>
    <col min="11260" max="11260" width="33.375" style="83" customWidth="1"/>
    <col min="11261" max="11264" width="7.5" style="83" customWidth="1"/>
    <col min="11265" max="11503" width="9" style="83"/>
    <col min="11504" max="11504" width="18.375" style="83" customWidth="1"/>
    <col min="11505" max="11505" width="6.875" style="83" customWidth="1"/>
    <col min="11506" max="11506" width="7.125" style="83" customWidth="1"/>
    <col min="11507" max="11508" width="7" style="83" customWidth="1"/>
    <col min="11509" max="11510" width="6.625" style="83" customWidth="1"/>
    <col min="11511" max="11512" width="6.875" style="83" customWidth="1"/>
    <col min="11513" max="11514" width="6.625" style="83" customWidth="1"/>
    <col min="11515" max="11515" width="9" style="83"/>
    <col min="11516" max="11516" width="33.375" style="83" customWidth="1"/>
    <col min="11517" max="11520" width="7.5" style="83" customWidth="1"/>
    <col min="11521" max="11759" width="9" style="83"/>
    <col min="11760" max="11760" width="18.375" style="83" customWidth="1"/>
    <col min="11761" max="11761" width="6.875" style="83" customWidth="1"/>
    <col min="11762" max="11762" width="7.125" style="83" customWidth="1"/>
    <col min="11763" max="11764" width="7" style="83" customWidth="1"/>
    <col min="11765" max="11766" width="6.625" style="83" customWidth="1"/>
    <col min="11767" max="11768" width="6.875" style="83" customWidth="1"/>
    <col min="11769" max="11770" width="6.625" style="83" customWidth="1"/>
    <col min="11771" max="11771" width="9" style="83"/>
    <col min="11772" max="11772" width="33.375" style="83" customWidth="1"/>
    <col min="11773" max="11776" width="7.5" style="83" customWidth="1"/>
    <col min="11777" max="12015" width="9" style="83"/>
    <col min="12016" max="12016" width="18.375" style="83" customWidth="1"/>
    <col min="12017" max="12017" width="6.875" style="83" customWidth="1"/>
    <col min="12018" max="12018" width="7.125" style="83" customWidth="1"/>
    <col min="12019" max="12020" width="7" style="83" customWidth="1"/>
    <col min="12021" max="12022" width="6.625" style="83" customWidth="1"/>
    <col min="12023" max="12024" width="6.875" style="83" customWidth="1"/>
    <col min="12025" max="12026" width="6.625" style="83" customWidth="1"/>
    <col min="12027" max="12027" width="9" style="83"/>
    <col min="12028" max="12028" width="33.375" style="83" customWidth="1"/>
    <col min="12029" max="12032" width="7.5" style="83" customWidth="1"/>
    <col min="12033" max="12271" width="9" style="83"/>
    <col min="12272" max="12272" width="18.375" style="83" customWidth="1"/>
    <col min="12273" max="12273" width="6.875" style="83" customWidth="1"/>
    <col min="12274" max="12274" width="7.125" style="83" customWidth="1"/>
    <col min="12275" max="12276" width="7" style="83" customWidth="1"/>
    <col min="12277" max="12278" width="6.625" style="83" customWidth="1"/>
    <col min="12279" max="12280" width="6.875" style="83" customWidth="1"/>
    <col min="12281" max="12282" width="6.625" style="83" customWidth="1"/>
    <col min="12283" max="12283" width="9" style="83"/>
    <col min="12284" max="12284" width="33.375" style="83" customWidth="1"/>
    <col min="12285" max="12288" width="7.5" style="83" customWidth="1"/>
    <col min="12289" max="12527" width="9" style="83"/>
    <col min="12528" max="12528" width="18.375" style="83" customWidth="1"/>
    <col min="12529" max="12529" width="6.875" style="83" customWidth="1"/>
    <col min="12530" max="12530" width="7.125" style="83" customWidth="1"/>
    <col min="12531" max="12532" width="7" style="83" customWidth="1"/>
    <col min="12533" max="12534" width="6.625" style="83" customWidth="1"/>
    <col min="12535" max="12536" width="6.875" style="83" customWidth="1"/>
    <col min="12537" max="12538" width="6.625" style="83" customWidth="1"/>
    <col min="12539" max="12539" width="9" style="83"/>
    <col min="12540" max="12540" width="33.375" style="83" customWidth="1"/>
    <col min="12541" max="12544" width="7.5" style="83" customWidth="1"/>
    <col min="12545" max="12783" width="9" style="83"/>
    <col min="12784" max="12784" width="18.375" style="83" customWidth="1"/>
    <col min="12785" max="12785" width="6.875" style="83" customWidth="1"/>
    <col min="12786" max="12786" width="7.125" style="83" customWidth="1"/>
    <col min="12787" max="12788" width="7" style="83" customWidth="1"/>
    <col min="12789" max="12790" width="6.625" style="83" customWidth="1"/>
    <col min="12791" max="12792" width="6.875" style="83" customWidth="1"/>
    <col min="12793" max="12794" width="6.625" style="83" customWidth="1"/>
    <col min="12795" max="12795" width="9" style="83"/>
    <col min="12796" max="12796" width="33.375" style="83" customWidth="1"/>
    <col min="12797" max="12800" width="7.5" style="83" customWidth="1"/>
    <col min="12801" max="13039" width="9" style="83"/>
    <col min="13040" max="13040" width="18.375" style="83" customWidth="1"/>
    <col min="13041" max="13041" width="6.875" style="83" customWidth="1"/>
    <col min="13042" max="13042" width="7.125" style="83" customWidth="1"/>
    <col min="13043" max="13044" width="7" style="83" customWidth="1"/>
    <col min="13045" max="13046" width="6.625" style="83" customWidth="1"/>
    <col min="13047" max="13048" width="6.875" style="83" customWidth="1"/>
    <col min="13049" max="13050" width="6.625" style="83" customWidth="1"/>
    <col min="13051" max="13051" width="9" style="83"/>
    <col min="13052" max="13052" width="33.375" style="83" customWidth="1"/>
    <col min="13053" max="13056" width="7.5" style="83" customWidth="1"/>
    <col min="13057" max="13295" width="9" style="83"/>
    <col min="13296" max="13296" width="18.375" style="83" customWidth="1"/>
    <col min="13297" max="13297" width="6.875" style="83" customWidth="1"/>
    <col min="13298" max="13298" width="7.125" style="83" customWidth="1"/>
    <col min="13299" max="13300" width="7" style="83" customWidth="1"/>
    <col min="13301" max="13302" width="6.625" style="83" customWidth="1"/>
    <col min="13303" max="13304" width="6.875" style="83" customWidth="1"/>
    <col min="13305" max="13306" width="6.625" style="83" customWidth="1"/>
    <col min="13307" max="13307" width="9" style="83"/>
    <col min="13308" max="13308" width="33.375" style="83" customWidth="1"/>
    <col min="13309" max="13312" width="7.5" style="83" customWidth="1"/>
    <col min="13313" max="13551" width="9" style="83"/>
    <col min="13552" max="13552" width="18.375" style="83" customWidth="1"/>
    <col min="13553" max="13553" width="6.875" style="83" customWidth="1"/>
    <col min="13554" max="13554" width="7.125" style="83" customWidth="1"/>
    <col min="13555" max="13556" width="7" style="83" customWidth="1"/>
    <col min="13557" max="13558" width="6.625" style="83" customWidth="1"/>
    <col min="13559" max="13560" width="6.875" style="83" customWidth="1"/>
    <col min="13561" max="13562" width="6.625" style="83" customWidth="1"/>
    <col min="13563" max="13563" width="9" style="83"/>
    <col min="13564" max="13564" width="33.375" style="83" customWidth="1"/>
    <col min="13565" max="13568" width="7.5" style="83" customWidth="1"/>
    <col min="13569" max="13807" width="9" style="83"/>
    <col min="13808" max="13808" width="18.375" style="83" customWidth="1"/>
    <col min="13809" max="13809" width="6.875" style="83" customWidth="1"/>
    <col min="13810" max="13810" width="7.125" style="83" customWidth="1"/>
    <col min="13811" max="13812" width="7" style="83" customWidth="1"/>
    <col min="13813" max="13814" width="6.625" style="83" customWidth="1"/>
    <col min="13815" max="13816" width="6.875" style="83" customWidth="1"/>
    <col min="13817" max="13818" width="6.625" style="83" customWidth="1"/>
    <col min="13819" max="13819" width="9" style="83"/>
    <col min="13820" max="13820" width="33.375" style="83" customWidth="1"/>
    <col min="13821" max="13824" width="7.5" style="83" customWidth="1"/>
    <col min="13825" max="14063" width="9" style="83"/>
    <col min="14064" max="14064" width="18.375" style="83" customWidth="1"/>
    <col min="14065" max="14065" width="6.875" style="83" customWidth="1"/>
    <col min="14066" max="14066" width="7.125" style="83" customWidth="1"/>
    <col min="14067" max="14068" width="7" style="83" customWidth="1"/>
    <col min="14069" max="14070" width="6.625" style="83" customWidth="1"/>
    <col min="14071" max="14072" width="6.875" style="83" customWidth="1"/>
    <col min="14073" max="14074" width="6.625" style="83" customWidth="1"/>
    <col min="14075" max="14075" width="9" style="83"/>
    <col min="14076" max="14076" width="33.375" style="83" customWidth="1"/>
    <col min="14077" max="14080" width="7.5" style="83" customWidth="1"/>
    <col min="14081" max="14319" width="9" style="83"/>
    <col min="14320" max="14320" width="18.375" style="83" customWidth="1"/>
    <col min="14321" max="14321" width="6.875" style="83" customWidth="1"/>
    <col min="14322" max="14322" width="7.125" style="83" customWidth="1"/>
    <col min="14323" max="14324" width="7" style="83" customWidth="1"/>
    <col min="14325" max="14326" width="6.625" style="83" customWidth="1"/>
    <col min="14327" max="14328" width="6.875" style="83" customWidth="1"/>
    <col min="14329" max="14330" width="6.625" style="83" customWidth="1"/>
    <col min="14331" max="14331" width="9" style="83"/>
    <col min="14332" max="14332" width="33.375" style="83" customWidth="1"/>
    <col min="14333" max="14336" width="7.5" style="83" customWidth="1"/>
    <col min="14337" max="14575" width="9" style="83"/>
    <col min="14576" max="14576" width="18.375" style="83" customWidth="1"/>
    <col min="14577" max="14577" width="6.875" style="83" customWidth="1"/>
    <col min="14578" max="14578" width="7.125" style="83" customWidth="1"/>
    <col min="14579" max="14580" width="7" style="83" customWidth="1"/>
    <col min="14581" max="14582" width="6.625" style="83" customWidth="1"/>
    <col min="14583" max="14584" width="6.875" style="83" customWidth="1"/>
    <col min="14585" max="14586" width="6.625" style="83" customWidth="1"/>
    <col min="14587" max="14587" width="9" style="83"/>
    <col min="14588" max="14588" width="33.375" style="83" customWidth="1"/>
    <col min="14589" max="14592" width="7.5" style="83" customWidth="1"/>
    <col min="14593" max="14831" width="9" style="83"/>
    <col min="14832" max="14832" width="18.375" style="83" customWidth="1"/>
    <col min="14833" max="14833" width="6.875" style="83" customWidth="1"/>
    <col min="14834" max="14834" width="7.125" style="83" customWidth="1"/>
    <col min="14835" max="14836" width="7" style="83" customWidth="1"/>
    <col min="14837" max="14838" width="6.625" style="83" customWidth="1"/>
    <col min="14839" max="14840" width="6.875" style="83" customWidth="1"/>
    <col min="14841" max="14842" width="6.625" style="83" customWidth="1"/>
    <col min="14843" max="14843" width="9" style="83"/>
    <col min="14844" max="14844" width="33.375" style="83" customWidth="1"/>
    <col min="14845" max="14848" width="7.5" style="83" customWidth="1"/>
    <col min="14849" max="15087" width="9" style="83"/>
    <col min="15088" max="15088" width="18.375" style="83" customWidth="1"/>
    <col min="15089" max="15089" width="6.875" style="83" customWidth="1"/>
    <col min="15090" max="15090" width="7.125" style="83" customWidth="1"/>
    <col min="15091" max="15092" width="7" style="83" customWidth="1"/>
    <col min="15093" max="15094" width="6.625" style="83" customWidth="1"/>
    <col min="15095" max="15096" width="6.875" style="83" customWidth="1"/>
    <col min="15097" max="15098" width="6.625" style="83" customWidth="1"/>
    <col min="15099" max="15099" width="9" style="83"/>
    <col min="15100" max="15100" width="33.375" style="83" customWidth="1"/>
    <col min="15101" max="15104" width="7.5" style="83" customWidth="1"/>
    <col min="15105" max="15343" width="9" style="83"/>
    <col min="15344" max="15344" width="18.375" style="83" customWidth="1"/>
    <col min="15345" max="15345" width="6.875" style="83" customWidth="1"/>
    <col min="15346" max="15346" width="7.125" style="83" customWidth="1"/>
    <col min="15347" max="15348" width="7" style="83" customWidth="1"/>
    <col min="15349" max="15350" width="6.625" style="83" customWidth="1"/>
    <col min="15351" max="15352" width="6.875" style="83" customWidth="1"/>
    <col min="15353" max="15354" width="6.625" style="83" customWidth="1"/>
    <col min="15355" max="15355" width="9" style="83"/>
    <col min="15356" max="15356" width="33.375" style="83" customWidth="1"/>
    <col min="15357" max="15360" width="7.5" style="83" customWidth="1"/>
    <col min="15361" max="15599" width="9" style="83"/>
    <col min="15600" max="15600" width="18.375" style="83" customWidth="1"/>
    <col min="15601" max="15601" width="6.875" style="83" customWidth="1"/>
    <col min="15602" max="15602" width="7.125" style="83" customWidth="1"/>
    <col min="15603" max="15604" width="7" style="83" customWidth="1"/>
    <col min="15605" max="15606" width="6.625" style="83" customWidth="1"/>
    <col min="15607" max="15608" width="6.875" style="83" customWidth="1"/>
    <col min="15609" max="15610" width="6.625" style="83" customWidth="1"/>
    <col min="15611" max="15611" width="9" style="83"/>
    <col min="15612" max="15612" width="33.375" style="83" customWidth="1"/>
    <col min="15613" max="15616" width="7.5" style="83" customWidth="1"/>
    <col min="15617" max="15855" width="9" style="83"/>
    <col min="15856" max="15856" width="18.375" style="83" customWidth="1"/>
    <col min="15857" max="15857" width="6.875" style="83" customWidth="1"/>
    <col min="15858" max="15858" width="7.125" style="83" customWidth="1"/>
    <col min="15859" max="15860" width="7" style="83" customWidth="1"/>
    <col min="15861" max="15862" width="6.625" style="83" customWidth="1"/>
    <col min="15863" max="15864" width="6.875" style="83" customWidth="1"/>
    <col min="15865" max="15866" width="6.625" style="83" customWidth="1"/>
    <col min="15867" max="15867" width="9" style="83"/>
    <col min="15868" max="15868" width="33.375" style="83" customWidth="1"/>
    <col min="15869" max="15872" width="7.5" style="83" customWidth="1"/>
    <col min="15873" max="16111" width="9" style="83"/>
    <col min="16112" max="16112" width="18.375" style="83" customWidth="1"/>
    <col min="16113" max="16113" width="6.875" style="83" customWidth="1"/>
    <col min="16114" max="16114" width="7.125" style="83" customWidth="1"/>
    <col min="16115" max="16116" width="7" style="83" customWidth="1"/>
    <col min="16117" max="16118" width="6.625" style="83" customWidth="1"/>
    <col min="16119" max="16120" width="6.875" style="83" customWidth="1"/>
    <col min="16121" max="16122" width="6.625" style="83" customWidth="1"/>
    <col min="16123" max="16123" width="9" style="83"/>
    <col min="16124" max="16124" width="33.375" style="83" customWidth="1"/>
    <col min="16125" max="16128" width="7.5" style="83" customWidth="1"/>
    <col min="16129" max="16384" width="9" style="83"/>
  </cols>
  <sheetData>
    <row r="1" spans="1:14" ht="30" customHeight="1">
      <c r="A1" s="2908" t="s">
        <v>132</v>
      </c>
      <c r="B1" s="2908"/>
      <c r="C1" s="2908"/>
    </row>
    <row r="2" spans="1:14" ht="25.5" customHeight="1">
      <c r="A2" s="2909" t="s">
        <v>2624</v>
      </c>
      <c r="B2" s="2909"/>
      <c r="C2" s="2909"/>
      <c r="D2" s="2909"/>
      <c r="E2" s="2909"/>
      <c r="F2" s="2909"/>
      <c r="G2" s="2909"/>
      <c r="H2" s="2909"/>
      <c r="I2" s="1201"/>
      <c r="J2" s="1201"/>
      <c r="K2" s="1202"/>
      <c r="L2" s="1203" t="s">
        <v>133</v>
      </c>
      <c r="M2" s="1204"/>
    </row>
    <row r="3" spans="1:14" s="1205" customFormat="1" ht="18" customHeight="1">
      <c r="A3" s="2659"/>
      <c r="B3" s="2659"/>
      <c r="C3" s="2597"/>
      <c r="D3" s="2762" t="s">
        <v>134</v>
      </c>
      <c r="E3" s="2855"/>
      <c r="F3" s="2856"/>
      <c r="G3" s="2762" t="s">
        <v>135</v>
      </c>
      <c r="H3" s="2855"/>
      <c r="I3" s="2856"/>
      <c r="J3" s="2906" t="s">
        <v>136</v>
      </c>
      <c r="K3" s="2907"/>
      <c r="L3" s="2907"/>
    </row>
    <row r="4" spans="1:14" s="1205" customFormat="1" ht="18" customHeight="1">
      <c r="A4" s="2649"/>
      <c r="B4" s="2649"/>
      <c r="C4" s="2598"/>
      <c r="D4" s="769" t="s">
        <v>326</v>
      </c>
      <c r="E4" s="769" t="s">
        <v>1159</v>
      </c>
      <c r="F4" s="769" t="s">
        <v>2847</v>
      </c>
      <c r="G4" s="769" t="s">
        <v>326</v>
      </c>
      <c r="H4" s="769" t="s">
        <v>1159</v>
      </c>
      <c r="I4" s="769" t="s">
        <v>2847</v>
      </c>
      <c r="J4" s="1206" t="s">
        <v>326</v>
      </c>
      <c r="K4" s="1409" t="s">
        <v>1159</v>
      </c>
      <c r="L4" s="408" t="s">
        <v>2847</v>
      </c>
    </row>
    <row r="5" spans="1:14" s="638" customFormat="1" ht="18" customHeight="1">
      <c r="A5" s="2910" t="s">
        <v>99</v>
      </c>
      <c r="B5" s="2910"/>
      <c r="C5" s="2911"/>
      <c r="D5" s="327">
        <v>11445</v>
      </c>
      <c r="E5" s="327">
        <v>11177</v>
      </c>
      <c r="F5" s="327">
        <v>12056</v>
      </c>
      <c r="G5" s="327">
        <v>30568</v>
      </c>
      <c r="H5" s="327">
        <v>28848</v>
      </c>
      <c r="I5" s="327">
        <v>28198</v>
      </c>
      <c r="J5" s="1207">
        <v>2.67</v>
      </c>
      <c r="K5" s="328">
        <v>2.58</v>
      </c>
      <c r="L5" s="328">
        <v>2.34</v>
      </c>
    </row>
    <row r="6" spans="1:14" ht="18" customHeight="1">
      <c r="A6" s="2679" t="s">
        <v>137</v>
      </c>
      <c r="B6" s="2671"/>
      <c r="C6" s="2672"/>
      <c r="D6" s="42">
        <v>11078</v>
      </c>
      <c r="E6" s="42">
        <v>10917</v>
      </c>
      <c r="F6" s="42">
        <v>11700</v>
      </c>
      <c r="G6" s="42">
        <v>30135</v>
      </c>
      <c r="H6" s="42">
        <v>28513</v>
      </c>
      <c r="I6" s="42">
        <v>27774</v>
      </c>
      <c r="J6" s="1208">
        <v>2.72</v>
      </c>
      <c r="K6" s="43">
        <v>2.61</v>
      </c>
      <c r="L6" s="43">
        <v>2.37</v>
      </c>
    </row>
    <row r="7" spans="1:14" ht="18" customHeight="1">
      <c r="A7" s="2904"/>
      <c r="B7" s="2899" t="s">
        <v>138</v>
      </c>
      <c r="C7" s="2900"/>
      <c r="D7" s="1209">
        <v>11014</v>
      </c>
      <c r="E7" s="1209">
        <v>10856</v>
      </c>
      <c r="F7" s="1209">
        <v>11610</v>
      </c>
      <c r="G7" s="1209">
        <v>29996</v>
      </c>
      <c r="H7" s="1209">
        <v>28385</v>
      </c>
      <c r="I7" s="1209">
        <v>27588</v>
      </c>
      <c r="J7" s="329">
        <v>2.7234428908661705</v>
      </c>
      <c r="K7" s="331">
        <v>2.6146831245394253</v>
      </c>
      <c r="L7" s="331">
        <v>2.38</v>
      </c>
    </row>
    <row r="8" spans="1:14" ht="18" customHeight="1">
      <c r="A8" s="2904"/>
      <c r="B8" s="2905"/>
      <c r="C8" s="1210" t="s">
        <v>114</v>
      </c>
      <c r="D8" s="40">
        <v>8205</v>
      </c>
      <c r="E8" s="40">
        <v>8216</v>
      </c>
      <c r="F8" s="40">
        <v>8328</v>
      </c>
      <c r="G8" s="40">
        <v>24775</v>
      </c>
      <c r="H8" s="40">
        <v>23617</v>
      </c>
      <c r="I8" s="40">
        <v>22442</v>
      </c>
      <c r="J8" s="1211">
        <v>3.02</v>
      </c>
      <c r="K8" s="41">
        <v>2.87</v>
      </c>
      <c r="L8" s="41">
        <v>2.69</v>
      </c>
    </row>
    <row r="9" spans="1:14" ht="27">
      <c r="A9" s="2904"/>
      <c r="B9" s="2905"/>
      <c r="C9" s="1212" t="s">
        <v>139</v>
      </c>
      <c r="D9" s="40">
        <v>589</v>
      </c>
      <c r="E9" s="40">
        <v>495</v>
      </c>
      <c r="F9" s="40">
        <v>460</v>
      </c>
      <c r="G9" s="40">
        <v>1204</v>
      </c>
      <c r="H9" s="40">
        <v>977</v>
      </c>
      <c r="I9" s="40">
        <v>817</v>
      </c>
      <c r="J9" s="1211">
        <v>2.04</v>
      </c>
      <c r="K9" s="41">
        <v>1.97</v>
      </c>
      <c r="L9" s="41">
        <v>1.78</v>
      </c>
    </row>
    <row r="10" spans="1:14" ht="18" customHeight="1">
      <c r="A10" s="2904"/>
      <c r="B10" s="2905"/>
      <c r="C10" s="302" t="s">
        <v>140</v>
      </c>
      <c r="D10" s="40">
        <v>1730</v>
      </c>
      <c r="E10" s="40">
        <v>1771</v>
      </c>
      <c r="F10" s="40">
        <v>2154</v>
      </c>
      <c r="G10" s="40">
        <v>3218</v>
      </c>
      <c r="H10" s="40">
        <v>3170</v>
      </c>
      <c r="I10" s="40">
        <v>3443</v>
      </c>
      <c r="J10" s="1211">
        <v>1.86</v>
      </c>
      <c r="K10" s="41">
        <v>1.79</v>
      </c>
      <c r="L10" s="1213" t="s">
        <v>3617</v>
      </c>
    </row>
    <row r="11" spans="1:14" ht="18" customHeight="1">
      <c r="A11" s="2904"/>
      <c r="B11" s="2634"/>
      <c r="C11" s="826" t="s">
        <v>141</v>
      </c>
      <c r="D11" s="42">
        <v>490</v>
      </c>
      <c r="E11" s="42">
        <v>374</v>
      </c>
      <c r="F11" s="42">
        <v>668</v>
      </c>
      <c r="G11" s="42">
        <v>799</v>
      </c>
      <c r="H11" s="42">
        <v>621</v>
      </c>
      <c r="I11" s="42">
        <v>886</v>
      </c>
      <c r="J11" s="1208">
        <v>1.63</v>
      </c>
      <c r="K11" s="43">
        <v>1.66</v>
      </c>
      <c r="L11" s="43">
        <v>1.33</v>
      </c>
    </row>
    <row r="12" spans="1:14" ht="18" customHeight="1">
      <c r="A12" s="2703"/>
      <c r="B12" s="2901" t="s">
        <v>142</v>
      </c>
      <c r="C12" s="2902"/>
      <c r="D12" s="42">
        <v>64</v>
      </c>
      <c r="E12" s="42">
        <v>61</v>
      </c>
      <c r="F12" s="42">
        <v>90</v>
      </c>
      <c r="G12" s="42">
        <v>139</v>
      </c>
      <c r="H12" s="42">
        <v>128</v>
      </c>
      <c r="I12" s="42">
        <v>186</v>
      </c>
      <c r="J12" s="1208">
        <v>2.17</v>
      </c>
      <c r="K12" s="330">
        <v>2.1</v>
      </c>
      <c r="L12" s="330">
        <v>2.0699999999999998</v>
      </c>
      <c r="N12" s="438"/>
    </row>
    <row r="13" spans="1:14" ht="18" customHeight="1">
      <c r="A13" s="2903" t="s">
        <v>2955</v>
      </c>
      <c r="B13" s="2903"/>
      <c r="C13" s="2900"/>
      <c r="D13" s="42">
        <v>367</v>
      </c>
      <c r="E13" s="42">
        <v>260</v>
      </c>
      <c r="F13" s="42">
        <v>356</v>
      </c>
      <c r="G13" s="42">
        <v>433</v>
      </c>
      <c r="H13" s="42">
        <v>335</v>
      </c>
      <c r="I13" s="42">
        <v>424</v>
      </c>
      <c r="J13" s="1208">
        <v>1.18</v>
      </c>
      <c r="K13" s="43">
        <v>1.29</v>
      </c>
      <c r="L13" s="43">
        <v>1.19</v>
      </c>
    </row>
    <row r="14" spans="1:14" ht="18" customHeight="1">
      <c r="A14" s="564" t="s">
        <v>143</v>
      </c>
      <c r="B14" s="564"/>
      <c r="C14" s="564"/>
      <c r="D14" s="564"/>
      <c r="E14" s="190"/>
      <c r="F14" s="190"/>
      <c r="G14" s="190"/>
      <c r="H14" s="190"/>
      <c r="I14" s="190"/>
      <c r="J14" s="190"/>
      <c r="K14" s="1214"/>
      <c r="L14" s="1214"/>
      <c r="M14" s="1215"/>
    </row>
    <row r="15" spans="1:14" ht="18" customHeight="1"/>
    <row r="16" spans="1:14" ht="25.5" customHeight="1">
      <c r="A16" s="557" t="s">
        <v>2625</v>
      </c>
      <c r="B16" s="557"/>
      <c r="C16" s="557"/>
      <c r="D16" s="78"/>
      <c r="E16" s="1216"/>
      <c r="F16" s="835"/>
      <c r="G16" s="835"/>
    </row>
    <row r="17" spans="1:20" ht="17.25" customHeight="1">
      <c r="A17" s="557"/>
      <c r="B17" s="557"/>
      <c r="C17" s="557"/>
      <c r="D17" s="78"/>
      <c r="E17" s="1216"/>
      <c r="F17" s="835"/>
      <c r="H17" s="1203" t="s">
        <v>133</v>
      </c>
    </row>
    <row r="18" spans="1:20" ht="18" customHeight="1">
      <c r="A18" s="2659" t="s">
        <v>144</v>
      </c>
      <c r="B18" s="2659"/>
      <c r="C18" s="2659"/>
      <c r="D18" s="2762" t="s">
        <v>134</v>
      </c>
      <c r="E18" s="2855"/>
      <c r="F18" s="2855"/>
      <c r="G18" s="2855"/>
      <c r="H18" s="2855"/>
    </row>
    <row r="19" spans="1:20" ht="18" customHeight="1">
      <c r="A19" s="2649"/>
      <c r="B19" s="2649"/>
      <c r="C19" s="2649"/>
      <c r="D19" s="1217" t="s">
        <v>32</v>
      </c>
      <c r="E19" s="1218" t="s">
        <v>349</v>
      </c>
      <c r="F19" s="1217" t="s">
        <v>326</v>
      </c>
      <c r="G19" s="1218" t="s">
        <v>1159</v>
      </c>
      <c r="H19" s="1218" t="s">
        <v>2847</v>
      </c>
    </row>
    <row r="20" spans="1:20" ht="13.5">
      <c r="A20" s="2898" t="s">
        <v>99</v>
      </c>
      <c r="B20" s="2898"/>
      <c r="C20" s="2898"/>
      <c r="D20" s="332">
        <v>5314</v>
      </c>
      <c r="E20" s="332">
        <v>5534</v>
      </c>
      <c r="F20" s="332">
        <v>5700</v>
      </c>
      <c r="G20" s="332">
        <v>5848</v>
      </c>
      <c r="H20" s="332">
        <v>5917</v>
      </c>
    </row>
    <row r="21" spans="1:20" ht="18" customHeight="1">
      <c r="A21" s="2679" t="s">
        <v>137</v>
      </c>
      <c r="B21" s="2671"/>
      <c r="C21" s="2672"/>
      <c r="D21" s="290">
        <v>5303</v>
      </c>
      <c r="E21" s="288">
        <v>5513</v>
      </c>
      <c r="F21" s="290">
        <v>5671</v>
      </c>
      <c r="G21" s="290">
        <v>5829</v>
      </c>
      <c r="H21" s="290">
        <v>5894</v>
      </c>
    </row>
    <row r="22" spans="1:20" ht="18" customHeight="1">
      <c r="A22" s="2904"/>
      <c r="B22" s="2899" t="s">
        <v>138</v>
      </c>
      <c r="C22" s="2900"/>
      <c r="D22" s="333">
        <v>5292</v>
      </c>
      <c r="E22" s="333">
        <v>5505</v>
      </c>
      <c r="F22" s="333">
        <v>5657</v>
      </c>
      <c r="G22" s="333">
        <v>5813</v>
      </c>
      <c r="H22" s="333">
        <v>5884</v>
      </c>
    </row>
    <row r="23" spans="1:20" ht="18" customHeight="1">
      <c r="A23" s="2904"/>
      <c r="B23" s="2905"/>
      <c r="C23" s="1210" t="s">
        <v>114</v>
      </c>
      <c r="D23" s="290">
        <v>4891</v>
      </c>
      <c r="E23" s="1219">
        <v>5060</v>
      </c>
      <c r="F23" s="290">
        <v>5156</v>
      </c>
      <c r="G23" s="290">
        <v>5323</v>
      </c>
      <c r="H23" s="290">
        <v>5355</v>
      </c>
    </row>
    <row r="24" spans="1:20" ht="27">
      <c r="A24" s="2904"/>
      <c r="B24" s="2905"/>
      <c r="C24" s="1212" t="s">
        <v>139</v>
      </c>
      <c r="D24" s="290">
        <v>212</v>
      </c>
      <c r="E24" s="290">
        <v>233</v>
      </c>
      <c r="F24" s="290">
        <v>260</v>
      </c>
      <c r="G24" s="290">
        <v>261</v>
      </c>
      <c r="H24" s="290">
        <v>258</v>
      </c>
    </row>
    <row r="25" spans="1:20" ht="18" customHeight="1">
      <c r="A25" s="2904"/>
      <c r="B25" s="2905"/>
      <c r="C25" s="302" t="s">
        <v>140</v>
      </c>
      <c r="D25" s="290">
        <v>146</v>
      </c>
      <c r="E25" s="290">
        <v>169</v>
      </c>
      <c r="F25" s="290">
        <v>224</v>
      </c>
      <c r="G25" s="290">
        <v>216</v>
      </c>
      <c r="H25" s="290">
        <v>248</v>
      </c>
    </row>
    <row r="26" spans="1:20" ht="18" customHeight="1">
      <c r="A26" s="2904"/>
      <c r="B26" s="2634"/>
      <c r="C26" s="826" t="s">
        <v>141</v>
      </c>
      <c r="D26" s="290">
        <v>43</v>
      </c>
      <c r="E26" s="288">
        <v>43</v>
      </c>
      <c r="F26" s="290">
        <v>17</v>
      </c>
      <c r="G26" s="290">
        <v>13</v>
      </c>
      <c r="H26" s="290">
        <v>23</v>
      </c>
    </row>
    <row r="27" spans="1:20" ht="18" customHeight="1">
      <c r="A27" s="2703"/>
      <c r="B27" s="2901" t="s">
        <v>142</v>
      </c>
      <c r="C27" s="2902"/>
      <c r="D27" s="333">
        <v>11</v>
      </c>
      <c r="E27" s="333">
        <v>8</v>
      </c>
      <c r="F27" s="333">
        <v>14</v>
      </c>
      <c r="G27" s="333">
        <v>16</v>
      </c>
      <c r="H27" s="333">
        <v>10</v>
      </c>
    </row>
    <row r="28" spans="1:20" ht="18" customHeight="1">
      <c r="A28" s="2903" t="s">
        <v>2955</v>
      </c>
      <c r="B28" s="2903"/>
      <c r="C28" s="2900"/>
      <c r="D28" s="288">
        <v>11</v>
      </c>
      <c r="E28" s="333">
        <v>21</v>
      </c>
      <c r="F28" s="288" t="s">
        <v>145</v>
      </c>
      <c r="G28" s="288">
        <v>19</v>
      </c>
      <c r="H28" s="288">
        <v>23</v>
      </c>
    </row>
    <row r="29" spans="1:20" ht="18" customHeight="1">
      <c r="A29" s="564" t="s">
        <v>143</v>
      </c>
      <c r="B29" s="564"/>
      <c r="C29" s="564"/>
      <c r="D29" s="78"/>
      <c r="E29" s="1216"/>
      <c r="F29" s="835"/>
      <c r="G29" s="835"/>
    </row>
    <row r="30" spans="1:20" ht="18" customHeight="1">
      <c r="N30" s="564"/>
      <c r="O30" s="564"/>
      <c r="P30" s="564"/>
      <c r="Q30" s="78"/>
      <c r="R30" s="1216"/>
      <c r="S30" s="835"/>
      <c r="T30" s="835"/>
    </row>
    <row r="31" spans="1:20" ht="25.5" customHeight="1">
      <c r="A31" s="1220" t="s">
        <v>2829</v>
      </c>
      <c r="B31" s="1220"/>
      <c r="J31" s="1203"/>
      <c r="K31" s="185" t="s">
        <v>3016</v>
      </c>
    </row>
    <row r="32" spans="1:20" ht="22.5">
      <c r="A32" s="2643"/>
      <c r="B32" s="2643"/>
      <c r="C32" s="2590"/>
      <c r="D32" s="1019" t="s">
        <v>2609</v>
      </c>
      <c r="E32" s="1221" t="s">
        <v>2596</v>
      </c>
      <c r="F32" s="1221" t="s">
        <v>2597</v>
      </c>
      <c r="G32" s="1221" t="s">
        <v>2598</v>
      </c>
      <c r="H32" s="1221" t="s">
        <v>2599</v>
      </c>
      <c r="I32" s="1221" t="s">
        <v>2600</v>
      </c>
      <c r="J32" s="1221" t="s">
        <v>2601</v>
      </c>
      <c r="K32" s="1222" t="s">
        <v>2602</v>
      </c>
    </row>
    <row r="33" spans="1:11" ht="18" customHeight="1">
      <c r="A33" s="2773" t="s">
        <v>2934</v>
      </c>
      <c r="B33" s="2773"/>
      <c r="C33" s="2774"/>
      <c r="D33" s="1223">
        <v>28198</v>
      </c>
      <c r="E33" s="1223">
        <v>5842</v>
      </c>
      <c r="F33" s="1223">
        <v>945</v>
      </c>
      <c r="G33" s="1223">
        <v>2722</v>
      </c>
      <c r="H33" s="1223">
        <v>2082</v>
      </c>
      <c r="I33" s="1223">
        <v>3511</v>
      </c>
      <c r="J33" s="1223">
        <v>10349</v>
      </c>
      <c r="K33" s="1224">
        <v>2747</v>
      </c>
    </row>
    <row r="34" spans="1:11" ht="18" customHeight="1">
      <c r="A34" s="2896" t="s">
        <v>2603</v>
      </c>
      <c r="B34" s="2896"/>
      <c r="C34" s="2897"/>
      <c r="D34" s="120">
        <v>23642</v>
      </c>
      <c r="E34" s="120">
        <v>5559</v>
      </c>
      <c r="F34" s="120">
        <v>575</v>
      </c>
      <c r="G34" s="120">
        <v>1950</v>
      </c>
      <c r="H34" s="120">
        <v>1777</v>
      </c>
      <c r="I34" s="120">
        <v>3175</v>
      </c>
      <c r="J34" s="120">
        <v>9199</v>
      </c>
      <c r="K34" s="1055">
        <v>1407</v>
      </c>
    </row>
    <row r="35" spans="1:11" ht="18" customHeight="1">
      <c r="A35" s="1225"/>
      <c r="B35" s="576" t="s">
        <v>2604</v>
      </c>
      <c r="C35" s="576"/>
      <c r="D35" s="1226">
        <v>16960</v>
      </c>
      <c r="E35" s="1226">
        <v>3068</v>
      </c>
      <c r="F35" s="1226">
        <v>538</v>
      </c>
      <c r="G35" s="1226">
        <v>1752</v>
      </c>
      <c r="H35" s="1226">
        <v>1631</v>
      </c>
      <c r="I35" s="1226">
        <v>2642</v>
      </c>
      <c r="J35" s="1226">
        <v>6182</v>
      </c>
      <c r="K35" s="1048">
        <v>1147</v>
      </c>
    </row>
    <row r="36" spans="1:11" ht="18" customHeight="1">
      <c r="A36" s="1227"/>
      <c r="B36" s="2895" t="s">
        <v>2605</v>
      </c>
      <c r="C36" s="2895"/>
      <c r="D36" s="120">
        <v>6682</v>
      </c>
      <c r="E36" s="120">
        <v>2491</v>
      </c>
      <c r="F36" s="120">
        <v>37</v>
      </c>
      <c r="G36" s="120">
        <v>198</v>
      </c>
      <c r="H36" s="120">
        <v>146</v>
      </c>
      <c r="I36" s="120">
        <v>533</v>
      </c>
      <c r="J36" s="120">
        <v>3017</v>
      </c>
      <c r="K36" s="1055">
        <v>260</v>
      </c>
    </row>
    <row r="37" spans="1:11" ht="18" customHeight="1">
      <c r="A37" s="2893" t="s">
        <v>2606</v>
      </c>
      <c r="B37" s="2893"/>
      <c r="C37" s="2894"/>
      <c r="D37" s="1228">
        <v>147</v>
      </c>
      <c r="E37" s="1228">
        <v>18</v>
      </c>
      <c r="F37" s="1228">
        <v>10</v>
      </c>
      <c r="G37" s="1228">
        <v>33</v>
      </c>
      <c r="H37" s="1228">
        <v>11</v>
      </c>
      <c r="I37" s="1228">
        <v>22</v>
      </c>
      <c r="J37" s="1228">
        <v>43</v>
      </c>
      <c r="K37" s="1229">
        <v>10</v>
      </c>
    </row>
    <row r="38" spans="1:11" ht="18" customHeight="1">
      <c r="A38" s="2893" t="s">
        <v>2607</v>
      </c>
      <c r="B38" s="2893"/>
      <c r="C38" s="2894"/>
      <c r="D38" s="1228">
        <v>4307</v>
      </c>
      <c r="E38" s="1228">
        <v>265</v>
      </c>
      <c r="F38" s="1228">
        <v>360</v>
      </c>
      <c r="G38" s="1228">
        <v>739</v>
      </c>
      <c r="H38" s="1228">
        <v>294</v>
      </c>
      <c r="I38" s="1228">
        <v>314</v>
      </c>
      <c r="J38" s="1228">
        <v>1107</v>
      </c>
      <c r="K38" s="1229">
        <v>1228</v>
      </c>
    </row>
    <row r="39" spans="1:11" ht="18" customHeight="1">
      <c r="A39" s="2893" t="s">
        <v>2608</v>
      </c>
      <c r="B39" s="2893"/>
      <c r="C39" s="2894"/>
      <c r="D39" s="1228">
        <v>102</v>
      </c>
      <c r="E39" s="1228" t="s">
        <v>3153</v>
      </c>
      <c r="F39" s="1228" t="s">
        <v>3154</v>
      </c>
      <c r="G39" s="1228" t="s">
        <v>3155</v>
      </c>
      <c r="H39" s="1228" t="s">
        <v>3153</v>
      </c>
      <c r="I39" s="1228" t="s">
        <v>3155</v>
      </c>
      <c r="J39" s="1228" t="s">
        <v>3153</v>
      </c>
      <c r="K39" s="1229">
        <v>102</v>
      </c>
    </row>
    <row r="40" spans="1:11" ht="18" customHeight="1">
      <c r="A40" s="564" t="s">
        <v>143</v>
      </c>
    </row>
    <row r="41" spans="1:11" ht="18" customHeight="1"/>
    <row r="42" spans="1:11" ht="18" customHeight="1"/>
    <row r="43" spans="1:11" ht="18" customHeight="1"/>
    <row r="44" spans="1:11" ht="18" customHeight="1"/>
    <row r="45" spans="1:11" ht="18" customHeight="1"/>
    <row r="46" spans="1:11" ht="18" customHeight="1"/>
  </sheetData>
  <mergeCells count="29">
    <mergeCell ref="A21:C21"/>
    <mergeCell ref="A28:C28"/>
    <mergeCell ref="B27:C27"/>
    <mergeCell ref="A22:A27"/>
    <mergeCell ref="B22:C22"/>
    <mergeCell ref="B23:B26"/>
    <mergeCell ref="D18:H18"/>
    <mergeCell ref="J3:L3"/>
    <mergeCell ref="A1:C1"/>
    <mergeCell ref="A2:H2"/>
    <mergeCell ref="D3:F3"/>
    <mergeCell ref="G3:I3"/>
    <mergeCell ref="A3:C4"/>
    <mergeCell ref="A6:C6"/>
    <mergeCell ref="A5:C5"/>
    <mergeCell ref="A18:C19"/>
    <mergeCell ref="A20:C20"/>
    <mergeCell ref="B7:C7"/>
    <mergeCell ref="B12:C12"/>
    <mergeCell ref="A13:C13"/>
    <mergeCell ref="A7:A12"/>
    <mergeCell ref="B8:B11"/>
    <mergeCell ref="A38:C38"/>
    <mergeCell ref="A39:C39"/>
    <mergeCell ref="A32:C32"/>
    <mergeCell ref="B36:C36"/>
    <mergeCell ref="A33:C33"/>
    <mergeCell ref="A34:C34"/>
    <mergeCell ref="A37:C37"/>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107"/>
  <sheetViews>
    <sheetView showGridLines="0" view="pageBreakPreview" zoomScaleNormal="100" zoomScaleSheetLayoutView="100" workbookViewId="0">
      <selection activeCell="I50" sqref="I50"/>
    </sheetView>
  </sheetViews>
  <sheetFormatPr defaultRowHeight="20.100000000000001" customHeight="1"/>
  <cols>
    <col min="1" max="1" width="12.875" style="83" customWidth="1"/>
    <col min="2" max="7" width="11.25" style="83" customWidth="1"/>
    <col min="8" max="8" width="8" style="83" customWidth="1"/>
    <col min="9" max="9" width="10.125" style="83" customWidth="1"/>
    <col min="10" max="16" width="10" style="83" customWidth="1"/>
    <col min="17" max="23" width="4.875" style="83" customWidth="1"/>
    <col min="24" max="256" width="9" style="83"/>
    <col min="257" max="257" width="12.875" style="83" customWidth="1"/>
    <col min="258" max="263" width="11.25" style="83" customWidth="1"/>
    <col min="264" max="265" width="8" style="83" customWidth="1"/>
    <col min="266" max="269" width="6.625" style="83" customWidth="1"/>
    <col min="270" max="271" width="4.875" style="83" customWidth="1"/>
    <col min="272" max="272" width="11.375" style="83" bestFit="1" customWidth="1"/>
    <col min="273" max="512" width="9" style="83"/>
    <col min="513" max="513" width="12.875" style="83" customWidth="1"/>
    <col min="514" max="519" width="11.25" style="83" customWidth="1"/>
    <col min="520" max="521" width="8" style="83" customWidth="1"/>
    <col min="522" max="525" width="6.625" style="83" customWidth="1"/>
    <col min="526" max="527" width="4.875" style="83" customWidth="1"/>
    <col min="528" max="528" width="11.375" style="83" bestFit="1" customWidth="1"/>
    <col min="529" max="768" width="9" style="83"/>
    <col min="769" max="769" width="12.875" style="83" customWidth="1"/>
    <col min="770" max="775" width="11.25" style="83" customWidth="1"/>
    <col min="776" max="777" width="8" style="83" customWidth="1"/>
    <col min="778" max="781" width="6.625" style="83" customWidth="1"/>
    <col min="782" max="783" width="4.875" style="83" customWidth="1"/>
    <col min="784" max="784" width="11.375" style="83" bestFit="1" customWidth="1"/>
    <col min="785" max="1024" width="9" style="83"/>
    <col min="1025" max="1025" width="12.875" style="83" customWidth="1"/>
    <col min="1026" max="1031" width="11.25" style="83" customWidth="1"/>
    <col min="1032" max="1033" width="8" style="83" customWidth="1"/>
    <col min="1034" max="1037" width="6.625" style="83" customWidth="1"/>
    <col min="1038" max="1039" width="4.875" style="83" customWidth="1"/>
    <col min="1040" max="1040" width="11.375" style="83" bestFit="1" customWidth="1"/>
    <col min="1041" max="1280" width="9" style="83"/>
    <col min="1281" max="1281" width="12.875" style="83" customWidth="1"/>
    <col min="1282" max="1287" width="11.25" style="83" customWidth="1"/>
    <col min="1288" max="1289" width="8" style="83" customWidth="1"/>
    <col min="1290" max="1293" width="6.625" style="83" customWidth="1"/>
    <col min="1294" max="1295" width="4.875" style="83" customWidth="1"/>
    <col min="1296" max="1296" width="11.375" style="83" bestFit="1" customWidth="1"/>
    <col min="1297" max="1536" width="9" style="83"/>
    <col min="1537" max="1537" width="12.875" style="83" customWidth="1"/>
    <col min="1538" max="1543" width="11.25" style="83" customWidth="1"/>
    <col min="1544" max="1545" width="8" style="83" customWidth="1"/>
    <col min="1546" max="1549" width="6.625" style="83" customWidth="1"/>
    <col min="1550" max="1551" width="4.875" style="83" customWidth="1"/>
    <col min="1552" max="1552" width="11.375" style="83" bestFit="1" customWidth="1"/>
    <col min="1553" max="1792" width="9" style="83"/>
    <col min="1793" max="1793" width="12.875" style="83" customWidth="1"/>
    <col min="1794" max="1799" width="11.25" style="83" customWidth="1"/>
    <col min="1800" max="1801" width="8" style="83" customWidth="1"/>
    <col min="1802" max="1805" width="6.625" style="83" customWidth="1"/>
    <col min="1806" max="1807" width="4.875" style="83" customWidth="1"/>
    <col min="1808" max="1808" width="11.375" style="83" bestFit="1" customWidth="1"/>
    <col min="1809" max="2048" width="9" style="83"/>
    <col min="2049" max="2049" width="12.875" style="83" customWidth="1"/>
    <col min="2050" max="2055" width="11.25" style="83" customWidth="1"/>
    <col min="2056" max="2057" width="8" style="83" customWidth="1"/>
    <col min="2058" max="2061" width="6.625" style="83" customWidth="1"/>
    <col min="2062" max="2063" width="4.875" style="83" customWidth="1"/>
    <col min="2064" max="2064" width="11.375" style="83" bestFit="1" customWidth="1"/>
    <col min="2065" max="2304" width="9" style="83"/>
    <col min="2305" max="2305" width="12.875" style="83" customWidth="1"/>
    <col min="2306" max="2311" width="11.25" style="83" customWidth="1"/>
    <col min="2312" max="2313" width="8" style="83" customWidth="1"/>
    <col min="2314" max="2317" width="6.625" style="83" customWidth="1"/>
    <col min="2318" max="2319" width="4.875" style="83" customWidth="1"/>
    <col min="2320" max="2320" width="11.375" style="83" bestFit="1" customWidth="1"/>
    <col min="2321" max="2560" width="9" style="83"/>
    <col min="2561" max="2561" width="12.875" style="83" customWidth="1"/>
    <col min="2562" max="2567" width="11.25" style="83" customWidth="1"/>
    <col min="2568" max="2569" width="8" style="83" customWidth="1"/>
    <col min="2570" max="2573" width="6.625" style="83" customWidth="1"/>
    <col min="2574" max="2575" width="4.875" style="83" customWidth="1"/>
    <col min="2576" max="2576" width="11.375" style="83" bestFit="1" customWidth="1"/>
    <col min="2577" max="2816" width="9" style="83"/>
    <col min="2817" max="2817" width="12.875" style="83" customWidth="1"/>
    <col min="2818" max="2823" width="11.25" style="83" customWidth="1"/>
    <col min="2824" max="2825" width="8" style="83" customWidth="1"/>
    <col min="2826" max="2829" width="6.625" style="83" customWidth="1"/>
    <col min="2830" max="2831" width="4.875" style="83" customWidth="1"/>
    <col min="2832" max="2832" width="11.375" style="83" bestFit="1" customWidth="1"/>
    <col min="2833" max="3072" width="9" style="83"/>
    <col min="3073" max="3073" width="12.875" style="83" customWidth="1"/>
    <col min="3074" max="3079" width="11.25" style="83" customWidth="1"/>
    <col min="3080" max="3081" width="8" style="83" customWidth="1"/>
    <col min="3082" max="3085" width="6.625" style="83" customWidth="1"/>
    <col min="3086" max="3087" width="4.875" style="83" customWidth="1"/>
    <col min="3088" max="3088" width="11.375" style="83" bestFit="1" customWidth="1"/>
    <col min="3089" max="3328" width="9" style="83"/>
    <col min="3329" max="3329" width="12.875" style="83" customWidth="1"/>
    <col min="3330" max="3335" width="11.25" style="83" customWidth="1"/>
    <col min="3336" max="3337" width="8" style="83" customWidth="1"/>
    <col min="3338" max="3341" width="6.625" style="83" customWidth="1"/>
    <col min="3342" max="3343" width="4.875" style="83" customWidth="1"/>
    <col min="3344" max="3344" width="11.375" style="83" bestFit="1" customWidth="1"/>
    <col min="3345" max="3584" width="9" style="83"/>
    <col min="3585" max="3585" width="12.875" style="83" customWidth="1"/>
    <col min="3586" max="3591" width="11.25" style="83" customWidth="1"/>
    <col min="3592" max="3593" width="8" style="83" customWidth="1"/>
    <col min="3594" max="3597" width="6.625" style="83" customWidth="1"/>
    <col min="3598" max="3599" width="4.875" style="83" customWidth="1"/>
    <col min="3600" max="3600" width="11.375" style="83" bestFit="1" customWidth="1"/>
    <col min="3601" max="3840" width="9" style="83"/>
    <col min="3841" max="3841" width="12.875" style="83" customWidth="1"/>
    <col min="3842" max="3847" width="11.25" style="83" customWidth="1"/>
    <col min="3848" max="3849" width="8" style="83" customWidth="1"/>
    <col min="3850" max="3853" width="6.625" style="83" customWidth="1"/>
    <col min="3854" max="3855" width="4.875" style="83" customWidth="1"/>
    <col min="3856" max="3856" width="11.375" style="83" bestFit="1" customWidth="1"/>
    <col min="3857" max="4096" width="9" style="83"/>
    <col min="4097" max="4097" width="12.875" style="83" customWidth="1"/>
    <col min="4098" max="4103" width="11.25" style="83" customWidth="1"/>
    <col min="4104" max="4105" width="8" style="83" customWidth="1"/>
    <col min="4106" max="4109" width="6.625" style="83" customWidth="1"/>
    <col min="4110" max="4111" width="4.875" style="83" customWidth="1"/>
    <col min="4112" max="4112" width="11.375" style="83" bestFit="1" customWidth="1"/>
    <col min="4113" max="4352" width="9" style="83"/>
    <col min="4353" max="4353" width="12.875" style="83" customWidth="1"/>
    <col min="4354" max="4359" width="11.25" style="83" customWidth="1"/>
    <col min="4360" max="4361" width="8" style="83" customWidth="1"/>
    <col min="4362" max="4365" width="6.625" style="83" customWidth="1"/>
    <col min="4366" max="4367" width="4.875" style="83" customWidth="1"/>
    <col min="4368" max="4368" width="11.375" style="83" bestFit="1" customWidth="1"/>
    <col min="4369" max="4608" width="9" style="83"/>
    <col min="4609" max="4609" width="12.875" style="83" customWidth="1"/>
    <col min="4610" max="4615" width="11.25" style="83" customWidth="1"/>
    <col min="4616" max="4617" width="8" style="83" customWidth="1"/>
    <col min="4618" max="4621" width="6.625" style="83" customWidth="1"/>
    <col min="4622" max="4623" width="4.875" style="83" customWidth="1"/>
    <col min="4624" max="4624" width="11.375" style="83" bestFit="1" customWidth="1"/>
    <col min="4625" max="4864" width="9" style="83"/>
    <col min="4865" max="4865" width="12.875" style="83" customWidth="1"/>
    <col min="4866" max="4871" width="11.25" style="83" customWidth="1"/>
    <col min="4872" max="4873" width="8" style="83" customWidth="1"/>
    <col min="4874" max="4877" width="6.625" style="83" customWidth="1"/>
    <col min="4878" max="4879" width="4.875" style="83" customWidth="1"/>
    <col min="4880" max="4880" width="11.375" style="83" bestFit="1" customWidth="1"/>
    <col min="4881" max="5120" width="9" style="83"/>
    <col min="5121" max="5121" width="12.875" style="83" customWidth="1"/>
    <col min="5122" max="5127" width="11.25" style="83" customWidth="1"/>
    <col min="5128" max="5129" width="8" style="83" customWidth="1"/>
    <col min="5130" max="5133" width="6.625" style="83" customWidth="1"/>
    <col min="5134" max="5135" width="4.875" style="83" customWidth="1"/>
    <col min="5136" max="5136" width="11.375" style="83" bestFit="1" customWidth="1"/>
    <col min="5137" max="5376" width="9" style="83"/>
    <col min="5377" max="5377" width="12.875" style="83" customWidth="1"/>
    <col min="5378" max="5383" width="11.25" style="83" customWidth="1"/>
    <col min="5384" max="5385" width="8" style="83" customWidth="1"/>
    <col min="5386" max="5389" width="6.625" style="83" customWidth="1"/>
    <col min="5390" max="5391" width="4.875" style="83" customWidth="1"/>
    <col min="5392" max="5392" width="11.375" style="83" bestFit="1" customWidth="1"/>
    <col min="5393" max="5632" width="9" style="83"/>
    <col min="5633" max="5633" width="12.875" style="83" customWidth="1"/>
    <col min="5634" max="5639" width="11.25" style="83" customWidth="1"/>
    <col min="5640" max="5641" width="8" style="83" customWidth="1"/>
    <col min="5642" max="5645" width="6.625" style="83" customWidth="1"/>
    <col min="5646" max="5647" width="4.875" style="83" customWidth="1"/>
    <col min="5648" max="5648" width="11.375" style="83" bestFit="1" customWidth="1"/>
    <col min="5649" max="5888" width="9" style="83"/>
    <col min="5889" max="5889" width="12.875" style="83" customWidth="1"/>
    <col min="5890" max="5895" width="11.25" style="83" customWidth="1"/>
    <col min="5896" max="5897" width="8" style="83" customWidth="1"/>
    <col min="5898" max="5901" width="6.625" style="83" customWidth="1"/>
    <col min="5902" max="5903" width="4.875" style="83" customWidth="1"/>
    <col min="5904" max="5904" width="11.375" style="83" bestFit="1" customWidth="1"/>
    <col min="5905" max="6144" width="9" style="83"/>
    <col min="6145" max="6145" width="12.875" style="83" customWidth="1"/>
    <col min="6146" max="6151" width="11.25" style="83" customWidth="1"/>
    <col min="6152" max="6153" width="8" style="83" customWidth="1"/>
    <col min="6154" max="6157" width="6.625" style="83" customWidth="1"/>
    <col min="6158" max="6159" width="4.875" style="83" customWidth="1"/>
    <col min="6160" max="6160" width="11.375" style="83" bestFit="1" customWidth="1"/>
    <col min="6161" max="6400" width="9" style="83"/>
    <col min="6401" max="6401" width="12.875" style="83" customWidth="1"/>
    <col min="6402" max="6407" width="11.25" style="83" customWidth="1"/>
    <col min="6408" max="6409" width="8" style="83" customWidth="1"/>
    <col min="6410" max="6413" width="6.625" style="83" customWidth="1"/>
    <col min="6414" max="6415" width="4.875" style="83" customWidth="1"/>
    <col min="6416" max="6416" width="11.375" style="83" bestFit="1" customWidth="1"/>
    <col min="6417" max="6656" width="9" style="83"/>
    <col min="6657" max="6657" width="12.875" style="83" customWidth="1"/>
    <col min="6658" max="6663" width="11.25" style="83" customWidth="1"/>
    <col min="6664" max="6665" width="8" style="83" customWidth="1"/>
    <col min="6666" max="6669" width="6.625" style="83" customWidth="1"/>
    <col min="6670" max="6671" width="4.875" style="83" customWidth="1"/>
    <col min="6672" max="6672" width="11.375" style="83" bestFit="1" customWidth="1"/>
    <col min="6673" max="6912" width="9" style="83"/>
    <col min="6913" max="6913" width="12.875" style="83" customWidth="1"/>
    <col min="6914" max="6919" width="11.25" style="83" customWidth="1"/>
    <col min="6920" max="6921" width="8" style="83" customWidth="1"/>
    <col min="6922" max="6925" width="6.625" style="83" customWidth="1"/>
    <col min="6926" max="6927" width="4.875" style="83" customWidth="1"/>
    <col min="6928" max="6928" width="11.375" style="83" bestFit="1" customWidth="1"/>
    <col min="6929" max="7168" width="9" style="83"/>
    <col min="7169" max="7169" width="12.875" style="83" customWidth="1"/>
    <col min="7170" max="7175" width="11.25" style="83" customWidth="1"/>
    <col min="7176" max="7177" width="8" style="83" customWidth="1"/>
    <col min="7178" max="7181" width="6.625" style="83" customWidth="1"/>
    <col min="7182" max="7183" width="4.875" style="83" customWidth="1"/>
    <col min="7184" max="7184" width="11.375" style="83" bestFit="1" customWidth="1"/>
    <col min="7185" max="7424" width="9" style="83"/>
    <col min="7425" max="7425" width="12.875" style="83" customWidth="1"/>
    <col min="7426" max="7431" width="11.25" style="83" customWidth="1"/>
    <col min="7432" max="7433" width="8" style="83" customWidth="1"/>
    <col min="7434" max="7437" width="6.625" style="83" customWidth="1"/>
    <col min="7438" max="7439" width="4.875" style="83" customWidth="1"/>
    <col min="7440" max="7440" width="11.375" style="83" bestFit="1" customWidth="1"/>
    <col min="7441" max="7680" width="9" style="83"/>
    <col min="7681" max="7681" width="12.875" style="83" customWidth="1"/>
    <col min="7682" max="7687" width="11.25" style="83" customWidth="1"/>
    <col min="7688" max="7689" width="8" style="83" customWidth="1"/>
    <col min="7690" max="7693" width="6.625" style="83" customWidth="1"/>
    <col min="7694" max="7695" width="4.875" style="83" customWidth="1"/>
    <col min="7696" max="7696" width="11.375" style="83" bestFit="1" customWidth="1"/>
    <col min="7697" max="7936" width="9" style="83"/>
    <col min="7937" max="7937" width="12.875" style="83" customWidth="1"/>
    <col min="7938" max="7943" width="11.25" style="83" customWidth="1"/>
    <col min="7944" max="7945" width="8" style="83" customWidth="1"/>
    <col min="7946" max="7949" width="6.625" style="83" customWidth="1"/>
    <col min="7950" max="7951" width="4.875" style="83" customWidth="1"/>
    <col min="7952" max="7952" width="11.375" style="83" bestFit="1" customWidth="1"/>
    <col min="7953" max="8192" width="9" style="83"/>
    <col min="8193" max="8193" width="12.875" style="83" customWidth="1"/>
    <col min="8194" max="8199" width="11.25" style="83" customWidth="1"/>
    <col min="8200" max="8201" width="8" style="83" customWidth="1"/>
    <col min="8202" max="8205" width="6.625" style="83" customWidth="1"/>
    <col min="8206" max="8207" width="4.875" style="83" customWidth="1"/>
    <col min="8208" max="8208" width="11.375" style="83" bestFit="1" customWidth="1"/>
    <col min="8209" max="8448" width="9" style="83"/>
    <col min="8449" max="8449" width="12.875" style="83" customWidth="1"/>
    <col min="8450" max="8455" width="11.25" style="83" customWidth="1"/>
    <col min="8456" max="8457" width="8" style="83" customWidth="1"/>
    <col min="8458" max="8461" width="6.625" style="83" customWidth="1"/>
    <col min="8462" max="8463" width="4.875" style="83" customWidth="1"/>
    <col min="8464" max="8464" width="11.375" style="83" bestFit="1" customWidth="1"/>
    <col min="8465" max="8704" width="9" style="83"/>
    <col min="8705" max="8705" width="12.875" style="83" customWidth="1"/>
    <col min="8706" max="8711" width="11.25" style="83" customWidth="1"/>
    <col min="8712" max="8713" width="8" style="83" customWidth="1"/>
    <col min="8714" max="8717" width="6.625" style="83" customWidth="1"/>
    <col min="8718" max="8719" width="4.875" style="83" customWidth="1"/>
    <col min="8720" max="8720" width="11.375" style="83" bestFit="1" customWidth="1"/>
    <col min="8721" max="8960" width="9" style="83"/>
    <col min="8961" max="8961" width="12.875" style="83" customWidth="1"/>
    <col min="8962" max="8967" width="11.25" style="83" customWidth="1"/>
    <col min="8968" max="8969" width="8" style="83" customWidth="1"/>
    <col min="8970" max="8973" width="6.625" style="83" customWidth="1"/>
    <col min="8974" max="8975" width="4.875" style="83" customWidth="1"/>
    <col min="8976" max="8976" width="11.375" style="83" bestFit="1" customWidth="1"/>
    <col min="8977" max="9216" width="9" style="83"/>
    <col min="9217" max="9217" width="12.875" style="83" customWidth="1"/>
    <col min="9218" max="9223" width="11.25" style="83" customWidth="1"/>
    <col min="9224" max="9225" width="8" style="83" customWidth="1"/>
    <col min="9226" max="9229" width="6.625" style="83" customWidth="1"/>
    <col min="9230" max="9231" width="4.875" style="83" customWidth="1"/>
    <col min="9232" max="9232" width="11.375" style="83" bestFit="1" customWidth="1"/>
    <col min="9233" max="9472" width="9" style="83"/>
    <col min="9473" max="9473" width="12.875" style="83" customWidth="1"/>
    <col min="9474" max="9479" width="11.25" style="83" customWidth="1"/>
    <col min="9480" max="9481" width="8" style="83" customWidth="1"/>
    <col min="9482" max="9485" width="6.625" style="83" customWidth="1"/>
    <col min="9486" max="9487" width="4.875" style="83" customWidth="1"/>
    <col min="9488" max="9488" width="11.375" style="83" bestFit="1" customWidth="1"/>
    <col min="9489" max="9728" width="9" style="83"/>
    <col min="9729" max="9729" width="12.875" style="83" customWidth="1"/>
    <col min="9730" max="9735" width="11.25" style="83" customWidth="1"/>
    <col min="9736" max="9737" width="8" style="83" customWidth="1"/>
    <col min="9738" max="9741" width="6.625" style="83" customWidth="1"/>
    <col min="9742" max="9743" width="4.875" style="83" customWidth="1"/>
    <col min="9744" max="9744" width="11.375" style="83" bestFit="1" customWidth="1"/>
    <col min="9745" max="9984" width="9" style="83"/>
    <col min="9985" max="9985" width="12.875" style="83" customWidth="1"/>
    <col min="9986" max="9991" width="11.25" style="83" customWidth="1"/>
    <col min="9992" max="9993" width="8" style="83" customWidth="1"/>
    <col min="9994" max="9997" width="6.625" style="83" customWidth="1"/>
    <col min="9998" max="9999" width="4.875" style="83" customWidth="1"/>
    <col min="10000" max="10000" width="11.375" style="83" bestFit="1" customWidth="1"/>
    <col min="10001" max="10240" width="9" style="83"/>
    <col min="10241" max="10241" width="12.875" style="83" customWidth="1"/>
    <col min="10242" max="10247" width="11.25" style="83" customWidth="1"/>
    <col min="10248" max="10249" width="8" style="83" customWidth="1"/>
    <col min="10250" max="10253" width="6.625" style="83" customWidth="1"/>
    <col min="10254" max="10255" width="4.875" style="83" customWidth="1"/>
    <col min="10256" max="10256" width="11.375" style="83" bestFit="1" customWidth="1"/>
    <col min="10257" max="10496" width="9" style="83"/>
    <col min="10497" max="10497" width="12.875" style="83" customWidth="1"/>
    <col min="10498" max="10503" width="11.25" style="83" customWidth="1"/>
    <col min="10504" max="10505" width="8" style="83" customWidth="1"/>
    <col min="10506" max="10509" width="6.625" style="83" customWidth="1"/>
    <col min="10510" max="10511" width="4.875" style="83" customWidth="1"/>
    <col min="10512" max="10512" width="11.375" style="83" bestFit="1" customWidth="1"/>
    <col min="10513" max="10752" width="9" style="83"/>
    <col min="10753" max="10753" width="12.875" style="83" customWidth="1"/>
    <col min="10754" max="10759" width="11.25" style="83" customWidth="1"/>
    <col min="10760" max="10761" width="8" style="83" customWidth="1"/>
    <col min="10762" max="10765" width="6.625" style="83" customWidth="1"/>
    <col min="10766" max="10767" width="4.875" style="83" customWidth="1"/>
    <col min="10768" max="10768" width="11.375" style="83" bestFit="1" customWidth="1"/>
    <col min="10769" max="11008" width="9" style="83"/>
    <col min="11009" max="11009" width="12.875" style="83" customWidth="1"/>
    <col min="11010" max="11015" width="11.25" style="83" customWidth="1"/>
    <col min="11016" max="11017" width="8" style="83" customWidth="1"/>
    <col min="11018" max="11021" width="6.625" style="83" customWidth="1"/>
    <col min="11022" max="11023" width="4.875" style="83" customWidth="1"/>
    <col min="11024" max="11024" width="11.375" style="83" bestFit="1" customWidth="1"/>
    <col min="11025" max="11264" width="9" style="83"/>
    <col min="11265" max="11265" width="12.875" style="83" customWidth="1"/>
    <col min="11266" max="11271" width="11.25" style="83" customWidth="1"/>
    <col min="11272" max="11273" width="8" style="83" customWidth="1"/>
    <col min="11274" max="11277" width="6.625" style="83" customWidth="1"/>
    <col min="11278" max="11279" width="4.875" style="83" customWidth="1"/>
    <col min="11280" max="11280" width="11.375" style="83" bestFit="1" customWidth="1"/>
    <col min="11281" max="11520" width="9" style="83"/>
    <col min="11521" max="11521" width="12.875" style="83" customWidth="1"/>
    <col min="11522" max="11527" width="11.25" style="83" customWidth="1"/>
    <col min="11528" max="11529" width="8" style="83" customWidth="1"/>
    <col min="11530" max="11533" width="6.625" style="83" customWidth="1"/>
    <col min="11534" max="11535" width="4.875" style="83" customWidth="1"/>
    <col min="11536" max="11536" width="11.375" style="83" bestFit="1" customWidth="1"/>
    <col min="11537" max="11776" width="9" style="83"/>
    <col min="11777" max="11777" width="12.875" style="83" customWidth="1"/>
    <col min="11778" max="11783" width="11.25" style="83" customWidth="1"/>
    <col min="11784" max="11785" width="8" style="83" customWidth="1"/>
    <col min="11786" max="11789" width="6.625" style="83" customWidth="1"/>
    <col min="11790" max="11791" width="4.875" style="83" customWidth="1"/>
    <col min="11792" max="11792" width="11.375" style="83" bestFit="1" customWidth="1"/>
    <col min="11793" max="12032" width="9" style="83"/>
    <col min="12033" max="12033" width="12.875" style="83" customWidth="1"/>
    <col min="12034" max="12039" width="11.25" style="83" customWidth="1"/>
    <col min="12040" max="12041" width="8" style="83" customWidth="1"/>
    <col min="12042" max="12045" width="6.625" style="83" customWidth="1"/>
    <col min="12046" max="12047" width="4.875" style="83" customWidth="1"/>
    <col min="12048" max="12048" width="11.375" style="83" bestFit="1" customWidth="1"/>
    <col min="12049" max="12288" width="9" style="83"/>
    <col min="12289" max="12289" width="12.875" style="83" customWidth="1"/>
    <col min="12290" max="12295" width="11.25" style="83" customWidth="1"/>
    <col min="12296" max="12297" width="8" style="83" customWidth="1"/>
    <col min="12298" max="12301" width="6.625" style="83" customWidth="1"/>
    <col min="12302" max="12303" width="4.875" style="83" customWidth="1"/>
    <col min="12304" max="12304" width="11.375" style="83" bestFit="1" customWidth="1"/>
    <col min="12305" max="12544" width="9" style="83"/>
    <col min="12545" max="12545" width="12.875" style="83" customWidth="1"/>
    <col min="12546" max="12551" width="11.25" style="83" customWidth="1"/>
    <col min="12552" max="12553" width="8" style="83" customWidth="1"/>
    <col min="12554" max="12557" width="6.625" style="83" customWidth="1"/>
    <col min="12558" max="12559" width="4.875" style="83" customWidth="1"/>
    <col min="12560" max="12560" width="11.375" style="83" bestFit="1" customWidth="1"/>
    <col min="12561" max="12800" width="9" style="83"/>
    <col min="12801" max="12801" width="12.875" style="83" customWidth="1"/>
    <col min="12802" max="12807" width="11.25" style="83" customWidth="1"/>
    <col min="12808" max="12809" width="8" style="83" customWidth="1"/>
    <col min="12810" max="12813" width="6.625" style="83" customWidth="1"/>
    <col min="12814" max="12815" width="4.875" style="83" customWidth="1"/>
    <col min="12816" max="12816" width="11.375" style="83" bestFit="1" customWidth="1"/>
    <col min="12817" max="13056" width="9" style="83"/>
    <col min="13057" max="13057" width="12.875" style="83" customWidth="1"/>
    <col min="13058" max="13063" width="11.25" style="83" customWidth="1"/>
    <col min="13064" max="13065" width="8" style="83" customWidth="1"/>
    <col min="13066" max="13069" width="6.625" style="83" customWidth="1"/>
    <col min="13070" max="13071" width="4.875" style="83" customWidth="1"/>
    <col min="13072" max="13072" width="11.375" style="83" bestFit="1" customWidth="1"/>
    <col min="13073" max="13312" width="9" style="83"/>
    <col min="13313" max="13313" width="12.875" style="83" customWidth="1"/>
    <col min="13314" max="13319" width="11.25" style="83" customWidth="1"/>
    <col min="13320" max="13321" width="8" style="83" customWidth="1"/>
    <col min="13322" max="13325" width="6.625" style="83" customWidth="1"/>
    <col min="13326" max="13327" width="4.875" style="83" customWidth="1"/>
    <col min="13328" max="13328" width="11.375" style="83" bestFit="1" customWidth="1"/>
    <col min="13329" max="13568" width="9" style="83"/>
    <col min="13569" max="13569" width="12.875" style="83" customWidth="1"/>
    <col min="13570" max="13575" width="11.25" style="83" customWidth="1"/>
    <col min="13576" max="13577" width="8" style="83" customWidth="1"/>
    <col min="13578" max="13581" width="6.625" style="83" customWidth="1"/>
    <col min="13582" max="13583" width="4.875" style="83" customWidth="1"/>
    <col min="13584" max="13584" width="11.375" style="83" bestFit="1" customWidth="1"/>
    <col min="13585" max="13824" width="9" style="83"/>
    <col min="13825" max="13825" width="12.875" style="83" customWidth="1"/>
    <col min="13826" max="13831" width="11.25" style="83" customWidth="1"/>
    <col min="13832" max="13833" width="8" style="83" customWidth="1"/>
    <col min="13834" max="13837" width="6.625" style="83" customWidth="1"/>
    <col min="13838" max="13839" width="4.875" style="83" customWidth="1"/>
    <col min="13840" max="13840" width="11.375" style="83" bestFit="1" customWidth="1"/>
    <col min="13841" max="14080" width="9" style="83"/>
    <col min="14081" max="14081" width="12.875" style="83" customWidth="1"/>
    <col min="14082" max="14087" width="11.25" style="83" customWidth="1"/>
    <col min="14088" max="14089" width="8" style="83" customWidth="1"/>
    <col min="14090" max="14093" width="6.625" style="83" customWidth="1"/>
    <col min="14094" max="14095" width="4.875" style="83" customWidth="1"/>
    <col min="14096" max="14096" width="11.375" style="83" bestFit="1" customWidth="1"/>
    <col min="14097" max="14336" width="9" style="83"/>
    <col min="14337" max="14337" width="12.875" style="83" customWidth="1"/>
    <col min="14338" max="14343" width="11.25" style="83" customWidth="1"/>
    <col min="14344" max="14345" width="8" style="83" customWidth="1"/>
    <col min="14346" max="14349" width="6.625" style="83" customWidth="1"/>
    <col min="14350" max="14351" width="4.875" style="83" customWidth="1"/>
    <col min="14352" max="14352" width="11.375" style="83" bestFit="1" customWidth="1"/>
    <col min="14353" max="14592" width="9" style="83"/>
    <col min="14593" max="14593" width="12.875" style="83" customWidth="1"/>
    <col min="14594" max="14599" width="11.25" style="83" customWidth="1"/>
    <col min="14600" max="14601" width="8" style="83" customWidth="1"/>
    <col min="14602" max="14605" width="6.625" style="83" customWidth="1"/>
    <col min="14606" max="14607" width="4.875" style="83" customWidth="1"/>
    <col min="14608" max="14608" width="11.375" style="83" bestFit="1" customWidth="1"/>
    <col min="14609" max="14848" width="9" style="83"/>
    <col min="14849" max="14849" width="12.875" style="83" customWidth="1"/>
    <col min="14850" max="14855" width="11.25" style="83" customWidth="1"/>
    <col min="14856" max="14857" width="8" style="83" customWidth="1"/>
    <col min="14858" max="14861" width="6.625" style="83" customWidth="1"/>
    <col min="14862" max="14863" width="4.875" style="83" customWidth="1"/>
    <col min="14864" max="14864" width="11.375" style="83" bestFit="1" customWidth="1"/>
    <col min="14865" max="15104" width="9" style="83"/>
    <col min="15105" max="15105" width="12.875" style="83" customWidth="1"/>
    <col min="15106" max="15111" width="11.25" style="83" customWidth="1"/>
    <col min="15112" max="15113" width="8" style="83" customWidth="1"/>
    <col min="15114" max="15117" width="6.625" style="83" customWidth="1"/>
    <col min="15118" max="15119" width="4.875" style="83" customWidth="1"/>
    <col min="15120" max="15120" width="11.375" style="83" bestFit="1" customWidth="1"/>
    <col min="15121" max="15360" width="9" style="83"/>
    <col min="15361" max="15361" width="12.875" style="83" customWidth="1"/>
    <col min="15362" max="15367" width="11.25" style="83" customWidth="1"/>
    <col min="15368" max="15369" width="8" style="83" customWidth="1"/>
    <col min="15370" max="15373" width="6.625" style="83" customWidth="1"/>
    <col min="15374" max="15375" width="4.875" style="83" customWidth="1"/>
    <col min="15376" max="15376" width="11.375" style="83" bestFit="1" customWidth="1"/>
    <col min="15377" max="15616" width="9" style="83"/>
    <col min="15617" max="15617" width="12.875" style="83" customWidth="1"/>
    <col min="15618" max="15623" width="11.25" style="83" customWidth="1"/>
    <col min="15624" max="15625" width="8" style="83" customWidth="1"/>
    <col min="15626" max="15629" width="6.625" style="83" customWidth="1"/>
    <col min="15630" max="15631" width="4.875" style="83" customWidth="1"/>
    <col min="15632" max="15632" width="11.375" style="83" bestFit="1" customWidth="1"/>
    <col min="15633" max="15872" width="9" style="83"/>
    <col min="15873" max="15873" width="12.875" style="83" customWidth="1"/>
    <col min="15874" max="15879" width="11.25" style="83" customWidth="1"/>
    <col min="15880" max="15881" width="8" style="83" customWidth="1"/>
    <col min="15882" max="15885" width="6.625" style="83" customWidth="1"/>
    <col min="15886" max="15887" width="4.875" style="83" customWidth="1"/>
    <col min="15888" max="15888" width="11.375" style="83" bestFit="1" customWidth="1"/>
    <col min="15889" max="16128" width="9" style="83"/>
    <col min="16129" max="16129" width="12.875" style="83" customWidth="1"/>
    <col min="16130" max="16135" width="11.25" style="83" customWidth="1"/>
    <col min="16136" max="16137" width="8" style="83" customWidth="1"/>
    <col min="16138" max="16141" width="6.625" style="83" customWidth="1"/>
    <col min="16142" max="16143" width="4.875" style="83" customWidth="1"/>
    <col min="16144" max="16144" width="11.375" style="83" bestFit="1" customWidth="1"/>
    <col min="16145" max="16384" width="9" style="83"/>
  </cols>
  <sheetData>
    <row r="1" spans="1:7" ht="25.5" customHeight="1">
      <c r="A1" s="337" t="s">
        <v>2626</v>
      </c>
      <c r="B1" s="599"/>
      <c r="C1" s="599"/>
      <c r="G1" s="185" t="s">
        <v>3628</v>
      </c>
    </row>
    <row r="2" spans="1:7" ht="22.5">
      <c r="A2" s="569" t="s">
        <v>146</v>
      </c>
      <c r="B2" s="587" t="s">
        <v>99</v>
      </c>
      <c r="C2" s="587" t="s">
        <v>147</v>
      </c>
      <c r="D2" s="1019" t="s">
        <v>148</v>
      </c>
      <c r="E2" s="1019" t="s">
        <v>149</v>
      </c>
      <c r="F2" s="1019" t="s">
        <v>150</v>
      </c>
      <c r="G2" s="1044" t="s">
        <v>151</v>
      </c>
    </row>
    <row r="3" spans="1:7" ht="18" customHeight="1">
      <c r="A3" s="570"/>
      <c r="B3" s="254" t="s">
        <v>152</v>
      </c>
      <c r="C3" s="254" t="s">
        <v>152</v>
      </c>
      <c r="D3" s="967" t="s">
        <v>152</v>
      </c>
      <c r="E3" s="967" t="s">
        <v>152</v>
      </c>
      <c r="F3" s="967" t="s">
        <v>152</v>
      </c>
      <c r="G3" s="1230" t="s">
        <v>152</v>
      </c>
    </row>
    <row r="4" spans="1:7" ht="18" hidden="1" customHeight="1">
      <c r="A4" s="571" t="s">
        <v>2919</v>
      </c>
      <c r="B4" s="46">
        <v>581</v>
      </c>
      <c r="C4" s="46">
        <v>167</v>
      </c>
      <c r="D4" s="46">
        <v>20</v>
      </c>
      <c r="E4" s="46">
        <v>80</v>
      </c>
      <c r="F4" s="46">
        <v>8</v>
      </c>
      <c r="G4" s="1231">
        <v>306</v>
      </c>
    </row>
    <row r="5" spans="1:7" ht="18" hidden="1" customHeight="1">
      <c r="A5" s="571">
        <v>12</v>
      </c>
      <c r="B5" s="46">
        <v>579</v>
      </c>
      <c r="C5" s="46">
        <v>165</v>
      </c>
      <c r="D5" s="46">
        <v>20</v>
      </c>
      <c r="E5" s="46">
        <v>80</v>
      </c>
      <c r="F5" s="46">
        <v>8</v>
      </c>
      <c r="G5" s="1231">
        <v>306</v>
      </c>
    </row>
    <row r="6" spans="1:7" ht="18" customHeight="1">
      <c r="A6" s="571" t="s">
        <v>3669</v>
      </c>
      <c r="B6" s="46">
        <v>577</v>
      </c>
      <c r="C6" s="46">
        <v>163</v>
      </c>
      <c r="D6" s="46">
        <v>20</v>
      </c>
      <c r="E6" s="46">
        <v>80</v>
      </c>
      <c r="F6" s="46">
        <v>8</v>
      </c>
      <c r="G6" s="1231">
        <v>306</v>
      </c>
    </row>
    <row r="7" spans="1:7" ht="18" customHeight="1">
      <c r="A7" s="571">
        <v>14</v>
      </c>
      <c r="B7" s="46">
        <v>575</v>
      </c>
      <c r="C7" s="46">
        <v>161</v>
      </c>
      <c r="D7" s="46">
        <v>20</v>
      </c>
      <c r="E7" s="46">
        <v>80</v>
      </c>
      <c r="F7" s="46">
        <v>8</v>
      </c>
      <c r="G7" s="1231">
        <v>306</v>
      </c>
    </row>
    <row r="8" spans="1:7" ht="18" customHeight="1">
      <c r="A8" s="571">
        <v>15</v>
      </c>
      <c r="B8" s="46">
        <v>574</v>
      </c>
      <c r="C8" s="46">
        <v>160</v>
      </c>
      <c r="D8" s="46">
        <v>20</v>
      </c>
      <c r="E8" s="46">
        <v>80</v>
      </c>
      <c r="F8" s="46">
        <v>8</v>
      </c>
      <c r="G8" s="1231">
        <v>306</v>
      </c>
    </row>
    <row r="9" spans="1:7" ht="18" customHeight="1">
      <c r="A9" s="571">
        <v>16</v>
      </c>
      <c r="B9" s="46">
        <v>574</v>
      </c>
      <c r="C9" s="46">
        <v>160</v>
      </c>
      <c r="D9" s="46">
        <v>20</v>
      </c>
      <c r="E9" s="46">
        <v>80</v>
      </c>
      <c r="F9" s="46">
        <v>8</v>
      </c>
      <c r="G9" s="1231">
        <v>306</v>
      </c>
    </row>
    <row r="10" spans="1:7" ht="18" customHeight="1">
      <c r="A10" s="571">
        <v>17</v>
      </c>
      <c r="B10" s="46">
        <v>568</v>
      </c>
      <c r="C10" s="46">
        <v>154</v>
      </c>
      <c r="D10" s="46">
        <v>20</v>
      </c>
      <c r="E10" s="46">
        <v>80</v>
      </c>
      <c r="F10" s="46">
        <v>8</v>
      </c>
      <c r="G10" s="1231">
        <v>306</v>
      </c>
    </row>
    <row r="11" spans="1:7" ht="18" customHeight="1">
      <c r="A11" s="571">
        <v>18</v>
      </c>
      <c r="B11" s="46">
        <v>568</v>
      </c>
      <c r="C11" s="46">
        <v>154</v>
      </c>
      <c r="D11" s="46">
        <v>20</v>
      </c>
      <c r="E11" s="46">
        <v>80</v>
      </c>
      <c r="F11" s="46">
        <v>8</v>
      </c>
      <c r="G11" s="1231">
        <v>306</v>
      </c>
    </row>
    <row r="12" spans="1:7" ht="18" customHeight="1">
      <c r="A12" s="571">
        <v>19</v>
      </c>
      <c r="B12" s="46">
        <v>568</v>
      </c>
      <c r="C12" s="46">
        <v>154</v>
      </c>
      <c r="D12" s="46">
        <v>20</v>
      </c>
      <c r="E12" s="46">
        <v>80</v>
      </c>
      <c r="F12" s="46">
        <v>8</v>
      </c>
      <c r="G12" s="1231">
        <v>306</v>
      </c>
    </row>
    <row r="13" spans="1:7" ht="18" customHeight="1">
      <c r="A13" s="571">
        <v>20</v>
      </c>
      <c r="B13" s="46">
        <v>568</v>
      </c>
      <c r="C13" s="46">
        <v>154</v>
      </c>
      <c r="D13" s="46">
        <v>20</v>
      </c>
      <c r="E13" s="46">
        <v>80</v>
      </c>
      <c r="F13" s="46">
        <v>8</v>
      </c>
      <c r="G13" s="1231">
        <v>306</v>
      </c>
    </row>
    <row r="14" spans="1:7" ht="18" customHeight="1">
      <c r="A14" s="571">
        <v>21</v>
      </c>
      <c r="B14" s="46">
        <v>568</v>
      </c>
      <c r="C14" s="46">
        <v>154</v>
      </c>
      <c r="D14" s="46">
        <v>20</v>
      </c>
      <c r="E14" s="46">
        <v>80</v>
      </c>
      <c r="F14" s="46">
        <v>8</v>
      </c>
      <c r="G14" s="1231">
        <v>306</v>
      </c>
    </row>
    <row r="15" spans="1:7" ht="18" customHeight="1">
      <c r="A15" s="571">
        <v>22</v>
      </c>
      <c r="B15" s="44">
        <v>584</v>
      </c>
      <c r="C15" s="44">
        <v>146</v>
      </c>
      <c r="D15" s="44">
        <v>20</v>
      </c>
      <c r="E15" s="44">
        <v>80</v>
      </c>
      <c r="F15" s="44">
        <v>32</v>
      </c>
      <c r="G15" s="45">
        <v>306</v>
      </c>
    </row>
    <row r="16" spans="1:7" ht="18" customHeight="1">
      <c r="A16" s="571">
        <v>23</v>
      </c>
      <c r="B16" s="46">
        <v>606</v>
      </c>
      <c r="C16" s="47">
        <v>144</v>
      </c>
      <c r="D16" s="47">
        <v>20</v>
      </c>
      <c r="E16" s="47">
        <v>80</v>
      </c>
      <c r="F16" s="47">
        <v>56</v>
      </c>
      <c r="G16" s="48">
        <v>306</v>
      </c>
    </row>
    <row r="17" spans="1:16" ht="18" customHeight="1">
      <c r="A17" s="571">
        <v>24</v>
      </c>
      <c r="B17" s="47">
        <v>604</v>
      </c>
      <c r="C17" s="47">
        <v>142</v>
      </c>
      <c r="D17" s="47">
        <v>20</v>
      </c>
      <c r="E17" s="47">
        <v>80</v>
      </c>
      <c r="F17" s="47">
        <v>56</v>
      </c>
      <c r="G17" s="48">
        <v>306</v>
      </c>
    </row>
    <row r="18" spans="1:16" ht="18" customHeight="1">
      <c r="A18" s="571">
        <v>25</v>
      </c>
      <c r="B18" s="46">
        <v>596</v>
      </c>
      <c r="C18" s="47">
        <v>142</v>
      </c>
      <c r="D18" s="47">
        <v>12</v>
      </c>
      <c r="E18" s="47">
        <v>80</v>
      </c>
      <c r="F18" s="47">
        <v>56</v>
      </c>
      <c r="G18" s="48">
        <v>306</v>
      </c>
    </row>
    <row r="19" spans="1:16" ht="18" customHeight="1">
      <c r="A19" s="571">
        <v>26</v>
      </c>
      <c r="B19" s="47">
        <v>592</v>
      </c>
      <c r="C19" s="47">
        <v>138</v>
      </c>
      <c r="D19" s="47">
        <v>12</v>
      </c>
      <c r="E19" s="47">
        <v>80</v>
      </c>
      <c r="F19" s="47">
        <v>56</v>
      </c>
      <c r="G19" s="48">
        <v>306</v>
      </c>
    </row>
    <row r="20" spans="1:16" ht="18" customHeight="1">
      <c r="A20" s="571">
        <v>27</v>
      </c>
      <c r="B20" s="46">
        <v>592</v>
      </c>
      <c r="C20" s="47">
        <v>138</v>
      </c>
      <c r="D20" s="47">
        <v>12</v>
      </c>
      <c r="E20" s="47">
        <v>80</v>
      </c>
      <c r="F20" s="47">
        <v>56</v>
      </c>
      <c r="G20" s="48">
        <v>306</v>
      </c>
    </row>
    <row r="21" spans="1:16" ht="18" customHeight="1">
      <c r="A21" s="571">
        <v>28</v>
      </c>
      <c r="B21" s="46">
        <v>590</v>
      </c>
      <c r="C21" s="47">
        <v>136</v>
      </c>
      <c r="D21" s="47">
        <v>12</v>
      </c>
      <c r="E21" s="47">
        <v>80</v>
      </c>
      <c r="F21" s="47">
        <v>56</v>
      </c>
      <c r="G21" s="48">
        <v>306</v>
      </c>
    </row>
    <row r="22" spans="1:16" ht="18" customHeight="1">
      <c r="A22" s="571">
        <v>29</v>
      </c>
      <c r="B22" s="46">
        <v>588</v>
      </c>
      <c r="C22" s="47">
        <v>134</v>
      </c>
      <c r="D22" s="47">
        <v>12</v>
      </c>
      <c r="E22" s="47">
        <v>80</v>
      </c>
      <c r="F22" s="47">
        <v>56</v>
      </c>
      <c r="G22" s="48">
        <v>306</v>
      </c>
    </row>
    <row r="23" spans="1:16" ht="18" customHeight="1">
      <c r="A23" s="571">
        <v>30</v>
      </c>
      <c r="B23" s="47">
        <v>582</v>
      </c>
      <c r="C23" s="47">
        <v>128</v>
      </c>
      <c r="D23" s="47">
        <v>12</v>
      </c>
      <c r="E23" s="47">
        <v>80</v>
      </c>
      <c r="F23" s="47">
        <v>56</v>
      </c>
      <c r="G23" s="48">
        <v>306</v>
      </c>
    </row>
    <row r="24" spans="1:16" ht="18" customHeight="1">
      <c r="A24" s="1407" t="s">
        <v>570</v>
      </c>
      <c r="B24" s="46">
        <v>580</v>
      </c>
      <c r="C24" s="47">
        <v>126</v>
      </c>
      <c r="D24" s="47">
        <v>12</v>
      </c>
      <c r="E24" s="47">
        <v>80</v>
      </c>
      <c r="F24" s="47">
        <v>56</v>
      </c>
      <c r="G24" s="48">
        <v>306</v>
      </c>
    </row>
    <row r="25" spans="1:16" ht="18" customHeight="1">
      <c r="A25" s="1808" t="s">
        <v>3923</v>
      </c>
      <c r="B25" s="2064">
        <v>564</v>
      </c>
      <c r="C25" s="2065">
        <v>110</v>
      </c>
      <c r="D25" s="2065">
        <v>12</v>
      </c>
      <c r="E25" s="2065">
        <v>80</v>
      </c>
      <c r="F25" s="2065">
        <v>56</v>
      </c>
      <c r="G25" s="2546">
        <v>306</v>
      </c>
    </row>
    <row r="26" spans="1:16" ht="18" hidden="1" customHeight="1">
      <c r="A26" s="572">
        <v>2</v>
      </c>
      <c r="B26" s="1232"/>
      <c r="C26" s="1232"/>
      <c r="D26" s="1232"/>
      <c r="E26" s="1232"/>
      <c r="F26" s="1232"/>
      <c r="G26" s="49"/>
    </row>
    <row r="27" spans="1:16" ht="18" customHeight="1">
      <c r="A27" s="562" t="s">
        <v>3925</v>
      </c>
    </row>
    <row r="28" spans="1:16" ht="18" customHeight="1">
      <c r="A28" s="1446" t="s">
        <v>3924</v>
      </c>
    </row>
    <row r="29" spans="1:16" ht="17.25" customHeight="1">
      <c r="A29" s="1233"/>
    </row>
    <row r="30" spans="1:16" ht="25.5" customHeight="1">
      <c r="A30" s="337"/>
      <c r="B30" s="599"/>
      <c r="C30" s="599"/>
      <c r="D30" s="129"/>
      <c r="E30" s="129"/>
      <c r="F30" s="129"/>
      <c r="G30" s="387"/>
      <c r="I30" s="1234" t="s">
        <v>2627</v>
      </c>
      <c r="P30" s="185" t="s">
        <v>3922</v>
      </c>
    </row>
    <row r="31" spans="1:16" ht="22.5">
      <c r="A31" s="601"/>
      <c r="B31" s="601"/>
      <c r="C31" s="601"/>
      <c r="D31" s="1018"/>
      <c r="E31" s="1018"/>
      <c r="F31" s="1018"/>
      <c r="G31" s="1018"/>
      <c r="I31" s="1767" t="s">
        <v>153</v>
      </c>
      <c r="J31" s="1769" t="s">
        <v>154</v>
      </c>
      <c r="K31" s="1769" t="s">
        <v>155</v>
      </c>
      <c r="L31" s="1019" t="s">
        <v>156</v>
      </c>
      <c r="M31" s="1019" t="s">
        <v>157</v>
      </c>
      <c r="N31" s="1019" t="s">
        <v>158</v>
      </c>
      <c r="O31" s="1044" t="s">
        <v>159</v>
      </c>
      <c r="P31" s="1044" t="s">
        <v>160</v>
      </c>
    </row>
    <row r="32" spans="1:16" ht="18" customHeight="1">
      <c r="A32" s="601"/>
      <c r="B32" s="126"/>
      <c r="C32" s="126"/>
      <c r="D32" s="138"/>
      <c r="E32" s="138"/>
      <c r="F32" s="138"/>
      <c r="G32" s="138"/>
      <c r="I32" s="1809"/>
      <c r="J32" s="254" t="s">
        <v>152</v>
      </c>
      <c r="K32" s="254" t="s">
        <v>152</v>
      </c>
      <c r="L32" s="967" t="s">
        <v>152</v>
      </c>
      <c r="M32" s="967" t="s">
        <v>152</v>
      </c>
      <c r="N32" s="967" t="s">
        <v>152</v>
      </c>
      <c r="O32" s="1230" t="s">
        <v>152</v>
      </c>
      <c r="P32" s="1230" t="s">
        <v>152</v>
      </c>
    </row>
    <row r="33" spans="1:16" ht="18" customHeight="1">
      <c r="A33" s="601"/>
      <c r="B33" s="1235"/>
      <c r="C33" s="1236"/>
      <c r="D33" s="50"/>
      <c r="E33" s="50"/>
      <c r="F33" s="50"/>
      <c r="G33" s="1236"/>
      <c r="H33" s="1237"/>
      <c r="I33" s="1809" t="s">
        <v>161</v>
      </c>
      <c r="J33" s="2066">
        <v>1447</v>
      </c>
      <c r="K33" s="2067">
        <v>24</v>
      </c>
      <c r="L33" s="2067">
        <v>28</v>
      </c>
      <c r="M33" s="2067">
        <v>150</v>
      </c>
      <c r="N33" s="2066">
        <v>4</v>
      </c>
      <c r="O33" s="2067">
        <v>1068</v>
      </c>
      <c r="P33" s="2068">
        <v>173</v>
      </c>
    </row>
    <row r="34" spans="1:16" ht="18" customHeight="1">
      <c r="A34" s="601"/>
      <c r="B34" s="1235"/>
      <c r="C34" s="1236"/>
      <c r="D34" s="1236"/>
      <c r="E34" s="1236"/>
      <c r="F34" s="50"/>
      <c r="G34" s="1236"/>
      <c r="H34" s="1237"/>
      <c r="I34" s="1809" t="s">
        <v>162</v>
      </c>
      <c r="J34" s="2066">
        <v>1072</v>
      </c>
      <c r="K34" s="2067">
        <v>6</v>
      </c>
      <c r="L34" s="2067">
        <v>78</v>
      </c>
      <c r="M34" s="2067">
        <v>120</v>
      </c>
      <c r="N34" s="2066">
        <v>0</v>
      </c>
      <c r="O34" s="2067">
        <v>868</v>
      </c>
      <c r="P34" s="2068">
        <v>0</v>
      </c>
    </row>
    <row r="35" spans="1:16" ht="18" customHeight="1">
      <c r="A35" s="601"/>
      <c r="B35" s="1235"/>
      <c r="C35" s="1236"/>
      <c r="D35" s="1236"/>
      <c r="E35" s="1236"/>
      <c r="F35" s="1236"/>
      <c r="G35" s="1236"/>
      <c r="H35" s="1237"/>
      <c r="I35" s="1809" t="s">
        <v>163</v>
      </c>
      <c r="J35" s="2066">
        <v>564</v>
      </c>
      <c r="K35" s="2067">
        <v>110</v>
      </c>
      <c r="L35" s="2067">
        <v>12</v>
      </c>
      <c r="M35" s="2067">
        <v>80</v>
      </c>
      <c r="N35" s="2067">
        <v>56</v>
      </c>
      <c r="O35" s="2067">
        <v>306</v>
      </c>
      <c r="P35" s="2068">
        <v>0</v>
      </c>
    </row>
    <row r="36" spans="1:16" ht="18" customHeight="1">
      <c r="A36" s="601"/>
      <c r="B36" s="1235"/>
      <c r="C36" s="1236"/>
      <c r="D36" s="1236"/>
      <c r="E36" s="1236"/>
      <c r="F36" s="50"/>
      <c r="G36" s="1236"/>
      <c r="H36" s="1237"/>
      <c r="I36" s="1809" t="s">
        <v>164</v>
      </c>
      <c r="J36" s="2066">
        <v>143</v>
      </c>
      <c r="K36" s="2067">
        <v>0</v>
      </c>
      <c r="L36" s="2067">
        <v>0</v>
      </c>
      <c r="M36" s="2067">
        <v>60</v>
      </c>
      <c r="N36" s="2066">
        <v>0</v>
      </c>
      <c r="O36" s="2067">
        <v>83</v>
      </c>
      <c r="P36" s="2068">
        <v>0</v>
      </c>
    </row>
    <row r="37" spans="1:16" ht="18" customHeight="1">
      <c r="A37" s="601"/>
      <c r="B37" s="1235"/>
      <c r="C37" s="1236"/>
      <c r="D37" s="50"/>
      <c r="E37" s="50"/>
      <c r="F37" s="50"/>
      <c r="G37" s="1236"/>
      <c r="H37" s="1237"/>
      <c r="I37" s="1809" t="s">
        <v>165</v>
      </c>
      <c r="J37" s="2066">
        <v>126</v>
      </c>
      <c r="K37" s="2067">
        <v>26</v>
      </c>
      <c r="L37" s="2066">
        <v>0</v>
      </c>
      <c r="M37" s="2066">
        <v>0</v>
      </c>
      <c r="N37" s="2066">
        <v>12</v>
      </c>
      <c r="O37" s="2067">
        <v>88</v>
      </c>
      <c r="P37" s="2068">
        <v>0</v>
      </c>
    </row>
    <row r="38" spans="1:16" ht="18" customHeight="1">
      <c r="A38" s="601"/>
      <c r="B38" s="1235"/>
      <c r="C38" s="1236"/>
      <c r="D38" s="1236"/>
      <c r="E38" s="1236"/>
      <c r="F38" s="50"/>
      <c r="G38" s="1236"/>
      <c r="H38" s="1237"/>
      <c r="I38" s="1809" t="s">
        <v>166</v>
      </c>
      <c r="J38" s="2066">
        <v>474</v>
      </c>
      <c r="K38" s="2067">
        <v>16</v>
      </c>
      <c r="L38" s="2067">
        <v>18</v>
      </c>
      <c r="M38" s="2067">
        <v>17</v>
      </c>
      <c r="N38" s="2066">
        <v>0</v>
      </c>
      <c r="O38" s="2067">
        <v>423</v>
      </c>
      <c r="P38" s="2068">
        <v>0</v>
      </c>
    </row>
    <row r="39" spans="1:16" ht="18" customHeight="1">
      <c r="A39" s="601"/>
      <c r="B39" s="1235"/>
      <c r="C39" s="1236"/>
      <c r="D39" s="1236"/>
      <c r="E39" s="1236"/>
      <c r="F39" s="50"/>
      <c r="G39" s="1236"/>
      <c r="H39" s="1237"/>
      <c r="I39" s="1809" t="s">
        <v>167</v>
      </c>
      <c r="J39" s="2066">
        <v>302</v>
      </c>
      <c r="K39" s="2067">
        <v>64</v>
      </c>
      <c r="L39" s="2067">
        <v>50</v>
      </c>
      <c r="M39" s="2067">
        <v>52</v>
      </c>
      <c r="N39" s="2066">
        <v>0</v>
      </c>
      <c r="O39" s="2067">
        <v>136</v>
      </c>
      <c r="P39" s="2068">
        <v>0</v>
      </c>
    </row>
    <row r="40" spans="1:16" ht="18" customHeight="1">
      <c r="A40" s="601"/>
      <c r="B40" s="1235"/>
      <c r="C40" s="1236"/>
      <c r="D40" s="1236"/>
      <c r="E40" s="1236"/>
      <c r="F40" s="1236"/>
      <c r="G40" s="1236"/>
      <c r="H40" s="1237"/>
      <c r="I40" s="1809" t="s">
        <v>168</v>
      </c>
      <c r="J40" s="2066">
        <v>801</v>
      </c>
      <c r="K40" s="2067">
        <v>36</v>
      </c>
      <c r="L40" s="2067">
        <v>80</v>
      </c>
      <c r="M40" s="2067">
        <v>102</v>
      </c>
      <c r="N40" s="2067">
        <v>8</v>
      </c>
      <c r="O40" s="2067">
        <v>575</v>
      </c>
      <c r="P40" s="2068">
        <v>0</v>
      </c>
    </row>
    <row r="41" spans="1:16" ht="18" customHeight="1">
      <c r="A41" s="601"/>
      <c r="B41" s="1235"/>
      <c r="C41" s="50"/>
      <c r="D41" s="50"/>
      <c r="E41" s="1236"/>
      <c r="F41" s="50"/>
      <c r="G41" s="1236"/>
      <c r="H41" s="1237"/>
      <c r="I41" s="1808" t="s">
        <v>169</v>
      </c>
      <c r="J41" s="2069">
        <v>422</v>
      </c>
      <c r="K41" s="2069">
        <v>0</v>
      </c>
      <c r="L41" s="2069">
        <v>0</v>
      </c>
      <c r="M41" s="2070">
        <v>0</v>
      </c>
      <c r="N41" s="2069">
        <v>0</v>
      </c>
      <c r="O41" s="2070">
        <v>422</v>
      </c>
      <c r="P41" s="2071">
        <v>0</v>
      </c>
    </row>
    <row r="42" spans="1:16" ht="18" customHeight="1">
      <c r="A42" s="564"/>
      <c r="B42" s="129"/>
      <c r="C42" s="129"/>
      <c r="D42" s="129"/>
      <c r="E42" s="129"/>
      <c r="F42" s="129"/>
      <c r="G42" s="129"/>
      <c r="I42" s="562" t="s">
        <v>3925</v>
      </c>
    </row>
    <row r="43" spans="1:16" ht="18" customHeight="1"/>
    <row r="44" spans="1:16" ht="20.100000000000001" customHeight="1">
      <c r="B44" s="129"/>
      <c r="C44" s="129"/>
      <c r="D44" s="129"/>
      <c r="E44" s="129"/>
      <c r="F44" s="129"/>
      <c r="G44" s="129"/>
      <c r="H44" s="129"/>
      <c r="I44" s="129"/>
    </row>
    <row r="45" spans="1:16" ht="20.100000000000001" customHeight="1">
      <c r="B45" s="129"/>
      <c r="C45" s="129"/>
      <c r="D45" s="129"/>
      <c r="E45" s="129"/>
      <c r="F45" s="129"/>
      <c r="G45" s="129"/>
      <c r="H45" s="129"/>
      <c r="I45" s="129"/>
    </row>
    <row r="46" spans="1:16" ht="20.100000000000001" customHeight="1">
      <c r="B46" s="129"/>
      <c r="C46" s="129"/>
      <c r="D46" s="129"/>
      <c r="E46" s="129"/>
      <c r="F46" s="129"/>
      <c r="G46" s="129"/>
      <c r="H46" s="129"/>
      <c r="I46" s="129"/>
    </row>
    <row r="47" spans="1:16" ht="20.100000000000001" customHeight="1">
      <c r="B47" s="129"/>
      <c r="C47" s="129"/>
      <c r="D47" s="129"/>
      <c r="E47" s="129"/>
      <c r="F47" s="129"/>
      <c r="G47" s="129"/>
      <c r="H47" s="129"/>
      <c r="I47" s="129"/>
    </row>
    <row r="48" spans="1:16" ht="20.100000000000001" customHeight="1">
      <c r="B48" s="129"/>
      <c r="C48" s="129"/>
      <c r="D48" s="129"/>
      <c r="E48" s="129"/>
      <c r="F48" s="129"/>
      <c r="G48" s="129"/>
      <c r="H48" s="129"/>
      <c r="I48" s="129"/>
    </row>
    <row r="49" spans="2:9" ht="20.100000000000001" customHeight="1">
      <c r="B49" s="129"/>
      <c r="C49" s="129"/>
      <c r="D49" s="129"/>
      <c r="E49" s="129"/>
      <c r="F49" s="129"/>
      <c r="G49" s="129"/>
      <c r="H49" s="129"/>
      <c r="I49" s="129"/>
    </row>
    <row r="50" spans="2:9" ht="20.100000000000001" customHeight="1">
      <c r="B50" s="129"/>
      <c r="C50" s="129"/>
      <c r="D50" s="129"/>
      <c r="E50" s="129"/>
      <c r="F50" s="129"/>
      <c r="G50" s="129"/>
      <c r="H50" s="129"/>
      <c r="I50" s="129"/>
    </row>
    <row r="51" spans="2:9" ht="20.100000000000001" customHeight="1">
      <c r="B51" s="129"/>
      <c r="C51" s="129"/>
      <c r="D51" s="129"/>
      <c r="E51" s="129"/>
      <c r="F51" s="129"/>
      <c r="G51" s="129"/>
      <c r="H51" s="129"/>
      <c r="I51" s="129"/>
    </row>
    <row r="52" spans="2:9" ht="20.100000000000001" customHeight="1">
      <c r="B52" s="129"/>
      <c r="C52" s="129"/>
      <c r="D52" s="129"/>
      <c r="E52" s="129"/>
      <c r="F52" s="129"/>
      <c r="G52" s="129"/>
      <c r="H52" s="129"/>
      <c r="I52" s="129"/>
    </row>
    <row r="53" spans="2:9" ht="20.100000000000001" customHeight="1">
      <c r="B53" s="129"/>
      <c r="C53" s="129"/>
      <c r="D53" s="129"/>
      <c r="E53" s="129"/>
      <c r="F53" s="129"/>
      <c r="G53" s="129"/>
      <c r="H53" s="129"/>
      <c r="I53" s="129"/>
    </row>
    <row r="54" spans="2:9" ht="20.100000000000001" customHeight="1">
      <c r="B54" s="129"/>
      <c r="C54" s="129"/>
      <c r="D54" s="129"/>
      <c r="E54" s="129"/>
      <c r="F54" s="129"/>
      <c r="G54" s="129"/>
      <c r="H54" s="129"/>
      <c r="I54" s="129"/>
    </row>
    <row r="55" spans="2:9" ht="20.100000000000001" customHeight="1">
      <c r="B55" s="129"/>
      <c r="C55" s="129"/>
      <c r="D55" s="129"/>
      <c r="E55" s="129"/>
      <c r="F55" s="129"/>
      <c r="G55" s="129"/>
      <c r="H55" s="129"/>
      <c r="I55" s="129"/>
    </row>
    <row r="56" spans="2:9" ht="20.100000000000001" customHeight="1">
      <c r="B56" s="129"/>
      <c r="C56" s="129"/>
      <c r="D56" s="129"/>
      <c r="E56" s="129"/>
      <c r="F56" s="129"/>
      <c r="G56" s="129"/>
      <c r="H56" s="129"/>
      <c r="I56" s="129"/>
    </row>
    <row r="57" spans="2:9" ht="20.100000000000001" customHeight="1">
      <c r="B57" s="129"/>
      <c r="C57" s="129"/>
      <c r="D57" s="129"/>
      <c r="E57" s="129"/>
      <c r="F57" s="129"/>
      <c r="G57" s="129"/>
      <c r="H57" s="129"/>
      <c r="I57" s="129"/>
    </row>
    <row r="58" spans="2:9" ht="20.100000000000001" customHeight="1">
      <c r="B58" s="129"/>
      <c r="C58" s="129"/>
      <c r="D58" s="129"/>
      <c r="E58" s="129"/>
      <c r="F58" s="129"/>
      <c r="G58" s="129"/>
      <c r="H58" s="129"/>
      <c r="I58" s="129"/>
    </row>
    <row r="59" spans="2:9" ht="20.100000000000001" customHeight="1">
      <c r="B59" s="129"/>
      <c r="C59" s="129"/>
      <c r="D59" s="129"/>
      <c r="E59" s="129"/>
      <c r="F59" s="129"/>
      <c r="G59" s="129"/>
      <c r="H59" s="129"/>
      <c r="I59" s="129"/>
    </row>
    <row r="60" spans="2:9" ht="20.100000000000001" customHeight="1">
      <c r="B60" s="129"/>
      <c r="C60" s="129"/>
      <c r="D60" s="129"/>
      <c r="E60" s="129"/>
      <c r="F60" s="129"/>
      <c r="G60" s="129"/>
      <c r="H60" s="129"/>
      <c r="I60" s="129"/>
    </row>
    <row r="61" spans="2:9" ht="20.100000000000001" customHeight="1">
      <c r="B61" s="129"/>
      <c r="C61" s="129"/>
      <c r="D61" s="129"/>
      <c r="E61" s="129"/>
      <c r="F61" s="129"/>
      <c r="G61" s="129"/>
      <c r="H61" s="129"/>
      <c r="I61" s="129"/>
    </row>
    <row r="62" spans="2:9" ht="20.100000000000001" customHeight="1">
      <c r="B62" s="129"/>
      <c r="C62" s="129"/>
      <c r="D62" s="129"/>
      <c r="E62" s="129"/>
      <c r="F62" s="129"/>
      <c r="G62" s="129"/>
      <c r="H62" s="129"/>
      <c r="I62" s="129"/>
    </row>
    <row r="63" spans="2:9" ht="20.100000000000001" customHeight="1">
      <c r="B63" s="129"/>
      <c r="C63" s="129"/>
      <c r="D63" s="129"/>
      <c r="E63" s="129"/>
      <c r="F63" s="129"/>
      <c r="G63" s="129"/>
      <c r="H63" s="129"/>
      <c r="I63" s="129"/>
    </row>
    <row r="64" spans="2:9" ht="20.100000000000001" customHeight="1">
      <c r="B64" s="129"/>
      <c r="C64" s="129"/>
      <c r="D64" s="129"/>
      <c r="E64" s="129"/>
      <c r="F64" s="129"/>
      <c r="G64" s="129"/>
      <c r="H64" s="129"/>
      <c r="I64" s="129"/>
    </row>
    <row r="65" spans="2:9" ht="20.100000000000001" customHeight="1">
      <c r="B65" s="129"/>
      <c r="C65" s="129"/>
      <c r="D65" s="129"/>
      <c r="E65" s="129"/>
      <c r="F65" s="129"/>
      <c r="G65" s="129"/>
      <c r="H65" s="129"/>
      <c r="I65" s="129"/>
    </row>
    <row r="66" spans="2:9" ht="20.100000000000001" customHeight="1">
      <c r="B66" s="129"/>
      <c r="C66" s="129"/>
      <c r="D66" s="129"/>
      <c r="E66" s="129"/>
      <c r="F66" s="129"/>
      <c r="G66" s="129"/>
      <c r="H66" s="129"/>
      <c r="I66" s="129"/>
    </row>
    <row r="67" spans="2:9" ht="20.100000000000001" customHeight="1">
      <c r="B67" s="129"/>
      <c r="C67" s="129"/>
      <c r="D67" s="129"/>
      <c r="E67" s="129"/>
      <c r="F67" s="129"/>
      <c r="G67" s="129"/>
      <c r="H67" s="129"/>
      <c r="I67" s="129"/>
    </row>
    <row r="68" spans="2:9" ht="20.100000000000001" customHeight="1">
      <c r="B68" s="129"/>
      <c r="C68" s="129"/>
      <c r="D68" s="129"/>
      <c r="E68" s="129"/>
      <c r="F68" s="129"/>
      <c r="G68" s="129"/>
      <c r="H68" s="129"/>
      <c r="I68" s="129"/>
    </row>
    <row r="69" spans="2:9" ht="20.100000000000001" customHeight="1">
      <c r="B69" s="129"/>
      <c r="C69" s="129"/>
      <c r="D69" s="129"/>
      <c r="E69" s="129"/>
      <c r="F69" s="129"/>
      <c r="G69" s="129"/>
      <c r="H69" s="129"/>
      <c r="I69" s="129"/>
    </row>
    <row r="70" spans="2:9" ht="20.100000000000001" customHeight="1">
      <c r="B70" s="129"/>
      <c r="C70" s="129"/>
      <c r="D70" s="129"/>
      <c r="E70" s="129"/>
      <c r="F70" s="129"/>
      <c r="G70" s="129"/>
      <c r="H70" s="129"/>
      <c r="I70" s="129"/>
    </row>
    <row r="71" spans="2:9" ht="20.100000000000001" customHeight="1">
      <c r="B71" s="129"/>
      <c r="C71" s="129"/>
      <c r="D71" s="129"/>
      <c r="E71" s="129"/>
      <c r="F71" s="129"/>
      <c r="G71" s="129"/>
      <c r="H71" s="129"/>
      <c r="I71" s="129"/>
    </row>
    <row r="72" spans="2:9" ht="20.100000000000001" customHeight="1">
      <c r="B72" s="129"/>
      <c r="C72" s="129"/>
      <c r="D72" s="129"/>
      <c r="E72" s="129"/>
      <c r="F72" s="129"/>
      <c r="G72" s="129"/>
      <c r="H72" s="129"/>
      <c r="I72" s="129"/>
    </row>
    <row r="73" spans="2:9" ht="20.100000000000001" customHeight="1">
      <c r="B73" s="129"/>
      <c r="C73" s="129"/>
      <c r="D73" s="129"/>
      <c r="E73" s="129"/>
      <c r="F73" s="129"/>
      <c r="G73" s="129"/>
      <c r="H73" s="129"/>
      <c r="I73" s="129"/>
    </row>
    <row r="74" spans="2:9" ht="20.100000000000001" customHeight="1">
      <c r="B74" s="129"/>
      <c r="C74" s="129"/>
      <c r="D74" s="129"/>
      <c r="E74" s="129"/>
      <c r="F74" s="129"/>
      <c r="G74" s="129"/>
      <c r="H74" s="129"/>
      <c r="I74" s="129"/>
    </row>
    <row r="75" spans="2:9" ht="20.100000000000001" customHeight="1">
      <c r="B75" s="129"/>
      <c r="C75" s="129"/>
      <c r="D75" s="129"/>
      <c r="E75" s="129"/>
      <c r="F75" s="129"/>
      <c r="G75" s="129"/>
      <c r="H75" s="129"/>
      <c r="I75" s="129"/>
    </row>
    <row r="76" spans="2:9" ht="20.100000000000001" customHeight="1">
      <c r="B76" s="129"/>
      <c r="C76" s="129"/>
      <c r="D76" s="129"/>
      <c r="E76" s="129"/>
      <c r="F76" s="129"/>
      <c r="G76" s="129"/>
      <c r="H76" s="129"/>
      <c r="I76" s="129"/>
    </row>
    <row r="77" spans="2:9" ht="20.100000000000001" customHeight="1">
      <c r="B77" s="129"/>
      <c r="C77" s="129"/>
      <c r="D77" s="129"/>
      <c r="E77" s="129"/>
      <c r="F77" s="129"/>
      <c r="G77" s="129"/>
      <c r="H77" s="129"/>
      <c r="I77" s="129"/>
    </row>
    <row r="78" spans="2:9" ht="20.100000000000001" customHeight="1">
      <c r="B78" s="129"/>
      <c r="C78" s="129"/>
      <c r="D78" s="129"/>
      <c r="E78" s="129"/>
      <c r="F78" s="129"/>
      <c r="G78" s="129"/>
      <c r="H78" s="129"/>
      <c r="I78" s="129"/>
    </row>
    <row r="79" spans="2:9" ht="20.100000000000001" customHeight="1">
      <c r="B79" s="129"/>
      <c r="C79" s="129"/>
      <c r="D79" s="129"/>
      <c r="E79" s="129"/>
      <c r="F79" s="129"/>
      <c r="G79" s="129"/>
      <c r="H79" s="129"/>
      <c r="I79" s="129"/>
    </row>
    <row r="80" spans="2:9" ht="20.100000000000001" customHeight="1">
      <c r="B80" s="129"/>
      <c r="C80" s="129"/>
      <c r="D80" s="129"/>
      <c r="E80" s="129"/>
      <c r="F80" s="129"/>
      <c r="G80" s="129"/>
      <c r="H80" s="129"/>
      <c r="I80" s="129"/>
    </row>
    <row r="81" spans="2:9" ht="20.100000000000001" customHeight="1">
      <c r="B81" s="129"/>
      <c r="C81" s="129"/>
      <c r="D81" s="129"/>
      <c r="E81" s="129"/>
      <c r="F81" s="129"/>
      <c r="G81" s="129"/>
      <c r="H81" s="129"/>
      <c r="I81" s="129"/>
    </row>
    <row r="82" spans="2:9" ht="20.100000000000001" customHeight="1">
      <c r="B82" s="129"/>
      <c r="C82" s="129"/>
      <c r="D82" s="129"/>
      <c r="E82" s="129"/>
      <c r="F82" s="129"/>
      <c r="G82" s="129"/>
      <c r="H82" s="129"/>
      <c r="I82" s="129"/>
    </row>
    <row r="83" spans="2:9" ht="20.100000000000001" customHeight="1">
      <c r="B83" s="129"/>
      <c r="C83" s="129"/>
      <c r="D83" s="129"/>
      <c r="E83" s="129"/>
      <c r="F83" s="129"/>
      <c r="G83" s="129"/>
      <c r="H83" s="129"/>
      <c r="I83" s="129"/>
    </row>
    <row r="84" spans="2:9" ht="20.100000000000001" customHeight="1">
      <c r="B84" s="129"/>
      <c r="C84" s="129"/>
      <c r="D84" s="129"/>
      <c r="E84" s="129"/>
      <c r="F84" s="129"/>
      <c r="G84" s="129"/>
      <c r="H84" s="129"/>
      <c r="I84" s="129"/>
    </row>
    <row r="85" spans="2:9" ht="20.100000000000001" customHeight="1">
      <c r="B85" s="129"/>
      <c r="C85" s="129"/>
      <c r="D85" s="129"/>
      <c r="E85" s="129"/>
      <c r="F85" s="129"/>
      <c r="G85" s="129"/>
      <c r="H85" s="129"/>
      <c r="I85" s="129"/>
    </row>
    <row r="86" spans="2:9" ht="20.100000000000001" customHeight="1">
      <c r="B86" s="129"/>
      <c r="C86" s="129"/>
      <c r="D86" s="129"/>
      <c r="E86" s="129"/>
      <c r="F86" s="129"/>
      <c r="G86" s="129"/>
      <c r="H86" s="129"/>
      <c r="I86" s="129"/>
    </row>
    <row r="87" spans="2:9" ht="20.100000000000001" customHeight="1">
      <c r="B87" s="129"/>
      <c r="C87" s="129"/>
      <c r="D87" s="129"/>
      <c r="E87" s="129"/>
      <c r="F87" s="129"/>
      <c r="G87" s="129"/>
      <c r="H87" s="129"/>
      <c r="I87" s="129"/>
    </row>
    <row r="88" spans="2:9" ht="20.100000000000001" customHeight="1">
      <c r="B88" s="129"/>
      <c r="C88" s="129"/>
      <c r="D88" s="129"/>
      <c r="E88" s="129"/>
      <c r="F88" s="129"/>
      <c r="G88" s="129"/>
      <c r="H88" s="129"/>
      <c r="I88" s="129"/>
    </row>
    <row r="89" spans="2:9" ht="20.100000000000001" customHeight="1">
      <c r="B89" s="129"/>
      <c r="C89" s="129"/>
      <c r="D89" s="129"/>
      <c r="E89" s="129"/>
      <c r="F89" s="129"/>
      <c r="G89" s="129"/>
      <c r="H89" s="129"/>
      <c r="I89" s="129"/>
    </row>
    <row r="90" spans="2:9" ht="20.100000000000001" customHeight="1">
      <c r="B90" s="129"/>
      <c r="C90" s="129"/>
      <c r="D90" s="129"/>
      <c r="E90" s="129"/>
      <c r="F90" s="129"/>
      <c r="G90" s="129"/>
      <c r="H90" s="129"/>
      <c r="I90" s="129"/>
    </row>
    <row r="91" spans="2:9" ht="20.100000000000001" customHeight="1">
      <c r="B91" s="129"/>
      <c r="C91" s="129"/>
      <c r="D91" s="129"/>
      <c r="E91" s="129"/>
      <c r="F91" s="129"/>
      <c r="G91" s="129"/>
      <c r="H91" s="129"/>
      <c r="I91" s="129"/>
    </row>
    <row r="92" spans="2:9" ht="20.100000000000001" customHeight="1">
      <c r="B92" s="129"/>
      <c r="C92" s="129"/>
      <c r="D92" s="129"/>
      <c r="E92" s="129"/>
      <c r="F92" s="129"/>
      <c r="G92" s="129"/>
      <c r="H92" s="129"/>
      <c r="I92" s="129"/>
    </row>
    <row r="93" spans="2:9" ht="20.100000000000001" customHeight="1">
      <c r="B93" s="129"/>
      <c r="C93" s="129"/>
      <c r="D93" s="129"/>
      <c r="E93" s="129"/>
      <c r="F93" s="129"/>
      <c r="G93" s="129"/>
      <c r="H93" s="129"/>
      <c r="I93" s="129"/>
    </row>
    <row r="94" spans="2:9" ht="20.100000000000001" customHeight="1">
      <c r="B94" s="129"/>
      <c r="C94" s="129"/>
      <c r="D94" s="129"/>
      <c r="E94" s="129"/>
      <c r="F94" s="129"/>
      <c r="G94" s="129"/>
      <c r="H94" s="129"/>
      <c r="I94" s="129"/>
    </row>
    <row r="95" spans="2:9" ht="20.100000000000001" customHeight="1">
      <c r="B95" s="129"/>
      <c r="C95" s="129"/>
      <c r="D95" s="129"/>
      <c r="E95" s="129"/>
      <c r="F95" s="129"/>
      <c r="G95" s="129"/>
      <c r="H95" s="129"/>
      <c r="I95" s="129"/>
    </row>
    <row r="96" spans="2:9" ht="20.100000000000001" customHeight="1">
      <c r="B96" s="129"/>
      <c r="C96" s="129"/>
      <c r="D96" s="129"/>
      <c r="E96" s="129"/>
      <c r="F96" s="129"/>
      <c r="G96" s="129"/>
      <c r="H96" s="129"/>
      <c r="I96" s="129"/>
    </row>
    <row r="97" spans="2:9" ht="20.100000000000001" customHeight="1">
      <c r="B97" s="129"/>
      <c r="C97" s="129"/>
      <c r="D97" s="129"/>
      <c r="E97" s="129"/>
      <c r="F97" s="129"/>
      <c r="G97" s="129"/>
      <c r="H97" s="129"/>
      <c r="I97" s="129"/>
    </row>
    <row r="98" spans="2:9" ht="20.100000000000001" customHeight="1">
      <c r="B98" s="129"/>
      <c r="C98" s="129"/>
      <c r="D98" s="129"/>
      <c r="E98" s="129"/>
      <c r="F98" s="129"/>
      <c r="G98" s="129"/>
      <c r="H98" s="129"/>
      <c r="I98" s="129"/>
    </row>
    <row r="99" spans="2:9" ht="20.100000000000001" customHeight="1">
      <c r="B99" s="129"/>
      <c r="C99" s="129"/>
      <c r="D99" s="129"/>
      <c r="E99" s="129"/>
      <c r="F99" s="129"/>
      <c r="G99" s="129"/>
      <c r="H99" s="129"/>
      <c r="I99" s="129"/>
    </row>
    <row r="100" spans="2:9" ht="20.100000000000001" customHeight="1">
      <c r="B100" s="129"/>
      <c r="C100" s="129"/>
      <c r="D100" s="129"/>
      <c r="E100" s="129"/>
      <c r="F100" s="129"/>
      <c r="G100" s="129"/>
      <c r="H100" s="129"/>
      <c r="I100" s="129"/>
    </row>
    <row r="101" spans="2:9" ht="20.100000000000001" customHeight="1">
      <c r="B101" s="129"/>
      <c r="C101" s="129"/>
      <c r="D101" s="129"/>
      <c r="E101" s="129"/>
      <c r="F101" s="129"/>
      <c r="G101" s="129"/>
      <c r="H101" s="129"/>
      <c r="I101" s="129"/>
    </row>
    <row r="102" spans="2:9" ht="20.100000000000001" customHeight="1">
      <c r="B102" s="129"/>
      <c r="C102" s="129"/>
      <c r="D102" s="129"/>
      <c r="E102" s="129"/>
      <c r="F102" s="129"/>
      <c r="G102" s="129"/>
      <c r="H102" s="129"/>
      <c r="I102" s="129"/>
    </row>
    <row r="103" spans="2:9" ht="20.100000000000001" customHeight="1">
      <c r="B103" s="129"/>
      <c r="C103" s="129"/>
      <c r="D103" s="129"/>
      <c r="E103" s="129"/>
      <c r="F103" s="129"/>
      <c r="G103" s="129"/>
      <c r="H103" s="129"/>
      <c r="I103" s="129"/>
    </row>
    <row r="104" spans="2:9" ht="20.100000000000001" customHeight="1">
      <c r="B104" s="129"/>
      <c r="C104" s="129"/>
      <c r="D104" s="129"/>
      <c r="E104" s="129"/>
      <c r="F104" s="129"/>
      <c r="G104" s="129"/>
      <c r="H104" s="129"/>
      <c r="I104" s="129"/>
    </row>
    <row r="105" spans="2:9" ht="20.100000000000001" customHeight="1">
      <c r="B105" s="129"/>
      <c r="C105" s="129"/>
      <c r="D105" s="129"/>
      <c r="E105" s="129"/>
      <c r="F105" s="129"/>
      <c r="G105" s="129"/>
      <c r="H105" s="129"/>
      <c r="I105" s="129"/>
    </row>
    <row r="106" spans="2:9" ht="20.100000000000001" customHeight="1">
      <c r="B106" s="129"/>
      <c r="C106" s="129"/>
      <c r="D106" s="129"/>
      <c r="E106" s="129"/>
      <c r="F106" s="129"/>
      <c r="G106" s="129"/>
      <c r="H106" s="129"/>
      <c r="I106" s="129"/>
    </row>
    <row r="107" spans="2:9" ht="20.100000000000001" customHeight="1">
      <c r="B107" s="129"/>
      <c r="C107" s="129"/>
      <c r="D107" s="129"/>
      <c r="E107" s="129"/>
      <c r="F107" s="129"/>
      <c r="G107" s="129"/>
      <c r="H107" s="129"/>
      <c r="I107" s="129"/>
    </row>
  </sheetData>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0FE89-1757-40A7-980A-7D3DED5C659D}">
  <dimension ref="A1:K46"/>
  <sheetViews>
    <sheetView view="pageBreakPreview" zoomScaleNormal="100" zoomScaleSheetLayoutView="100" workbookViewId="0">
      <selection activeCell="I50" sqref="I50"/>
    </sheetView>
  </sheetViews>
  <sheetFormatPr defaultRowHeight="20.100000000000001" customHeight="1"/>
  <cols>
    <col min="1" max="1" width="10.25" style="4" customWidth="1"/>
    <col min="2" max="2" width="8" style="4" customWidth="1"/>
    <col min="3" max="3" width="10.125" style="4" customWidth="1"/>
    <col min="4" max="4" width="8.5" style="4" bestFit="1" customWidth="1"/>
    <col min="5" max="5" width="10.125" style="4" customWidth="1"/>
    <col min="6" max="6" width="7.5" style="4" customWidth="1"/>
    <col min="7" max="7" width="10.125" style="4" customWidth="1"/>
    <col min="8" max="8" width="7.5" style="4" customWidth="1"/>
    <col min="9" max="9" width="10.125" style="4" customWidth="1"/>
    <col min="10" max="16384" width="9" style="4"/>
  </cols>
  <sheetData>
    <row r="1" spans="1:9" ht="25.5" customHeight="1">
      <c r="A1" s="508" t="s">
        <v>2628</v>
      </c>
      <c r="B1" s="3"/>
      <c r="C1" s="3"/>
      <c r="H1" s="336"/>
      <c r="I1" s="411" t="s">
        <v>170</v>
      </c>
    </row>
    <row r="2" spans="1:9" ht="18" customHeight="1">
      <c r="A2" s="2912"/>
      <c r="B2" s="2913" t="s">
        <v>171</v>
      </c>
      <c r="C2" s="2912"/>
      <c r="D2" s="2839" t="s">
        <v>172</v>
      </c>
      <c r="E2" s="2840"/>
      <c r="F2" s="2840"/>
      <c r="G2" s="2840"/>
      <c r="H2" s="2840"/>
      <c r="I2" s="2840"/>
    </row>
    <row r="3" spans="1:9" ht="18" customHeight="1">
      <c r="A3" s="2822"/>
      <c r="B3" s="2914"/>
      <c r="C3" s="2823"/>
      <c r="D3" s="2839" t="s">
        <v>173</v>
      </c>
      <c r="E3" s="2841"/>
      <c r="F3" s="2839" t="s">
        <v>174</v>
      </c>
      <c r="G3" s="2841"/>
      <c r="H3" s="2839" t="s">
        <v>175</v>
      </c>
      <c r="I3" s="2840"/>
    </row>
    <row r="4" spans="1:9" ht="18" customHeight="1">
      <c r="A4" s="2823"/>
      <c r="B4" s="1431" t="s">
        <v>176</v>
      </c>
      <c r="C4" s="1430" t="s">
        <v>177</v>
      </c>
      <c r="D4" s="1431" t="s">
        <v>176</v>
      </c>
      <c r="E4" s="1430" t="s">
        <v>177</v>
      </c>
      <c r="F4" s="1431" t="s">
        <v>176</v>
      </c>
      <c r="G4" s="1430" t="s">
        <v>177</v>
      </c>
      <c r="H4" s="1431" t="s">
        <v>176</v>
      </c>
      <c r="I4" s="1428" t="s">
        <v>177</v>
      </c>
    </row>
    <row r="5" spans="1:9" ht="18" customHeight="1">
      <c r="A5" s="1484"/>
      <c r="B5" s="1485"/>
      <c r="C5" s="1486" t="s">
        <v>178</v>
      </c>
      <c r="D5" s="1487"/>
      <c r="E5" s="1486" t="s">
        <v>178</v>
      </c>
      <c r="F5" s="1487"/>
      <c r="G5" s="1486" t="s">
        <v>178</v>
      </c>
      <c r="H5" s="1488"/>
      <c r="I5" s="527" t="s">
        <v>178</v>
      </c>
    </row>
    <row r="6" spans="1:9" ht="18" hidden="1" customHeight="1">
      <c r="A6" s="1439" t="s">
        <v>179</v>
      </c>
      <c r="B6" s="51">
        <v>29686</v>
      </c>
      <c r="C6" s="52">
        <v>2656640</v>
      </c>
      <c r="D6" s="51">
        <v>9744</v>
      </c>
      <c r="E6" s="52">
        <v>1077276</v>
      </c>
      <c r="F6" s="51">
        <v>829</v>
      </c>
      <c r="G6" s="52">
        <v>107605</v>
      </c>
      <c r="H6" s="51">
        <v>13306</v>
      </c>
      <c r="I6" s="1489">
        <v>646361</v>
      </c>
    </row>
    <row r="7" spans="1:9" ht="18" hidden="1" customHeight="1">
      <c r="A7" s="1424" t="s">
        <v>3045</v>
      </c>
      <c r="B7" s="51">
        <v>29659</v>
      </c>
      <c r="C7" s="51">
        <v>2682479</v>
      </c>
      <c r="D7" s="51">
        <v>9825</v>
      </c>
      <c r="E7" s="51">
        <v>1088265</v>
      </c>
      <c r="F7" s="51">
        <v>817</v>
      </c>
      <c r="G7" s="51">
        <v>106040</v>
      </c>
      <c r="H7" s="51">
        <v>13201</v>
      </c>
      <c r="I7" s="53">
        <v>645494</v>
      </c>
    </row>
    <row r="8" spans="1:9" ht="18" customHeight="1">
      <c r="A8" s="1424" t="s">
        <v>3675</v>
      </c>
      <c r="B8" s="51">
        <v>24767</v>
      </c>
      <c r="C8" s="51">
        <v>2664933</v>
      </c>
      <c r="D8" s="51">
        <v>8032</v>
      </c>
      <c r="E8" s="51">
        <v>1106096</v>
      </c>
      <c r="F8" s="51">
        <v>633</v>
      </c>
      <c r="G8" s="51">
        <v>98297</v>
      </c>
      <c r="H8" s="51">
        <v>11366</v>
      </c>
      <c r="I8" s="53">
        <v>632160</v>
      </c>
    </row>
    <row r="9" spans="1:9" ht="18" customHeight="1">
      <c r="A9" s="1424">
        <v>23</v>
      </c>
      <c r="B9" s="51">
        <v>24750</v>
      </c>
      <c r="C9" s="51">
        <v>2678052</v>
      </c>
      <c r="D9" s="51">
        <v>8070</v>
      </c>
      <c r="E9" s="51">
        <v>1112941</v>
      </c>
      <c r="F9" s="51">
        <v>630</v>
      </c>
      <c r="G9" s="51">
        <v>97852</v>
      </c>
      <c r="H9" s="51">
        <v>11301</v>
      </c>
      <c r="I9" s="1489">
        <v>630708</v>
      </c>
    </row>
    <row r="10" spans="1:9" ht="18" customHeight="1">
      <c r="A10" s="1424">
        <v>24</v>
      </c>
      <c r="B10" s="51">
        <v>24725</v>
      </c>
      <c r="C10" s="51">
        <v>2688695</v>
      </c>
      <c r="D10" s="51">
        <v>8091</v>
      </c>
      <c r="E10" s="51">
        <v>1117838</v>
      </c>
      <c r="F10" s="51">
        <v>627</v>
      </c>
      <c r="G10" s="51">
        <v>97673</v>
      </c>
      <c r="H10" s="51">
        <v>11248</v>
      </c>
      <c r="I10" s="1489">
        <v>630910</v>
      </c>
    </row>
    <row r="11" spans="1:9" ht="18" customHeight="1">
      <c r="A11" s="1424">
        <v>25</v>
      </c>
      <c r="B11" s="51">
        <v>24683</v>
      </c>
      <c r="C11" s="51">
        <v>2694367</v>
      </c>
      <c r="D11" s="51">
        <v>8138</v>
      </c>
      <c r="E11" s="51">
        <v>1124070</v>
      </c>
      <c r="F11" s="51">
        <v>627</v>
      </c>
      <c r="G11" s="51">
        <v>97682</v>
      </c>
      <c r="H11" s="51">
        <v>11159</v>
      </c>
      <c r="I11" s="1489">
        <v>626402</v>
      </c>
    </row>
    <row r="12" spans="1:9" ht="18" customHeight="1">
      <c r="A12" s="1424">
        <v>26</v>
      </c>
      <c r="B12" s="51">
        <v>24638</v>
      </c>
      <c r="C12" s="51">
        <v>2700460</v>
      </c>
      <c r="D12" s="51">
        <v>8180</v>
      </c>
      <c r="E12" s="51">
        <v>1129180</v>
      </c>
      <c r="F12" s="51">
        <v>625</v>
      </c>
      <c r="G12" s="51">
        <v>97570</v>
      </c>
      <c r="H12" s="51">
        <v>11088</v>
      </c>
      <c r="I12" s="1489">
        <v>624186</v>
      </c>
    </row>
    <row r="13" spans="1:9" ht="18" customHeight="1">
      <c r="A13" s="1424">
        <v>27</v>
      </c>
      <c r="B13" s="51">
        <v>24596</v>
      </c>
      <c r="C13" s="51">
        <v>2701990</v>
      </c>
      <c r="D13" s="51">
        <v>9315</v>
      </c>
      <c r="E13" s="51">
        <v>1271789</v>
      </c>
      <c r="F13" s="51">
        <v>621</v>
      </c>
      <c r="G13" s="51">
        <v>97184</v>
      </c>
      <c r="H13" s="51">
        <v>9935</v>
      </c>
      <c r="I13" s="1489">
        <v>485480</v>
      </c>
    </row>
    <row r="14" spans="1:9" ht="18" customHeight="1">
      <c r="A14" s="1424">
        <v>28</v>
      </c>
      <c r="B14" s="51">
        <v>24573</v>
      </c>
      <c r="C14" s="51">
        <v>2719037</v>
      </c>
      <c r="D14" s="51">
        <v>9352</v>
      </c>
      <c r="E14" s="51">
        <v>1277831</v>
      </c>
      <c r="F14" s="51">
        <v>617</v>
      </c>
      <c r="G14" s="51">
        <v>96566</v>
      </c>
      <c r="H14" s="51">
        <v>9880</v>
      </c>
      <c r="I14" s="1489">
        <v>483475</v>
      </c>
    </row>
    <row r="15" spans="1:9" ht="18" customHeight="1">
      <c r="A15" s="1424">
        <v>29</v>
      </c>
      <c r="B15" s="51">
        <v>24504</v>
      </c>
      <c r="C15" s="51">
        <v>2720615</v>
      </c>
      <c r="D15" s="51">
        <v>9360</v>
      </c>
      <c r="E15" s="51">
        <v>1280906</v>
      </c>
      <c r="F15" s="51">
        <v>607</v>
      </c>
      <c r="G15" s="51">
        <v>95274</v>
      </c>
      <c r="H15" s="51">
        <v>9815</v>
      </c>
      <c r="I15" s="1489">
        <v>481365</v>
      </c>
    </row>
    <row r="16" spans="1:9" ht="18" customHeight="1">
      <c r="A16" s="1424">
        <v>30</v>
      </c>
      <c r="B16" s="51">
        <v>24429</v>
      </c>
      <c r="C16" s="51">
        <v>2720673</v>
      </c>
      <c r="D16" s="51">
        <v>9387</v>
      </c>
      <c r="E16" s="51">
        <v>1285642</v>
      </c>
      <c r="F16" s="51">
        <v>612</v>
      </c>
      <c r="G16" s="51">
        <v>96081</v>
      </c>
      <c r="H16" s="51">
        <v>9736</v>
      </c>
      <c r="I16" s="1489">
        <v>480531</v>
      </c>
    </row>
    <row r="17" spans="1:11" ht="18" customHeight="1">
      <c r="A17" s="1424">
        <v>31</v>
      </c>
      <c r="B17" s="51">
        <v>24321</v>
      </c>
      <c r="C17" s="51">
        <v>2700668</v>
      </c>
      <c r="D17" s="51">
        <v>9423</v>
      </c>
      <c r="E17" s="51">
        <v>1290807</v>
      </c>
      <c r="F17" s="51">
        <v>609</v>
      </c>
      <c r="G17" s="51">
        <v>95696</v>
      </c>
      <c r="H17" s="51">
        <v>9636</v>
      </c>
      <c r="I17" s="53">
        <v>477608</v>
      </c>
    </row>
    <row r="18" spans="1:11" ht="18" customHeight="1">
      <c r="A18" s="1424" t="s">
        <v>180</v>
      </c>
      <c r="B18" s="51">
        <v>24201</v>
      </c>
      <c r="C18" s="51">
        <v>2702902</v>
      </c>
      <c r="D18" s="51">
        <v>9429</v>
      </c>
      <c r="E18" s="51">
        <v>1293852</v>
      </c>
      <c r="F18" s="51">
        <v>590</v>
      </c>
      <c r="G18" s="51">
        <v>93113</v>
      </c>
      <c r="H18" s="51">
        <v>9524</v>
      </c>
      <c r="I18" s="1489">
        <v>473843</v>
      </c>
    </row>
    <row r="19" spans="1:11" s="83" customFormat="1" ht="18" customHeight="1">
      <c r="A19" s="1422">
        <v>3</v>
      </c>
      <c r="B19" s="59">
        <v>24114</v>
      </c>
      <c r="C19" s="59">
        <v>2705027</v>
      </c>
      <c r="D19" s="59">
        <v>9449</v>
      </c>
      <c r="E19" s="59">
        <v>1296564</v>
      </c>
      <c r="F19" s="59">
        <v>576</v>
      </c>
      <c r="G19" s="59">
        <v>90863</v>
      </c>
      <c r="H19" s="59">
        <v>9445</v>
      </c>
      <c r="I19" s="60">
        <v>473924</v>
      </c>
    </row>
    <row r="20" spans="1:11" s="83" customFormat="1" ht="18" customHeight="1">
      <c r="A20" s="1422">
        <v>4</v>
      </c>
      <c r="B20" s="59">
        <v>24077</v>
      </c>
      <c r="C20" s="59">
        <v>2713166</v>
      </c>
      <c r="D20" s="59">
        <v>9480</v>
      </c>
      <c r="E20" s="59">
        <v>1301856</v>
      </c>
      <c r="F20" s="59">
        <v>571</v>
      </c>
      <c r="G20" s="59">
        <v>90466</v>
      </c>
      <c r="H20" s="59">
        <v>9376</v>
      </c>
      <c r="I20" s="437">
        <v>472562</v>
      </c>
    </row>
    <row r="21" spans="1:11" ht="18" customHeight="1">
      <c r="A21" s="1809">
        <v>5</v>
      </c>
      <c r="B21" s="59">
        <v>24049</v>
      </c>
      <c r="C21" s="59">
        <v>2718747</v>
      </c>
      <c r="D21" s="59">
        <v>9515</v>
      </c>
      <c r="E21" s="59">
        <v>1306298</v>
      </c>
      <c r="F21" s="59">
        <v>566</v>
      </c>
      <c r="G21" s="59">
        <v>89859</v>
      </c>
      <c r="H21" s="59">
        <v>9323</v>
      </c>
      <c r="I21" s="60">
        <v>472444</v>
      </c>
    </row>
    <row r="22" spans="1:11" ht="18" customHeight="1">
      <c r="A22" s="1808">
        <v>6</v>
      </c>
      <c r="B22" s="62">
        <v>24024</v>
      </c>
      <c r="C22" s="62">
        <v>2723005</v>
      </c>
      <c r="D22" s="62">
        <v>9533</v>
      </c>
      <c r="E22" s="62">
        <v>1309253</v>
      </c>
      <c r="F22" s="62">
        <v>562</v>
      </c>
      <c r="G22" s="62">
        <v>89553</v>
      </c>
      <c r="H22" s="62">
        <v>9291</v>
      </c>
      <c r="I22" s="2072">
        <v>473170</v>
      </c>
    </row>
    <row r="23" spans="1:11" ht="18" customHeight="1">
      <c r="A23" s="2"/>
      <c r="B23" s="2"/>
      <c r="C23" s="2"/>
      <c r="D23" s="2"/>
      <c r="E23" s="2"/>
      <c r="F23" s="2"/>
      <c r="G23" s="2"/>
      <c r="H23" s="2"/>
      <c r="I23" s="2"/>
      <c r="K23" s="4" t="str">
        <f>IF(D21+F21+H21+B43+D43=B21,"○","×")</f>
        <v>○</v>
      </c>
    </row>
    <row r="24" spans="1:11" ht="18" customHeight="1">
      <c r="A24" s="2912"/>
      <c r="B24" s="2839" t="s">
        <v>131</v>
      </c>
      <c r="C24" s="2840"/>
      <c r="D24" s="2840"/>
      <c r="E24" s="2840"/>
      <c r="F24" s="2"/>
      <c r="G24" s="2"/>
      <c r="H24" s="2"/>
      <c r="I24" s="2"/>
      <c r="K24" s="4" t="str">
        <f>IF(D22+F22+H22+B44+D44=B22,"○","×")</f>
        <v>○</v>
      </c>
    </row>
    <row r="25" spans="1:11" ht="18" customHeight="1">
      <c r="A25" s="2822"/>
      <c r="B25" s="2839" t="s">
        <v>173</v>
      </c>
      <c r="C25" s="2841"/>
      <c r="D25" s="2839" t="s">
        <v>175</v>
      </c>
      <c r="E25" s="2840"/>
      <c r="K25" s="4" t="str">
        <f>IF(E21+G21+I21+C43+E43=C21,"○","×")</f>
        <v>○</v>
      </c>
    </row>
    <row r="26" spans="1:11" ht="18" customHeight="1">
      <c r="A26" s="2823"/>
      <c r="B26" s="1430" t="s">
        <v>176</v>
      </c>
      <c r="C26" s="1425" t="s">
        <v>177</v>
      </c>
      <c r="D26" s="1431" t="s">
        <v>176</v>
      </c>
      <c r="E26" s="1428" t="s">
        <v>177</v>
      </c>
      <c r="K26" s="4" t="str">
        <f>IF(E22+G22+I22+C44+E44=C22,"○","×")</f>
        <v>○</v>
      </c>
    </row>
    <row r="27" spans="1:11" ht="18" customHeight="1">
      <c r="A27" s="1484"/>
      <c r="B27" s="1490"/>
      <c r="C27" s="1486" t="s">
        <v>178</v>
      </c>
      <c r="D27" s="1485"/>
      <c r="E27" s="1491" t="s">
        <v>178</v>
      </c>
    </row>
    <row r="28" spans="1:11" ht="18" hidden="1" customHeight="1">
      <c r="A28" s="1439" t="s">
        <v>179</v>
      </c>
      <c r="B28" s="35">
        <v>1772</v>
      </c>
      <c r="C28" s="35">
        <v>236361</v>
      </c>
      <c r="D28" s="35">
        <v>4035</v>
      </c>
      <c r="E28" s="289">
        <v>589037</v>
      </c>
    </row>
    <row r="29" spans="1:11" ht="18" hidden="1" customHeight="1">
      <c r="A29" s="1424" t="s">
        <v>3045</v>
      </c>
      <c r="B29" s="1492">
        <v>1789</v>
      </c>
      <c r="C29" s="1492">
        <v>240166</v>
      </c>
      <c r="D29" s="35">
        <v>4027</v>
      </c>
      <c r="E29" s="1493">
        <v>602514</v>
      </c>
    </row>
    <row r="30" spans="1:11" ht="18" customHeight="1">
      <c r="A30" s="1424" t="s">
        <v>3675</v>
      </c>
      <c r="B30" s="35">
        <v>1333</v>
      </c>
      <c r="C30" s="1492">
        <v>245399</v>
      </c>
      <c r="D30" s="35">
        <v>3403</v>
      </c>
      <c r="E30" s="1493">
        <v>582981</v>
      </c>
    </row>
    <row r="31" spans="1:11" ht="18" customHeight="1">
      <c r="A31" s="1424">
        <v>23</v>
      </c>
      <c r="B31" s="35">
        <v>1345</v>
      </c>
      <c r="C31" s="35">
        <v>247867</v>
      </c>
      <c r="D31" s="35">
        <v>3404</v>
      </c>
      <c r="E31" s="1493">
        <v>588684</v>
      </c>
    </row>
    <row r="32" spans="1:11" ht="18" customHeight="1">
      <c r="A32" s="1424">
        <v>24</v>
      </c>
      <c r="B32" s="35">
        <v>1352</v>
      </c>
      <c r="C32" s="35">
        <v>247982</v>
      </c>
      <c r="D32" s="35">
        <v>3407</v>
      </c>
      <c r="E32" s="1493">
        <v>594292</v>
      </c>
    </row>
    <row r="33" spans="1:9" ht="18" customHeight="1">
      <c r="A33" s="1424">
        <v>25</v>
      </c>
      <c r="B33" s="35">
        <v>1355</v>
      </c>
      <c r="C33" s="35">
        <v>248576</v>
      </c>
      <c r="D33" s="35">
        <v>3404</v>
      </c>
      <c r="E33" s="1493">
        <v>597637</v>
      </c>
    </row>
    <row r="34" spans="1:9" ht="18" customHeight="1">
      <c r="A34" s="1424">
        <v>26</v>
      </c>
      <c r="B34" s="35">
        <v>1362</v>
      </c>
      <c r="C34" s="35">
        <v>248952</v>
      </c>
      <c r="D34" s="35">
        <v>3383</v>
      </c>
      <c r="E34" s="1493">
        <v>600572</v>
      </c>
    </row>
    <row r="35" spans="1:9" ht="18" customHeight="1">
      <c r="A35" s="1424">
        <v>27</v>
      </c>
      <c r="B35" s="35">
        <v>1363</v>
      </c>
      <c r="C35" s="35">
        <v>250512</v>
      </c>
      <c r="D35" s="35">
        <v>3362</v>
      </c>
      <c r="E35" s="1493">
        <v>597025</v>
      </c>
    </row>
    <row r="36" spans="1:9" ht="18" customHeight="1">
      <c r="A36" s="1424">
        <v>28</v>
      </c>
      <c r="B36" s="35">
        <v>1372</v>
      </c>
      <c r="C36" s="35">
        <v>253473</v>
      </c>
      <c r="D36" s="35">
        <v>3352</v>
      </c>
      <c r="E36" s="289">
        <v>607692</v>
      </c>
    </row>
    <row r="37" spans="1:9" ht="18" customHeight="1">
      <c r="A37" s="1424">
        <v>29</v>
      </c>
      <c r="B37" s="35">
        <v>1383</v>
      </c>
      <c r="C37" s="35">
        <v>257706</v>
      </c>
      <c r="D37" s="35">
        <v>3339</v>
      </c>
      <c r="E37" s="1493">
        <v>605364</v>
      </c>
    </row>
    <row r="38" spans="1:9" ht="18" customHeight="1">
      <c r="A38" s="1424">
        <v>30</v>
      </c>
      <c r="B38" s="35">
        <v>1385</v>
      </c>
      <c r="C38" s="35">
        <v>258500</v>
      </c>
      <c r="D38" s="35">
        <v>3309</v>
      </c>
      <c r="E38" s="1493">
        <v>599919</v>
      </c>
    </row>
    <row r="39" spans="1:9" ht="18" customHeight="1">
      <c r="A39" s="1424">
        <v>31</v>
      </c>
      <c r="B39" s="35">
        <v>1386</v>
      </c>
      <c r="C39" s="35">
        <v>258437</v>
      </c>
      <c r="D39" s="35">
        <v>3267</v>
      </c>
      <c r="E39" s="289">
        <v>578120</v>
      </c>
    </row>
    <row r="40" spans="1:9" ht="19.5" customHeight="1">
      <c r="A40" s="1424" t="s">
        <v>180</v>
      </c>
      <c r="B40" s="35">
        <v>1400</v>
      </c>
      <c r="C40" s="35">
        <v>261473</v>
      </c>
      <c r="D40" s="35">
        <v>3258</v>
      </c>
      <c r="E40" s="1493">
        <v>580621</v>
      </c>
      <c r="F40" s="2"/>
      <c r="G40" s="2"/>
      <c r="H40" s="2"/>
      <c r="I40" s="2"/>
    </row>
    <row r="41" spans="1:9" s="83" customFormat="1" ht="18" customHeight="1">
      <c r="A41" s="1422">
        <v>3</v>
      </c>
      <c r="B41" s="276">
        <v>1394</v>
      </c>
      <c r="C41" s="276">
        <v>261730</v>
      </c>
      <c r="D41" s="276">
        <v>3250</v>
      </c>
      <c r="E41" s="290">
        <v>581946</v>
      </c>
    </row>
    <row r="42" spans="1:9" s="83" customFormat="1" ht="20.100000000000001" customHeight="1">
      <c r="A42" s="1422">
        <v>4</v>
      </c>
      <c r="B42" s="276">
        <v>1395</v>
      </c>
      <c r="C42" s="276">
        <v>262268</v>
      </c>
      <c r="D42" s="276">
        <v>3255</v>
      </c>
      <c r="E42" s="279">
        <v>586014</v>
      </c>
    </row>
    <row r="43" spans="1:9" ht="18" customHeight="1">
      <c r="A43" s="1809">
        <v>5</v>
      </c>
      <c r="B43" s="276">
        <v>1401</v>
      </c>
      <c r="C43" s="276">
        <v>265442</v>
      </c>
      <c r="D43" s="276">
        <v>3244</v>
      </c>
      <c r="E43" s="290">
        <v>584704</v>
      </c>
    </row>
    <row r="44" spans="1:9" ht="20.100000000000001" customHeight="1">
      <c r="A44" s="1808">
        <v>6</v>
      </c>
      <c r="B44" s="2073">
        <v>1405</v>
      </c>
      <c r="C44" s="2073">
        <v>267914</v>
      </c>
      <c r="D44" s="2073">
        <v>3233</v>
      </c>
      <c r="E44" s="2074">
        <v>583115</v>
      </c>
    </row>
    <row r="45" spans="1:9" ht="20.100000000000001" customHeight="1">
      <c r="A45" s="55" t="s">
        <v>181</v>
      </c>
      <c r="B45" s="55"/>
      <c r="C45" s="55"/>
      <c r="D45" s="55"/>
      <c r="E45" s="55"/>
    </row>
    <row r="46" spans="1:9" ht="20.100000000000001" customHeight="1">
      <c r="A46" s="56"/>
      <c r="B46" s="56"/>
      <c r="C46" s="56"/>
      <c r="D46" s="56"/>
      <c r="E46" s="56"/>
    </row>
  </sheetData>
  <mergeCells count="10">
    <mergeCell ref="A24:A26"/>
    <mergeCell ref="B24:E24"/>
    <mergeCell ref="B25:C25"/>
    <mergeCell ref="D25:E25"/>
    <mergeCell ref="A2:A4"/>
    <mergeCell ref="B2:C3"/>
    <mergeCell ref="D2:I2"/>
    <mergeCell ref="D3:E3"/>
    <mergeCell ref="F3:G3"/>
    <mergeCell ref="H3:I3"/>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6"/>
  <sheetViews>
    <sheetView showGridLines="0" view="pageBreakPreview" topLeftCell="A22" zoomScale="85" zoomScaleNormal="100" zoomScaleSheetLayoutView="85" workbookViewId="0">
      <selection activeCell="I50" sqref="I50"/>
    </sheetView>
  </sheetViews>
  <sheetFormatPr defaultRowHeight="20.100000000000001" customHeight="1"/>
  <cols>
    <col min="1" max="1" width="4.625" style="25" customWidth="1"/>
    <col min="2" max="2" width="9.625" style="23" customWidth="1"/>
    <col min="3" max="8" width="10.125" style="23" customWidth="1"/>
    <col min="9" max="9" width="10.125" style="25" customWidth="1"/>
    <col min="10" max="10" width="9" style="25" customWidth="1"/>
    <col min="11" max="11" width="10" style="25" customWidth="1"/>
    <col min="12" max="17" width="10.5" style="25" customWidth="1"/>
    <col min="18" max="24" width="4.875" style="25" customWidth="1"/>
    <col min="25" max="25" width="9" style="25"/>
    <col min="26" max="26" width="7.75" style="25" customWidth="1"/>
    <col min="27" max="27" width="10.75" style="25" customWidth="1"/>
    <col min="28" max="28" width="7.5" style="25" bestFit="1" customWidth="1"/>
    <col min="29" max="33" width="11.25" style="25" customWidth="1"/>
    <col min="34" max="250" width="9" style="25"/>
    <col min="251" max="251" width="11.125" style="25" customWidth="1"/>
    <col min="252" max="252" width="6.5" style="25" customWidth="1"/>
    <col min="253" max="253" width="5.5" style="25" customWidth="1"/>
    <col min="254" max="254" width="5.125" style="25" customWidth="1"/>
    <col min="255" max="255" width="5.5" style="25" customWidth="1"/>
    <col min="256" max="256" width="5.125" style="25" customWidth="1"/>
    <col min="257" max="258" width="5.5" style="25" customWidth="1"/>
    <col min="259" max="260" width="5.375" style="25" customWidth="1"/>
    <col min="261" max="262" width="5.5" style="25" customWidth="1"/>
    <col min="263" max="264" width="5.125" style="25" customWidth="1"/>
    <col min="265" max="265" width="6.875" style="25" customWidth="1"/>
    <col min="266" max="506" width="9" style="25"/>
    <col min="507" max="507" width="11.125" style="25" customWidth="1"/>
    <col min="508" max="508" width="6.5" style="25" customWidth="1"/>
    <col min="509" max="509" width="5.5" style="25" customWidth="1"/>
    <col min="510" max="510" width="5.125" style="25" customWidth="1"/>
    <col min="511" max="511" width="5.5" style="25" customWidth="1"/>
    <col min="512" max="512" width="5.125" style="25" customWidth="1"/>
    <col min="513" max="514" width="5.5" style="25" customWidth="1"/>
    <col min="515" max="516" width="5.375" style="25" customWidth="1"/>
    <col min="517" max="518" width="5.5" style="25" customWidth="1"/>
    <col min="519" max="520" width="5.125" style="25" customWidth="1"/>
    <col min="521" max="521" width="6.875" style="25" customWidth="1"/>
    <col min="522" max="762" width="9" style="25"/>
    <col min="763" max="763" width="11.125" style="25" customWidth="1"/>
    <col min="764" max="764" width="6.5" style="25" customWidth="1"/>
    <col min="765" max="765" width="5.5" style="25" customWidth="1"/>
    <col min="766" max="766" width="5.125" style="25" customWidth="1"/>
    <col min="767" max="767" width="5.5" style="25" customWidth="1"/>
    <col min="768" max="768" width="5.125" style="25" customWidth="1"/>
    <col min="769" max="770" width="5.5" style="25" customWidth="1"/>
    <col min="771" max="772" width="5.375" style="25" customWidth="1"/>
    <col min="773" max="774" width="5.5" style="25" customWidth="1"/>
    <col min="775" max="776" width="5.125" style="25" customWidth="1"/>
    <col min="777" max="777" width="6.875" style="25" customWidth="1"/>
    <col min="778" max="1018" width="9" style="25"/>
    <col min="1019" max="1019" width="11.125" style="25" customWidth="1"/>
    <col min="1020" max="1020" width="6.5" style="25" customWidth="1"/>
    <col min="1021" max="1021" width="5.5" style="25" customWidth="1"/>
    <col min="1022" max="1022" width="5.125" style="25" customWidth="1"/>
    <col min="1023" max="1023" width="5.5" style="25" customWidth="1"/>
    <col min="1024" max="1024" width="5.125" style="25" customWidth="1"/>
    <col min="1025" max="1026" width="5.5" style="25" customWidth="1"/>
    <col min="1027" max="1028" width="5.375" style="25" customWidth="1"/>
    <col min="1029" max="1030" width="5.5" style="25" customWidth="1"/>
    <col min="1031" max="1032" width="5.125" style="25" customWidth="1"/>
    <col min="1033" max="1033" width="6.875" style="25" customWidth="1"/>
    <col min="1034" max="1274" width="9" style="25"/>
    <col min="1275" max="1275" width="11.125" style="25" customWidth="1"/>
    <col min="1276" max="1276" width="6.5" style="25" customWidth="1"/>
    <col min="1277" max="1277" width="5.5" style="25" customWidth="1"/>
    <col min="1278" max="1278" width="5.125" style="25" customWidth="1"/>
    <col min="1279" max="1279" width="5.5" style="25" customWidth="1"/>
    <col min="1280" max="1280" width="5.125" style="25" customWidth="1"/>
    <col min="1281" max="1282" width="5.5" style="25" customWidth="1"/>
    <col min="1283" max="1284" width="5.375" style="25" customWidth="1"/>
    <col min="1285" max="1286" width="5.5" style="25" customWidth="1"/>
    <col min="1287" max="1288" width="5.125" style="25" customWidth="1"/>
    <col min="1289" max="1289" width="6.875" style="25" customWidth="1"/>
    <col min="1290" max="1530" width="9" style="25"/>
    <col min="1531" max="1531" width="11.125" style="25" customWidth="1"/>
    <col min="1532" max="1532" width="6.5" style="25" customWidth="1"/>
    <col min="1533" max="1533" width="5.5" style="25" customWidth="1"/>
    <col min="1534" max="1534" width="5.125" style="25" customWidth="1"/>
    <col min="1535" max="1535" width="5.5" style="25" customWidth="1"/>
    <col min="1536" max="1536" width="5.125" style="25" customWidth="1"/>
    <col min="1537" max="1538" width="5.5" style="25" customWidth="1"/>
    <col min="1539" max="1540" width="5.375" style="25" customWidth="1"/>
    <col min="1541" max="1542" width="5.5" style="25" customWidth="1"/>
    <col min="1543" max="1544" width="5.125" style="25" customWidth="1"/>
    <col min="1545" max="1545" width="6.875" style="25" customWidth="1"/>
    <col min="1546" max="1786" width="9" style="25"/>
    <col min="1787" max="1787" width="11.125" style="25" customWidth="1"/>
    <col min="1788" max="1788" width="6.5" style="25" customWidth="1"/>
    <col min="1789" max="1789" width="5.5" style="25" customWidth="1"/>
    <col min="1790" max="1790" width="5.125" style="25" customWidth="1"/>
    <col min="1791" max="1791" width="5.5" style="25" customWidth="1"/>
    <col min="1792" max="1792" width="5.125" style="25" customWidth="1"/>
    <col min="1793" max="1794" width="5.5" style="25" customWidth="1"/>
    <col min="1795" max="1796" width="5.375" style="25" customWidth="1"/>
    <col min="1797" max="1798" width="5.5" style="25" customWidth="1"/>
    <col min="1799" max="1800" width="5.125" style="25" customWidth="1"/>
    <col min="1801" max="1801" width="6.875" style="25" customWidth="1"/>
    <col min="1802" max="2042" width="9" style="25"/>
    <col min="2043" max="2043" width="11.125" style="25" customWidth="1"/>
    <col min="2044" max="2044" width="6.5" style="25" customWidth="1"/>
    <col min="2045" max="2045" width="5.5" style="25" customWidth="1"/>
    <col min="2046" max="2046" width="5.125" style="25" customWidth="1"/>
    <col min="2047" max="2047" width="5.5" style="25" customWidth="1"/>
    <col min="2048" max="2048" width="5.125" style="25" customWidth="1"/>
    <col min="2049" max="2050" width="5.5" style="25" customWidth="1"/>
    <col min="2051" max="2052" width="5.375" style="25" customWidth="1"/>
    <col min="2053" max="2054" width="5.5" style="25" customWidth="1"/>
    <col min="2055" max="2056" width="5.125" style="25" customWidth="1"/>
    <col min="2057" max="2057" width="6.875" style="25" customWidth="1"/>
    <col min="2058" max="2298" width="9" style="25"/>
    <col min="2299" max="2299" width="11.125" style="25" customWidth="1"/>
    <col min="2300" max="2300" width="6.5" style="25" customWidth="1"/>
    <col min="2301" max="2301" width="5.5" style="25" customWidth="1"/>
    <col min="2302" max="2302" width="5.125" style="25" customWidth="1"/>
    <col min="2303" max="2303" width="5.5" style="25" customWidth="1"/>
    <col min="2304" max="2304" width="5.125" style="25" customWidth="1"/>
    <col min="2305" max="2306" width="5.5" style="25" customWidth="1"/>
    <col min="2307" max="2308" width="5.375" style="25" customWidth="1"/>
    <col min="2309" max="2310" width="5.5" style="25" customWidth="1"/>
    <col min="2311" max="2312" width="5.125" style="25" customWidth="1"/>
    <col min="2313" max="2313" width="6.875" style="25" customWidth="1"/>
    <col min="2314" max="2554" width="9" style="25"/>
    <col min="2555" max="2555" width="11.125" style="25" customWidth="1"/>
    <col min="2556" max="2556" width="6.5" style="25" customWidth="1"/>
    <col min="2557" max="2557" width="5.5" style="25" customWidth="1"/>
    <col min="2558" max="2558" width="5.125" style="25" customWidth="1"/>
    <col min="2559" max="2559" width="5.5" style="25" customWidth="1"/>
    <col min="2560" max="2560" width="5.125" style="25" customWidth="1"/>
    <col min="2561" max="2562" width="5.5" style="25" customWidth="1"/>
    <col min="2563" max="2564" width="5.375" style="25" customWidth="1"/>
    <col min="2565" max="2566" width="5.5" style="25" customWidth="1"/>
    <col min="2567" max="2568" width="5.125" style="25" customWidth="1"/>
    <col min="2569" max="2569" width="6.875" style="25" customWidth="1"/>
    <col min="2570" max="2810" width="9" style="25"/>
    <col min="2811" max="2811" width="11.125" style="25" customWidth="1"/>
    <col min="2812" max="2812" width="6.5" style="25" customWidth="1"/>
    <col min="2813" max="2813" width="5.5" style="25" customWidth="1"/>
    <col min="2814" max="2814" width="5.125" style="25" customWidth="1"/>
    <col min="2815" max="2815" width="5.5" style="25" customWidth="1"/>
    <col min="2816" max="2816" width="5.125" style="25" customWidth="1"/>
    <col min="2817" max="2818" width="5.5" style="25" customWidth="1"/>
    <col min="2819" max="2820" width="5.375" style="25" customWidth="1"/>
    <col min="2821" max="2822" width="5.5" style="25" customWidth="1"/>
    <col min="2823" max="2824" width="5.125" style="25" customWidth="1"/>
    <col min="2825" max="2825" width="6.875" style="25" customWidth="1"/>
    <col min="2826" max="3066" width="9" style="25"/>
    <col min="3067" max="3067" width="11.125" style="25" customWidth="1"/>
    <col min="3068" max="3068" width="6.5" style="25" customWidth="1"/>
    <col min="3069" max="3069" width="5.5" style="25" customWidth="1"/>
    <col min="3070" max="3070" width="5.125" style="25" customWidth="1"/>
    <col min="3071" max="3071" width="5.5" style="25" customWidth="1"/>
    <col min="3072" max="3072" width="5.125" style="25" customWidth="1"/>
    <col min="3073" max="3074" width="5.5" style="25" customWidth="1"/>
    <col min="3075" max="3076" width="5.375" style="25" customWidth="1"/>
    <col min="3077" max="3078" width="5.5" style="25" customWidth="1"/>
    <col min="3079" max="3080" width="5.125" style="25" customWidth="1"/>
    <col min="3081" max="3081" width="6.875" style="25" customWidth="1"/>
    <col min="3082" max="3322" width="9" style="25"/>
    <col min="3323" max="3323" width="11.125" style="25" customWidth="1"/>
    <col min="3324" max="3324" width="6.5" style="25" customWidth="1"/>
    <col min="3325" max="3325" width="5.5" style="25" customWidth="1"/>
    <col min="3326" max="3326" width="5.125" style="25" customWidth="1"/>
    <col min="3327" max="3327" width="5.5" style="25" customWidth="1"/>
    <col min="3328" max="3328" width="5.125" style="25" customWidth="1"/>
    <col min="3329" max="3330" width="5.5" style="25" customWidth="1"/>
    <col min="3331" max="3332" width="5.375" style="25" customWidth="1"/>
    <col min="3333" max="3334" width="5.5" style="25" customWidth="1"/>
    <col min="3335" max="3336" width="5.125" style="25" customWidth="1"/>
    <col min="3337" max="3337" width="6.875" style="25" customWidth="1"/>
    <col min="3338" max="3578" width="9" style="25"/>
    <col min="3579" max="3579" width="11.125" style="25" customWidth="1"/>
    <col min="3580" max="3580" width="6.5" style="25" customWidth="1"/>
    <col min="3581" max="3581" width="5.5" style="25" customWidth="1"/>
    <col min="3582" max="3582" width="5.125" style="25" customWidth="1"/>
    <col min="3583" max="3583" width="5.5" style="25" customWidth="1"/>
    <col min="3584" max="3584" width="5.125" style="25" customWidth="1"/>
    <col min="3585" max="3586" width="5.5" style="25" customWidth="1"/>
    <col min="3587" max="3588" width="5.375" style="25" customWidth="1"/>
    <col min="3589" max="3590" width="5.5" style="25" customWidth="1"/>
    <col min="3591" max="3592" width="5.125" style="25" customWidth="1"/>
    <col min="3593" max="3593" width="6.875" style="25" customWidth="1"/>
    <col min="3594" max="3834" width="9" style="25"/>
    <col min="3835" max="3835" width="11.125" style="25" customWidth="1"/>
    <col min="3836" max="3836" width="6.5" style="25" customWidth="1"/>
    <col min="3837" max="3837" width="5.5" style="25" customWidth="1"/>
    <col min="3838" max="3838" width="5.125" style="25" customWidth="1"/>
    <col min="3839" max="3839" width="5.5" style="25" customWidth="1"/>
    <col min="3840" max="3840" width="5.125" style="25" customWidth="1"/>
    <col min="3841" max="3842" width="5.5" style="25" customWidth="1"/>
    <col min="3843" max="3844" width="5.375" style="25" customWidth="1"/>
    <col min="3845" max="3846" width="5.5" style="25" customWidth="1"/>
    <col min="3847" max="3848" width="5.125" style="25" customWidth="1"/>
    <col min="3849" max="3849" width="6.875" style="25" customWidth="1"/>
    <col min="3850" max="4090" width="9" style="25"/>
    <col min="4091" max="4091" width="11.125" style="25" customWidth="1"/>
    <col min="4092" max="4092" width="6.5" style="25" customWidth="1"/>
    <col min="4093" max="4093" width="5.5" style="25" customWidth="1"/>
    <col min="4094" max="4094" width="5.125" style="25" customWidth="1"/>
    <col min="4095" max="4095" width="5.5" style="25" customWidth="1"/>
    <col min="4096" max="4096" width="5.125" style="25" customWidth="1"/>
    <col min="4097" max="4098" width="5.5" style="25" customWidth="1"/>
    <col min="4099" max="4100" width="5.375" style="25" customWidth="1"/>
    <col min="4101" max="4102" width="5.5" style="25" customWidth="1"/>
    <col min="4103" max="4104" width="5.125" style="25" customWidth="1"/>
    <col min="4105" max="4105" width="6.875" style="25" customWidth="1"/>
    <col min="4106" max="4346" width="9" style="25"/>
    <col min="4347" max="4347" width="11.125" style="25" customWidth="1"/>
    <col min="4348" max="4348" width="6.5" style="25" customWidth="1"/>
    <col min="4349" max="4349" width="5.5" style="25" customWidth="1"/>
    <col min="4350" max="4350" width="5.125" style="25" customWidth="1"/>
    <col min="4351" max="4351" width="5.5" style="25" customWidth="1"/>
    <col min="4352" max="4352" width="5.125" style="25" customWidth="1"/>
    <col min="4353" max="4354" width="5.5" style="25" customWidth="1"/>
    <col min="4355" max="4356" width="5.375" style="25" customWidth="1"/>
    <col min="4357" max="4358" width="5.5" style="25" customWidth="1"/>
    <col min="4359" max="4360" width="5.125" style="25" customWidth="1"/>
    <col min="4361" max="4361" width="6.875" style="25" customWidth="1"/>
    <col min="4362" max="4602" width="9" style="25"/>
    <col min="4603" max="4603" width="11.125" style="25" customWidth="1"/>
    <col min="4604" max="4604" width="6.5" style="25" customWidth="1"/>
    <col min="4605" max="4605" width="5.5" style="25" customWidth="1"/>
    <col min="4606" max="4606" width="5.125" style="25" customWidth="1"/>
    <col min="4607" max="4607" width="5.5" style="25" customWidth="1"/>
    <col min="4608" max="4608" width="5.125" style="25" customWidth="1"/>
    <col min="4609" max="4610" width="5.5" style="25" customWidth="1"/>
    <col min="4611" max="4612" width="5.375" style="25" customWidth="1"/>
    <col min="4613" max="4614" width="5.5" style="25" customWidth="1"/>
    <col min="4615" max="4616" width="5.125" style="25" customWidth="1"/>
    <col min="4617" max="4617" width="6.875" style="25" customWidth="1"/>
    <col min="4618" max="4858" width="9" style="25"/>
    <col min="4859" max="4859" width="11.125" style="25" customWidth="1"/>
    <col min="4860" max="4860" width="6.5" style="25" customWidth="1"/>
    <col min="4861" max="4861" width="5.5" style="25" customWidth="1"/>
    <col min="4862" max="4862" width="5.125" style="25" customWidth="1"/>
    <col min="4863" max="4863" width="5.5" style="25" customWidth="1"/>
    <col min="4864" max="4864" width="5.125" style="25" customWidth="1"/>
    <col min="4865" max="4866" width="5.5" style="25" customWidth="1"/>
    <col min="4867" max="4868" width="5.375" style="25" customWidth="1"/>
    <col min="4869" max="4870" width="5.5" style="25" customWidth="1"/>
    <col min="4871" max="4872" width="5.125" style="25" customWidth="1"/>
    <col min="4873" max="4873" width="6.875" style="25" customWidth="1"/>
    <col min="4874" max="5114" width="9" style="25"/>
    <col min="5115" max="5115" width="11.125" style="25" customWidth="1"/>
    <col min="5116" max="5116" width="6.5" style="25" customWidth="1"/>
    <col min="5117" max="5117" width="5.5" style="25" customWidth="1"/>
    <col min="5118" max="5118" width="5.125" style="25" customWidth="1"/>
    <col min="5119" max="5119" width="5.5" style="25" customWidth="1"/>
    <col min="5120" max="5120" width="5.125" style="25" customWidth="1"/>
    <col min="5121" max="5122" width="5.5" style="25" customWidth="1"/>
    <col min="5123" max="5124" width="5.375" style="25" customWidth="1"/>
    <col min="5125" max="5126" width="5.5" style="25" customWidth="1"/>
    <col min="5127" max="5128" width="5.125" style="25" customWidth="1"/>
    <col min="5129" max="5129" width="6.875" style="25" customWidth="1"/>
    <col min="5130" max="5370" width="9" style="25"/>
    <col min="5371" max="5371" width="11.125" style="25" customWidth="1"/>
    <col min="5372" max="5372" width="6.5" style="25" customWidth="1"/>
    <col min="5373" max="5373" width="5.5" style="25" customWidth="1"/>
    <col min="5374" max="5374" width="5.125" style="25" customWidth="1"/>
    <col min="5375" max="5375" width="5.5" style="25" customWidth="1"/>
    <col min="5376" max="5376" width="5.125" style="25" customWidth="1"/>
    <col min="5377" max="5378" width="5.5" style="25" customWidth="1"/>
    <col min="5379" max="5380" width="5.375" style="25" customWidth="1"/>
    <col min="5381" max="5382" width="5.5" style="25" customWidth="1"/>
    <col min="5383" max="5384" width="5.125" style="25" customWidth="1"/>
    <col min="5385" max="5385" width="6.875" style="25" customWidth="1"/>
    <col min="5386" max="5626" width="9" style="25"/>
    <col min="5627" max="5627" width="11.125" style="25" customWidth="1"/>
    <col min="5628" max="5628" width="6.5" style="25" customWidth="1"/>
    <col min="5629" max="5629" width="5.5" style="25" customWidth="1"/>
    <col min="5630" max="5630" width="5.125" style="25" customWidth="1"/>
    <col min="5631" max="5631" width="5.5" style="25" customWidth="1"/>
    <col min="5632" max="5632" width="5.125" style="25" customWidth="1"/>
    <col min="5633" max="5634" width="5.5" style="25" customWidth="1"/>
    <col min="5635" max="5636" width="5.375" style="25" customWidth="1"/>
    <col min="5637" max="5638" width="5.5" style="25" customWidth="1"/>
    <col min="5639" max="5640" width="5.125" style="25" customWidth="1"/>
    <col min="5641" max="5641" width="6.875" style="25" customWidth="1"/>
    <col min="5642" max="5882" width="9" style="25"/>
    <col min="5883" max="5883" width="11.125" style="25" customWidth="1"/>
    <col min="5884" max="5884" width="6.5" style="25" customWidth="1"/>
    <col min="5885" max="5885" width="5.5" style="25" customWidth="1"/>
    <col min="5886" max="5886" width="5.125" style="25" customWidth="1"/>
    <col min="5887" max="5887" width="5.5" style="25" customWidth="1"/>
    <col min="5888" max="5888" width="5.125" style="25" customWidth="1"/>
    <col min="5889" max="5890" width="5.5" style="25" customWidth="1"/>
    <col min="5891" max="5892" width="5.375" style="25" customWidth="1"/>
    <col min="5893" max="5894" width="5.5" style="25" customWidth="1"/>
    <col min="5895" max="5896" width="5.125" style="25" customWidth="1"/>
    <col min="5897" max="5897" width="6.875" style="25" customWidth="1"/>
    <col min="5898" max="6138" width="9" style="25"/>
    <col min="6139" max="6139" width="11.125" style="25" customWidth="1"/>
    <col min="6140" max="6140" width="6.5" style="25" customWidth="1"/>
    <col min="6141" max="6141" width="5.5" style="25" customWidth="1"/>
    <col min="6142" max="6142" width="5.125" style="25" customWidth="1"/>
    <col min="6143" max="6143" width="5.5" style="25" customWidth="1"/>
    <col min="6144" max="6144" width="5.125" style="25" customWidth="1"/>
    <col min="6145" max="6146" width="5.5" style="25" customWidth="1"/>
    <col min="6147" max="6148" width="5.375" style="25" customWidth="1"/>
    <col min="6149" max="6150" width="5.5" style="25" customWidth="1"/>
    <col min="6151" max="6152" width="5.125" style="25" customWidth="1"/>
    <col min="6153" max="6153" width="6.875" style="25" customWidth="1"/>
    <col min="6154" max="6394" width="9" style="25"/>
    <col min="6395" max="6395" width="11.125" style="25" customWidth="1"/>
    <col min="6396" max="6396" width="6.5" style="25" customWidth="1"/>
    <col min="6397" max="6397" width="5.5" style="25" customWidth="1"/>
    <col min="6398" max="6398" width="5.125" style="25" customWidth="1"/>
    <col min="6399" max="6399" width="5.5" style="25" customWidth="1"/>
    <col min="6400" max="6400" width="5.125" style="25" customWidth="1"/>
    <col min="6401" max="6402" width="5.5" style="25" customWidth="1"/>
    <col min="6403" max="6404" width="5.375" style="25" customWidth="1"/>
    <col min="6405" max="6406" width="5.5" style="25" customWidth="1"/>
    <col min="6407" max="6408" width="5.125" style="25" customWidth="1"/>
    <col min="6409" max="6409" width="6.875" style="25" customWidth="1"/>
    <col min="6410" max="6650" width="9" style="25"/>
    <col min="6651" max="6651" width="11.125" style="25" customWidth="1"/>
    <col min="6652" max="6652" width="6.5" style="25" customWidth="1"/>
    <col min="6653" max="6653" width="5.5" style="25" customWidth="1"/>
    <col min="6654" max="6654" width="5.125" style="25" customWidth="1"/>
    <col min="6655" max="6655" width="5.5" style="25" customWidth="1"/>
    <col min="6656" max="6656" width="5.125" style="25" customWidth="1"/>
    <col min="6657" max="6658" width="5.5" style="25" customWidth="1"/>
    <col min="6659" max="6660" width="5.375" style="25" customWidth="1"/>
    <col min="6661" max="6662" width="5.5" style="25" customWidth="1"/>
    <col min="6663" max="6664" width="5.125" style="25" customWidth="1"/>
    <col min="6665" max="6665" width="6.875" style="25" customWidth="1"/>
    <col min="6666" max="6906" width="9" style="25"/>
    <col min="6907" max="6907" width="11.125" style="25" customWidth="1"/>
    <col min="6908" max="6908" width="6.5" style="25" customWidth="1"/>
    <col min="6909" max="6909" width="5.5" style="25" customWidth="1"/>
    <col min="6910" max="6910" width="5.125" style="25" customWidth="1"/>
    <col min="6911" max="6911" width="5.5" style="25" customWidth="1"/>
    <col min="6912" max="6912" width="5.125" style="25" customWidth="1"/>
    <col min="6913" max="6914" width="5.5" style="25" customWidth="1"/>
    <col min="6915" max="6916" width="5.375" style="25" customWidth="1"/>
    <col min="6917" max="6918" width="5.5" style="25" customWidth="1"/>
    <col min="6919" max="6920" width="5.125" style="25" customWidth="1"/>
    <col min="6921" max="6921" width="6.875" style="25" customWidth="1"/>
    <col min="6922" max="7162" width="9" style="25"/>
    <col min="7163" max="7163" width="11.125" style="25" customWidth="1"/>
    <col min="7164" max="7164" width="6.5" style="25" customWidth="1"/>
    <col min="7165" max="7165" width="5.5" style="25" customWidth="1"/>
    <col min="7166" max="7166" width="5.125" style="25" customWidth="1"/>
    <col min="7167" max="7167" width="5.5" style="25" customWidth="1"/>
    <col min="7168" max="7168" width="5.125" style="25" customWidth="1"/>
    <col min="7169" max="7170" width="5.5" style="25" customWidth="1"/>
    <col min="7171" max="7172" width="5.375" style="25" customWidth="1"/>
    <col min="7173" max="7174" width="5.5" style="25" customWidth="1"/>
    <col min="7175" max="7176" width="5.125" style="25" customWidth="1"/>
    <col min="7177" max="7177" width="6.875" style="25" customWidth="1"/>
    <col min="7178" max="7418" width="9" style="25"/>
    <col min="7419" max="7419" width="11.125" style="25" customWidth="1"/>
    <col min="7420" max="7420" width="6.5" style="25" customWidth="1"/>
    <col min="7421" max="7421" width="5.5" style="25" customWidth="1"/>
    <col min="7422" max="7422" width="5.125" style="25" customWidth="1"/>
    <col min="7423" max="7423" width="5.5" style="25" customWidth="1"/>
    <col min="7424" max="7424" width="5.125" style="25" customWidth="1"/>
    <col min="7425" max="7426" width="5.5" style="25" customWidth="1"/>
    <col min="7427" max="7428" width="5.375" style="25" customWidth="1"/>
    <col min="7429" max="7430" width="5.5" style="25" customWidth="1"/>
    <col min="7431" max="7432" width="5.125" style="25" customWidth="1"/>
    <col min="7433" max="7433" width="6.875" style="25" customWidth="1"/>
    <col min="7434" max="7674" width="9" style="25"/>
    <col min="7675" max="7675" width="11.125" style="25" customWidth="1"/>
    <col min="7676" max="7676" width="6.5" style="25" customWidth="1"/>
    <col min="7677" max="7677" width="5.5" style="25" customWidth="1"/>
    <col min="7678" max="7678" width="5.125" style="25" customWidth="1"/>
    <col min="7679" max="7679" width="5.5" style="25" customWidth="1"/>
    <col min="7680" max="7680" width="5.125" style="25" customWidth="1"/>
    <col min="7681" max="7682" width="5.5" style="25" customWidth="1"/>
    <col min="7683" max="7684" width="5.375" style="25" customWidth="1"/>
    <col min="7685" max="7686" width="5.5" style="25" customWidth="1"/>
    <col min="7687" max="7688" width="5.125" style="25" customWidth="1"/>
    <col min="7689" max="7689" width="6.875" style="25" customWidth="1"/>
    <col min="7690" max="7930" width="9" style="25"/>
    <col min="7931" max="7931" width="11.125" style="25" customWidth="1"/>
    <col min="7932" max="7932" width="6.5" style="25" customWidth="1"/>
    <col min="7933" max="7933" width="5.5" style="25" customWidth="1"/>
    <col min="7934" max="7934" width="5.125" style="25" customWidth="1"/>
    <col min="7935" max="7935" width="5.5" style="25" customWidth="1"/>
    <col min="7936" max="7936" width="5.125" style="25" customWidth="1"/>
    <col min="7937" max="7938" width="5.5" style="25" customWidth="1"/>
    <col min="7939" max="7940" width="5.375" style="25" customWidth="1"/>
    <col min="7941" max="7942" width="5.5" style="25" customWidth="1"/>
    <col min="7943" max="7944" width="5.125" style="25" customWidth="1"/>
    <col min="7945" max="7945" width="6.875" style="25" customWidth="1"/>
    <col min="7946" max="8186" width="9" style="25"/>
    <col min="8187" max="8187" width="11.125" style="25" customWidth="1"/>
    <col min="8188" max="8188" width="6.5" style="25" customWidth="1"/>
    <col min="8189" max="8189" width="5.5" style="25" customWidth="1"/>
    <col min="8190" max="8190" width="5.125" style="25" customWidth="1"/>
    <col min="8191" max="8191" width="5.5" style="25" customWidth="1"/>
    <col min="8192" max="8192" width="5.125" style="25" customWidth="1"/>
    <col min="8193" max="8194" width="5.5" style="25" customWidth="1"/>
    <col min="8195" max="8196" width="5.375" style="25" customWidth="1"/>
    <col min="8197" max="8198" width="5.5" style="25" customWidth="1"/>
    <col min="8199" max="8200" width="5.125" style="25" customWidth="1"/>
    <col min="8201" max="8201" width="6.875" style="25" customWidth="1"/>
    <col min="8202" max="8442" width="9" style="25"/>
    <col min="8443" max="8443" width="11.125" style="25" customWidth="1"/>
    <col min="8444" max="8444" width="6.5" style="25" customWidth="1"/>
    <col min="8445" max="8445" width="5.5" style="25" customWidth="1"/>
    <col min="8446" max="8446" width="5.125" style="25" customWidth="1"/>
    <col min="8447" max="8447" width="5.5" style="25" customWidth="1"/>
    <col min="8448" max="8448" width="5.125" style="25" customWidth="1"/>
    <col min="8449" max="8450" width="5.5" style="25" customWidth="1"/>
    <col min="8451" max="8452" width="5.375" style="25" customWidth="1"/>
    <col min="8453" max="8454" width="5.5" style="25" customWidth="1"/>
    <col min="8455" max="8456" width="5.125" style="25" customWidth="1"/>
    <col min="8457" max="8457" width="6.875" style="25" customWidth="1"/>
    <col min="8458" max="8698" width="9" style="25"/>
    <col min="8699" max="8699" width="11.125" style="25" customWidth="1"/>
    <col min="8700" max="8700" width="6.5" style="25" customWidth="1"/>
    <col min="8701" max="8701" width="5.5" style="25" customWidth="1"/>
    <col min="8702" max="8702" width="5.125" style="25" customWidth="1"/>
    <col min="8703" max="8703" width="5.5" style="25" customWidth="1"/>
    <col min="8704" max="8704" width="5.125" style="25" customWidth="1"/>
    <col min="8705" max="8706" width="5.5" style="25" customWidth="1"/>
    <col min="8707" max="8708" width="5.375" style="25" customWidth="1"/>
    <col min="8709" max="8710" width="5.5" style="25" customWidth="1"/>
    <col min="8711" max="8712" width="5.125" style="25" customWidth="1"/>
    <col min="8713" max="8713" width="6.875" style="25" customWidth="1"/>
    <col min="8714" max="8954" width="9" style="25"/>
    <col min="8955" max="8955" width="11.125" style="25" customWidth="1"/>
    <col min="8956" max="8956" width="6.5" style="25" customWidth="1"/>
    <col min="8957" max="8957" width="5.5" style="25" customWidth="1"/>
    <col min="8958" max="8958" width="5.125" style="25" customWidth="1"/>
    <col min="8959" max="8959" width="5.5" style="25" customWidth="1"/>
    <col min="8960" max="8960" width="5.125" style="25" customWidth="1"/>
    <col min="8961" max="8962" width="5.5" style="25" customWidth="1"/>
    <col min="8963" max="8964" width="5.375" style="25" customWidth="1"/>
    <col min="8965" max="8966" width="5.5" style="25" customWidth="1"/>
    <col min="8967" max="8968" width="5.125" style="25" customWidth="1"/>
    <col min="8969" max="8969" width="6.875" style="25" customWidth="1"/>
    <col min="8970" max="9210" width="9" style="25"/>
    <col min="9211" max="9211" width="11.125" style="25" customWidth="1"/>
    <col min="9212" max="9212" width="6.5" style="25" customWidth="1"/>
    <col min="9213" max="9213" width="5.5" style="25" customWidth="1"/>
    <col min="9214" max="9214" width="5.125" style="25" customWidth="1"/>
    <col min="9215" max="9215" width="5.5" style="25" customWidth="1"/>
    <col min="9216" max="9216" width="5.125" style="25" customWidth="1"/>
    <col min="9217" max="9218" width="5.5" style="25" customWidth="1"/>
    <col min="9219" max="9220" width="5.375" style="25" customWidth="1"/>
    <col min="9221" max="9222" width="5.5" style="25" customWidth="1"/>
    <col min="9223" max="9224" width="5.125" style="25" customWidth="1"/>
    <col min="9225" max="9225" width="6.875" style="25" customWidth="1"/>
    <col min="9226" max="9466" width="9" style="25"/>
    <col min="9467" max="9467" width="11.125" style="25" customWidth="1"/>
    <col min="9468" max="9468" width="6.5" style="25" customWidth="1"/>
    <col min="9469" max="9469" width="5.5" style="25" customWidth="1"/>
    <col min="9470" max="9470" width="5.125" style="25" customWidth="1"/>
    <col min="9471" max="9471" width="5.5" style="25" customWidth="1"/>
    <col min="9472" max="9472" width="5.125" style="25" customWidth="1"/>
    <col min="9473" max="9474" width="5.5" style="25" customWidth="1"/>
    <col min="9475" max="9476" width="5.375" style="25" customWidth="1"/>
    <col min="9477" max="9478" width="5.5" style="25" customWidth="1"/>
    <col min="9479" max="9480" width="5.125" style="25" customWidth="1"/>
    <col min="9481" max="9481" width="6.875" style="25" customWidth="1"/>
    <col min="9482" max="9722" width="9" style="25"/>
    <col min="9723" max="9723" width="11.125" style="25" customWidth="1"/>
    <col min="9724" max="9724" width="6.5" style="25" customWidth="1"/>
    <col min="9725" max="9725" width="5.5" style="25" customWidth="1"/>
    <col min="9726" max="9726" width="5.125" style="25" customWidth="1"/>
    <col min="9727" max="9727" width="5.5" style="25" customWidth="1"/>
    <col min="9728" max="9728" width="5.125" style="25" customWidth="1"/>
    <col min="9729" max="9730" width="5.5" style="25" customWidth="1"/>
    <col min="9731" max="9732" width="5.375" style="25" customWidth="1"/>
    <col min="9733" max="9734" width="5.5" style="25" customWidth="1"/>
    <col min="9735" max="9736" width="5.125" style="25" customWidth="1"/>
    <col min="9737" max="9737" width="6.875" style="25" customWidth="1"/>
    <col min="9738" max="9978" width="9" style="25"/>
    <col min="9979" max="9979" width="11.125" style="25" customWidth="1"/>
    <col min="9980" max="9980" width="6.5" style="25" customWidth="1"/>
    <col min="9981" max="9981" width="5.5" style="25" customWidth="1"/>
    <col min="9982" max="9982" width="5.125" style="25" customWidth="1"/>
    <col min="9983" max="9983" width="5.5" style="25" customWidth="1"/>
    <col min="9984" max="9984" width="5.125" style="25" customWidth="1"/>
    <col min="9985" max="9986" width="5.5" style="25" customWidth="1"/>
    <col min="9987" max="9988" width="5.375" style="25" customWidth="1"/>
    <col min="9989" max="9990" width="5.5" style="25" customWidth="1"/>
    <col min="9991" max="9992" width="5.125" style="25" customWidth="1"/>
    <col min="9993" max="9993" width="6.875" style="25" customWidth="1"/>
    <col min="9994" max="10234" width="9" style="25"/>
    <col min="10235" max="10235" width="11.125" style="25" customWidth="1"/>
    <col min="10236" max="10236" width="6.5" style="25" customWidth="1"/>
    <col min="10237" max="10237" width="5.5" style="25" customWidth="1"/>
    <col min="10238" max="10238" width="5.125" style="25" customWidth="1"/>
    <col min="10239" max="10239" width="5.5" style="25" customWidth="1"/>
    <col min="10240" max="10240" width="5.125" style="25" customWidth="1"/>
    <col min="10241" max="10242" width="5.5" style="25" customWidth="1"/>
    <col min="10243" max="10244" width="5.375" style="25" customWidth="1"/>
    <col min="10245" max="10246" width="5.5" style="25" customWidth="1"/>
    <col min="10247" max="10248" width="5.125" style="25" customWidth="1"/>
    <col min="10249" max="10249" width="6.875" style="25" customWidth="1"/>
    <col min="10250" max="10490" width="9" style="25"/>
    <col min="10491" max="10491" width="11.125" style="25" customWidth="1"/>
    <col min="10492" max="10492" width="6.5" style="25" customWidth="1"/>
    <col min="10493" max="10493" width="5.5" style="25" customWidth="1"/>
    <col min="10494" max="10494" width="5.125" style="25" customWidth="1"/>
    <col min="10495" max="10495" width="5.5" style="25" customWidth="1"/>
    <col min="10496" max="10496" width="5.125" style="25" customWidth="1"/>
    <col min="10497" max="10498" width="5.5" style="25" customWidth="1"/>
    <col min="10499" max="10500" width="5.375" style="25" customWidth="1"/>
    <col min="10501" max="10502" width="5.5" style="25" customWidth="1"/>
    <col min="10503" max="10504" width="5.125" style="25" customWidth="1"/>
    <col min="10505" max="10505" width="6.875" style="25" customWidth="1"/>
    <col min="10506" max="10746" width="9" style="25"/>
    <col min="10747" max="10747" width="11.125" style="25" customWidth="1"/>
    <col min="10748" max="10748" width="6.5" style="25" customWidth="1"/>
    <col min="10749" max="10749" width="5.5" style="25" customWidth="1"/>
    <col min="10750" max="10750" width="5.125" style="25" customWidth="1"/>
    <col min="10751" max="10751" width="5.5" style="25" customWidth="1"/>
    <col min="10752" max="10752" width="5.125" style="25" customWidth="1"/>
    <col min="10753" max="10754" width="5.5" style="25" customWidth="1"/>
    <col min="10755" max="10756" width="5.375" style="25" customWidth="1"/>
    <col min="10757" max="10758" width="5.5" style="25" customWidth="1"/>
    <col min="10759" max="10760" width="5.125" style="25" customWidth="1"/>
    <col min="10761" max="10761" width="6.875" style="25" customWidth="1"/>
    <col min="10762" max="11002" width="9" style="25"/>
    <col min="11003" max="11003" width="11.125" style="25" customWidth="1"/>
    <col min="11004" max="11004" width="6.5" style="25" customWidth="1"/>
    <col min="11005" max="11005" width="5.5" style="25" customWidth="1"/>
    <col min="11006" max="11006" width="5.125" style="25" customWidth="1"/>
    <col min="11007" max="11007" width="5.5" style="25" customWidth="1"/>
    <col min="11008" max="11008" width="5.125" style="25" customWidth="1"/>
    <col min="11009" max="11010" width="5.5" style="25" customWidth="1"/>
    <col min="11011" max="11012" width="5.375" style="25" customWidth="1"/>
    <col min="11013" max="11014" width="5.5" style="25" customWidth="1"/>
    <col min="11015" max="11016" width="5.125" style="25" customWidth="1"/>
    <col min="11017" max="11017" width="6.875" style="25" customWidth="1"/>
    <col min="11018" max="11258" width="9" style="25"/>
    <col min="11259" max="11259" width="11.125" style="25" customWidth="1"/>
    <col min="11260" max="11260" width="6.5" style="25" customWidth="1"/>
    <col min="11261" max="11261" width="5.5" style="25" customWidth="1"/>
    <col min="11262" max="11262" width="5.125" style="25" customWidth="1"/>
    <col min="11263" max="11263" width="5.5" style="25" customWidth="1"/>
    <col min="11264" max="11264" width="5.125" style="25" customWidth="1"/>
    <col min="11265" max="11266" width="5.5" style="25" customWidth="1"/>
    <col min="11267" max="11268" width="5.375" style="25" customWidth="1"/>
    <col min="11269" max="11270" width="5.5" style="25" customWidth="1"/>
    <col min="11271" max="11272" width="5.125" style="25" customWidth="1"/>
    <col min="11273" max="11273" width="6.875" style="25" customWidth="1"/>
    <col min="11274" max="11514" width="9" style="25"/>
    <col min="11515" max="11515" width="11.125" style="25" customWidth="1"/>
    <col min="11516" max="11516" width="6.5" style="25" customWidth="1"/>
    <col min="11517" max="11517" width="5.5" style="25" customWidth="1"/>
    <col min="11518" max="11518" width="5.125" style="25" customWidth="1"/>
    <col min="11519" max="11519" width="5.5" style="25" customWidth="1"/>
    <col min="11520" max="11520" width="5.125" style="25" customWidth="1"/>
    <col min="11521" max="11522" width="5.5" style="25" customWidth="1"/>
    <col min="11523" max="11524" width="5.375" style="25" customWidth="1"/>
    <col min="11525" max="11526" width="5.5" style="25" customWidth="1"/>
    <col min="11527" max="11528" width="5.125" style="25" customWidth="1"/>
    <col min="11529" max="11529" width="6.875" style="25" customWidth="1"/>
    <col min="11530" max="11770" width="9" style="25"/>
    <col min="11771" max="11771" width="11.125" style="25" customWidth="1"/>
    <col min="11772" max="11772" width="6.5" style="25" customWidth="1"/>
    <col min="11773" max="11773" width="5.5" style="25" customWidth="1"/>
    <col min="11774" max="11774" width="5.125" style="25" customWidth="1"/>
    <col min="11775" max="11775" width="5.5" style="25" customWidth="1"/>
    <col min="11776" max="11776" width="5.125" style="25" customWidth="1"/>
    <col min="11777" max="11778" width="5.5" style="25" customWidth="1"/>
    <col min="11779" max="11780" width="5.375" style="25" customWidth="1"/>
    <col min="11781" max="11782" width="5.5" style="25" customWidth="1"/>
    <col min="11783" max="11784" width="5.125" style="25" customWidth="1"/>
    <col min="11785" max="11785" width="6.875" style="25" customWidth="1"/>
    <col min="11786" max="12026" width="9" style="25"/>
    <col min="12027" max="12027" width="11.125" style="25" customWidth="1"/>
    <col min="12028" max="12028" width="6.5" style="25" customWidth="1"/>
    <col min="12029" max="12029" width="5.5" style="25" customWidth="1"/>
    <col min="12030" max="12030" width="5.125" style="25" customWidth="1"/>
    <col min="12031" max="12031" width="5.5" style="25" customWidth="1"/>
    <col min="12032" max="12032" width="5.125" style="25" customWidth="1"/>
    <col min="12033" max="12034" width="5.5" style="25" customWidth="1"/>
    <col min="12035" max="12036" width="5.375" style="25" customWidth="1"/>
    <col min="12037" max="12038" width="5.5" style="25" customWidth="1"/>
    <col min="12039" max="12040" width="5.125" style="25" customWidth="1"/>
    <col min="12041" max="12041" width="6.875" style="25" customWidth="1"/>
    <col min="12042" max="12282" width="9" style="25"/>
    <col min="12283" max="12283" width="11.125" style="25" customWidth="1"/>
    <col min="12284" max="12284" width="6.5" style="25" customWidth="1"/>
    <col min="12285" max="12285" width="5.5" style="25" customWidth="1"/>
    <col min="12286" max="12286" width="5.125" style="25" customWidth="1"/>
    <col min="12287" max="12287" width="5.5" style="25" customWidth="1"/>
    <col min="12288" max="12288" width="5.125" style="25" customWidth="1"/>
    <col min="12289" max="12290" width="5.5" style="25" customWidth="1"/>
    <col min="12291" max="12292" width="5.375" style="25" customWidth="1"/>
    <col min="12293" max="12294" width="5.5" style="25" customWidth="1"/>
    <col min="12295" max="12296" width="5.125" style="25" customWidth="1"/>
    <col min="12297" max="12297" width="6.875" style="25" customWidth="1"/>
    <col min="12298" max="12538" width="9" style="25"/>
    <col min="12539" max="12539" width="11.125" style="25" customWidth="1"/>
    <col min="12540" max="12540" width="6.5" style="25" customWidth="1"/>
    <col min="12541" max="12541" width="5.5" style="25" customWidth="1"/>
    <col min="12542" max="12542" width="5.125" style="25" customWidth="1"/>
    <col min="12543" max="12543" width="5.5" style="25" customWidth="1"/>
    <col min="12544" max="12544" width="5.125" style="25" customWidth="1"/>
    <col min="12545" max="12546" width="5.5" style="25" customWidth="1"/>
    <col min="12547" max="12548" width="5.375" style="25" customWidth="1"/>
    <col min="12549" max="12550" width="5.5" style="25" customWidth="1"/>
    <col min="12551" max="12552" width="5.125" style="25" customWidth="1"/>
    <col min="12553" max="12553" width="6.875" style="25" customWidth="1"/>
    <col min="12554" max="12794" width="9" style="25"/>
    <col min="12795" max="12795" width="11.125" style="25" customWidth="1"/>
    <col min="12796" max="12796" width="6.5" style="25" customWidth="1"/>
    <col min="12797" max="12797" width="5.5" style="25" customWidth="1"/>
    <col min="12798" max="12798" width="5.125" style="25" customWidth="1"/>
    <col min="12799" max="12799" width="5.5" style="25" customWidth="1"/>
    <col min="12800" max="12800" width="5.125" style="25" customWidth="1"/>
    <col min="12801" max="12802" width="5.5" style="25" customWidth="1"/>
    <col min="12803" max="12804" width="5.375" style="25" customWidth="1"/>
    <col min="12805" max="12806" width="5.5" style="25" customWidth="1"/>
    <col min="12807" max="12808" width="5.125" style="25" customWidth="1"/>
    <col min="12809" max="12809" width="6.875" style="25" customWidth="1"/>
    <col min="12810" max="13050" width="9" style="25"/>
    <col min="13051" max="13051" width="11.125" style="25" customWidth="1"/>
    <col min="13052" max="13052" width="6.5" style="25" customWidth="1"/>
    <col min="13053" max="13053" width="5.5" style="25" customWidth="1"/>
    <col min="13054" max="13054" width="5.125" style="25" customWidth="1"/>
    <col min="13055" max="13055" width="5.5" style="25" customWidth="1"/>
    <col min="13056" max="13056" width="5.125" style="25" customWidth="1"/>
    <col min="13057" max="13058" width="5.5" style="25" customWidth="1"/>
    <col min="13059" max="13060" width="5.375" style="25" customWidth="1"/>
    <col min="13061" max="13062" width="5.5" style="25" customWidth="1"/>
    <col min="13063" max="13064" width="5.125" style="25" customWidth="1"/>
    <col min="13065" max="13065" width="6.875" style="25" customWidth="1"/>
    <col min="13066" max="13306" width="9" style="25"/>
    <col min="13307" max="13307" width="11.125" style="25" customWidth="1"/>
    <col min="13308" max="13308" width="6.5" style="25" customWidth="1"/>
    <col min="13309" max="13309" width="5.5" style="25" customWidth="1"/>
    <col min="13310" max="13310" width="5.125" style="25" customWidth="1"/>
    <col min="13311" max="13311" width="5.5" style="25" customWidth="1"/>
    <col min="13312" max="13312" width="5.125" style="25" customWidth="1"/>
    <col min="13313" max="13314" width="5.5" style="25" customWidth="1"/>
    <col min="13315" max="13316" width="5.375" style="25" customWidth="1"/>
    <col min="13317" max="13318" width="5.5" style="25" customWidth="1"/>
    <col min="13319" max="13320" width="5.125" style="25" customWidth="1"/>
    <col min="13321" max="13321" width="6.875" style="25" customWidth="1"/>
    <col min="13322" max="13562" width="9" style="25"/>
    <col min="13563" max="13563" width="11.125" style="25" customWidth="1"/>
    <col min="13564" max="13564" width="6.5" style="25" customWidth="1"/>
    <col min="13565" max="13565" width="5.5" style="25" customWidth="1"/>
    <col min="13566" max="13566" width="5.125" style="25" customWidth="1"/>
    <col min="13567" max="13567" width="5.5" style="25" customWidth="1"/>
    <col min="13568" max="13568" width="5.125" style="25" customWidth="1"/>
    <col min="13569" max="13570" width="5.5" style="25" customWidth="1"/>
    <col min="13571" max="13572" width="5.375" style="25" customWidth="1"/>
    <col min="13573" max="13574" width="5.5" style="25" customWidth="1"/>
    <col min="13575" max="13576" width="5.125" style="25" customWidth="1"/>
    <col min="13577" max="13577" width="6.875" style="25" customWidth="1"/>
    <col min="13578" max="13818" width="9" style="25"/>
    <col min="13819" max="13819" width="11.125" style="25" customWidth="1"/>
    <col min="13820" max="13820" width="6.5" style="25" customWidth="1"/>
    <col min="13821" max="13821" width="5.5" style="25" customWidth="1"/>
    <col min="13822" max="13822" width="5.125" style="25" customWidth="1"/>
    <col min="13823" max="13823" width="5.5" style="25" customWidth="1"/>
    <col min="13824" max="13824" width="5.125" style="25" customWidth="1"/>
    <col min="13825" max="13826" width="5.5" style="25" customWidth="1"/>
    <col min="13827" max="13828" width="5.375" style="25" customWidth="1"/>
    <col min="13829" max="13830" width="5.5" style="25" customWidth="1"/>
    <col min="13831" max="13832" width="5.125" style="25" customWidth="1"/>
    <col min="13833" max="13833" width="6.875" style="25" customWidth="1"/>
    <col min="13834" max="14074" width="9" style="25"/>
    <col min="14075" max="14075" width="11.125" style="25" customWidth="1"/>
    <col min="14076" max="14076" width="6.5" style="25" customWidth="1"/>
    <col min="14077" max="14077" width="5.5" style="25" customWidth="1"/>
    <col min="14078" max="14078" width="5.125" style="25" customWidth="1"/>
    <col min="14079" max="14079" width="5.5" style="25" customWidth="1"/>
    <col min="14080" max="14080" width="5.125" style="25" customWidth="1"/>
    <col min="14081" max="14082" width="5.5" style="25" customWidth="1"/>
    <col min="14083" max="14084" width="5.375" style="25" customWidth="1"/>
    <col min="14085" max="14086" width="5.5" style="25" customWidth="1"/>
    <col min="14087" max="14088" width="5.125" style="25" customWidth="1"/>
    <col min="14089" max="14089" width="6.875" style="25" customWidth="1"/>
    <col min="14090" max="14330" width="9" style="25"/>
    <col min="14331" max="14331" width="11.125" style="25" customWidth="1"/>
    <col min="14332" max="14332" width="6.5" style="25" customWidth="1"/>
    <col min="14333" max="14333" width="5.5" style="25" customWidth="1"/>
    <col min="14334" max="14334" width="5.125" style="25" customWidth="1"/>
    <col min="14335" max="14335" width="5.5" style="25" customWidth="1"/>
    <col min="14336" max="14336" width="5.125" style="25" customWidth="1"/>
    <col min="14337" max="14338" width="5.5" style="25" customWidth="1"/>
    <col min="14339" max="14340" width="5.375" style="25" customWidth="1"/>
    <col min="14341" max="14342" width="5.5" style="25" customWidth="1"/>
    <col min="14343" max="14344" width="5.125" style="25" customWidth="1"/>
    <col min="14345" max="14345" width="6.875" style="25" customWidth="1"/>
    <col min="14346" max="14586" width="9" style="25"/>
    <col min="14587" max="14587" width="11.125" style="25" customWidth="1"/>
    <col min="14588" max="14588" width="6.5" style="25" customWidth="1"/>
    <col min="14589" max="14589" width="5.5" style="25" customWidth="1"/>
    <col min="14590" max="14590" width="5.125" style="25" customWidth="1"/>
    <col min="14591" max="14591" width="5.5" style="25" customWidth="1"/>
    <col min="14592" max="14592" width="5.125" style="25" customWidth="1"/>
    <col min="14593" max="14594" width="5.5" style="25" customWidth="1"/>
    <col min="14595" max="14596" width="5.375" style="25" customWidth="1"/>
    <col min="14597" max="14598" width="5.5" style="25" customWidth="1"/>
    <col min="14599" max="14600" width="5.125" style="25" customWidth="1"/>
    <col min="14601" max="14601" width="6.875" style="25" customWidth="1"/>
    <col min="14602" max="14842" width="9" style="25"/>
    <col min="14843" max="14843" width="11.125" style="25" customWidth="1"/>
    <col min="14844" max="14844" width="6.5" style="25" customWidth="1"/>
    <col min="14845" max="14845" width="5.5" style="25" customWidth="1"/>
    <col min="14846" max="14846" width="5.125" style="25" customWidth="1"/>
    <col min="14847" max="14847" width="5.5" style="25" customWidth="1"/>
    <col min="14848" max="14848" width="5.125" style="25" customWidth="1"/>
    <col min="14849" max="14850" width="5.5" style="25" customWidth="1"/>
    <col min="14851" max="14852" width="5.375" style="25" customWidth="1"/>
    <col min="14853" max="14854" width="5.5" style="25" customWidth="1"/>
    <col min="14855" max="14856" width="5.125" style="25" customWidth="1"/>
    <col min="14857" max="14857" width="6.875" style="25" customWidth="1"/>
    <col min="14858" max="15098" width="9" style="25"/>
    <col min="15099" max="15099" width="11.125" style="25" customWidth="1"/>
    <col min="15100" max="15100" width="6.5" style="25" customWidth="1"/>
    <col min="15101" max="15101" width="5.5" style="25" customWidth="1"/>
    <col min="15102" max="15102" width="5.125" style="25" customWidth="1"/>
    <col min="15103" max="15103" width="5.5" style="25" customWidth="1"/>
    <col min="15104" max="15104" width="5.125" style="25" customWidth="1"/>
    <col min="15105" max="15106" width="5.5" style="25" customWidth="1"/>
    <col min="15107" max="15108" width="5.375" style="25" customWidth="1"/>
    <col min="15109" max="15110" width="5.5" style="25" customWidth="1"/>
    <col min="15111" max="15112" width="5.125" style="25" customWidth="1"/>
    <col min="15113" max="15113" width="6.875" style="25" customWidth="1"/>
    <col min="15114" max="15354" width="9" style="25"/>
    <col min="15355" max="15355" width="11.125" style="25" customWidth="1"/>
    <col min="15356" max="15356" width="6.5" style="25" customWidth="1"/>
    <col min="15357" max="15357" width="5.5" style="25" customWidth="1"/>
    <col min="15358" max="15358" width="5.125" style="25" customWidth="1"/>
    <col min="15359" max="15359" width="5.5" style="25" customWidth="1"/>
    <col min="15360" max="15360" width="5.125" style="25" customWidth="1"/>
    <col min="15361" max="15362" width="5.5" style="25" customWidth="1"/>
    <col min="15363" max="15364" width="5.375" style="25" customWidth="1"/>
    <col min="15365" max="15366" width="5.5" style="25" customWidth="1"/>
    <col min="15367" max="15368" width="5.125" style="25" customWidth="1"/>
    <col min="15369" max="15369" width="6.875" style="25" customWidth="1"/>
    <col min="15370" max="15610" width="9" style="25"/>
    <col min="15611" max="15611" width="11.125" style="25" customWidth="1"/>
    <col min="15612" max="15612" width="6.5" style="25" customWidth="1"/>
    <col min="15613" max="15613" width="5.5" style="25" customWidth="1"/>
    <col min="15614" max="15614" width="5.125" style="25" customWidth="1"/>
    <col min="15615" max="15615" width="5.5" style="25" customWidth="1"/>
    <col min="15616" max="15616" width="5.125" style="25" customWidth="1"/>
    <col min="15617" max="15618" width="5.5" style="25" customWidth="1"/>
    <col min="15619" max="15620" width="5.375" style="25" customWidth="1"/>
    <col min="15621" max="15622" width="5.5" style="25" customWidth="1"/>
    <col min="15623" max="15624" width="5.125" style="25" customWidth="1"/>
    <col min="15625" max="15625" width="6.875" style="25" customWidth="1"/>
    <col min="15626" max="15866" width="9" style="25"/>
    <col min="15867" max="15867" width="11.125" style="25" customWidth="1"/>
    <col min="15868" max="15868" width="6.5" style="25" customWidth="1"/>
    <col min="15869" max="15869" width="5.5" style="25" customWidth="1"/>
    <col min="15870" max="15870" width="5.125" style="25" customWidth="1"/>
    <col min="15871" max="15871" width="5.5" style="25" customWidth="1"/>
    <col min="15872" max="15872" width="5.125" style="25" customWidth="1"/>
    <col min="15873" max="15874" width="5.5" style="25" customWidth="1"/>
    <col min="15875" max="15876" width="5.375" style="25" customWidth="1"/>
    <col min="15877" max="15878" width="5.5" style="25" customWidth="1"/>
    <col min="15879" max="15880" width="5.125" style="25" customWidth="1"/>
    <col min="15881" max="15881" width="6.875" style="25" customWidth="1"/>
    <col min="15882" max="16122" width="9" style="25"/>
    <col min="16123" max="16123" width="11.125" style="25" customWidth="1"/>
    <col min="16124" max="16124" width="6.5" style="25" customWidth="1"/>
    <col min="16125" max="16125" width="5.5" style="25" customWidth="1"/>
    <col min="16126" max="16126" width="5.125" style="25" customWidth="1"/>
    <col min="16127" max="16127" width="5.5" style="25" customWidth="1"/>
    <col min="16128" max="16128" width="5.125" style="25" customWidth="1"/>
    <col min="16129" max="16130" width="5.5" style="25" customWidth="1"/>
    <col min="16131" max="16132" width="5.375" style="25" customWidth="1"/>
    <col min="16133" max="16134" width="5.5" style="25" customWidth="1"/>
    <col min="16135" max="16136" width="5.125" style="25" customWidth="1"/>
    <col min="16137" max="16137" width="6.875" style="25" customWidth="1"/>
    <col min="16138" max="16384" width="9" style="25"/>
  </cols>
  <sheetData>
    <row r="1" spans="1:8" ht="25.5" customHeight="1">
      <c r="A1" s="426" t="s">
        <v>2629</v>
      </c>
      <c r="B1" s="25"/>
      <c r="C1" s="25"/>
      <c r="D1" s="25"/>
      <c r="E1" s="25"/>
      <c r="F1" s="25"/>
      <c r="G1" s="57" t="s">
        <v>4003</v>
      </c>
    </row>
    <row r="2" spans="1:8" ht="40.5">
      <c r="A2" s="2841" t="s">
        <v>182</v>
      </c>
      <c r="B2" s="2842"/>
      <c r="C2" s="1815" t="s">
        <v>99</v>
      </c>
      <c r="D2" s="1815" t="s">
        <v>147</v>
      </c>
      <c r="E2" s="1818" t="s">
        <v>183</v>
      </c>
      <c r="F2" s="1815" t="s">
        <v>184</v>
      </c>
      <c r="G2" s="1782" t="s">
        <v>113</v>
      </c>
      <c r="H2" s="25"/>
    </row>
    <row r="3" spans="1:8" ht="18" customHeight="1">
      <c r="A3" s="2921" t="s">
        <v>99</v>
      </c>
      <c r="B3" s="2922"/>
      <c r="C3" s="2075">
        <v>11920</v>
      </c>
      <c r="D3" s="2075">
        <v>9070</v>
      </c>
      <c r="E3" s="2075">
        <v>1350</v>
      </c>
      <c r="F3" s="2075">
        <v>1470</v>
      </c>
      <c r="G3" s="2076">
        <v>30</v>
      </c>
      <c r="H3" s="25"/>
    </row>
    <row r="4" spans="1:8" ht="18" customHeight="1">
      <c r="A4" s="2923" t="s">
        <v>109</v>
      </c>
      <c r="B4" s="394" t="s">
        <v>185</v>
      </c>
      <c r="C4" s="2077">
        <v>9100</v>
      </c>
      <c r="D4" s="2077">
        <v>8360</v>
      </c>
      <c r="E4" s="2077">
        <v>260</v>
      </c>
      <c r="F4" s="2077">
        <v>460</v>
      </c>
      <c r="G4" s="2078">
        <v>20</v>
      </c>
      <c r="H4" s="25"/>
    </row>
    <row r="5" spans="1:8" ht="18" customHeight="1">
      <c r="A5" s="2923"/>
      <c r="B5" s="58" t="s">
        <v>186</v>
      </c>
      <c r="C5" s="2079">
        <v>450</v>
      </c>
      <c r="D5" s="2079">
        <v>430</v>
      </c>
      <c r="E5" s="2079">
        <v>10</v>
      </c>
      <c r="F5" s="2079">
        <v>10</v>
      </c>
      <c r="G5" s="2080" t="s">
        <v>111</v>
      </c>
      <c r="H5" s="25"/>
    </row>
    <row r="6" spans="1:8" ht="18" customHeight="1">
      <c r="A6" s="2924"/>
      <c r="B6" s="61" t="s">
        <v>187</v>
      </c>
      <c r="C6" s="2079">
        <v>8650</v>
      </c>
      <c r="D6" s="2079">
        <v>7930</v>
      </c>
      <c r="E6" s="2079">
        <v>250</v>
      </c>
      <c r="F6" s="2079">
        <v>460</v>
      </c>
      <c r="G6" s="2081">
        <v>20</v>
      </c>
      <c r="H6" s="25"/>
    </row>
    <row r="7" spans="1:8" ht="18" customHeight="1">
      <c r="A7" s="2925" t="s">
        <v>110</v>
      </c>
      <c r="B7" s="64" t="s">
        <v>185</v>
      </c>
      <c r="C7" s="2075">
        <v>260</v>
      </c>
      <c r="D7" s="2075">
        <v>110</v>
      </c>
      <c r="E7" s="2075">
        <v>90</v>
      </c>
      <c r="F7" s="2075">
        <v>50</v>
      </c>
      <c r="G7" s="2076">
        <v>10</v>
      </c>
      <c r="H7" s="25"/>
    </row>
    <row r="8" spans="1:8" ht="18" customHeight="1">
      <c r="A8" s="2923"/>
      <c r="B8" s="58" t="s">
        <v>186</v>
      </c>
      <c r="C8" s="2079">
        <v>40</v>
      </c>
      <c r="D8" s="2079">
        <v>30</v>
      </c>
      <c r="E8" s="2082" t="s">
        <v>111</v>
      </c>
      <c r="F8" s="2082" t="s">
        <v>111</v>
      </c>
      <c r="G8" s="2081">
        <v>10</v>
      </c>
      <c r="H8" s="25"/>
    </row>
    <row r="9" spans="1:8" ht="18" customHeight="1">
      <c r="A9" s="2924"/>
      <c r="B9" s="61" t="s">
        <v>187</v>
      </c>
      <c r="C9" s="2079">
        <v>220</v>
      </c>
      <c r="D9" s="2079">
        <v>80</v>
      </c>
      <c r="E9" s="2079">
        <v>90</v>
      </c>
      <c r="F9" s="2079">
        <v>50</v>
      </c>
      <c r="G9" s="2080" t="s">
        <v>111</v>
      </c>
      <c r="H9" s="25"/>
    </row>
    <row r="10" spans="1:8" ht="18" customHeight="1">
      <c r="A10" s="2925" t="s">
        <v>112</v>
      </c>
      <c r="B10" s="64" t="s">
        <v>185</v>
      </c>
      <c r="C10" s="2075">
        <v>2540</v>
      </c>
      <c r="D10" s="2075">
        <v>590</v>
      </c>
      <c r="E10" s="2075">
        <v>1000</v>
      </c>
      <c r="F10" s="2075">
        <v>950</v>
      </c>
      <c r="G10" s="2083" t="s">
        <v>111</v>
      </c>
      <c r="H10" s="25"/>
    </row>
    <row r="11" spans="1:8" ht="18" customHeight="1">
      <c r="A11" s="2923"/>
      <c r="B11" s="58" t="s">
        <v>186</v>
      </c>
      <c r="C11" s="2082" t="s">
        <v>111</v>
      </c>
      <c r="D11" s="2082" t="s">
        <v>111</v>
      </c>
      <c r="E11" s="2082" t="s">
        <v>111</v>
      </c>
      <c r="F11" s="2082" t="s">
        <v>111</v>
      </c>
      <c r="G11" s="2080" t="s">
        <v>111</v>
      </c>
      <c r="H11" s="25"/>
    </row>
    <row r="12" spans="1:8" ht="18" customHeight="1">
      <c r="A12" s="2923"/>
      <c r="B12" s="58" t="s">
        <v>190</v>
      </c>
      <c r="C12" s="2079">
        <v>1690</v>
      </c>
      <c r="D12" s="2079">
        <v>560</v>
      </c>
      <c r="E12" s="2079">
        <v>320</v>
      </c>
      <c r="F12" s="2079">
        <v>810</v>
      </c>
      <c r="G12" s="2080" t="s">
        <v>111</v>
      </c>
      <c r="H12" s="25"/>
    </row>
    <row r="13" spans="1:8" ht="18" customHeight="1">
      <c r="A13" s="2923"/>
      <c r="B13" s="58" t="s">
        <v>191</v>
      </c>
      <c r="C13" s="2079">
        <v>850</v>
      </c>
      <c r="D13" s="2079">
        <v>20</v>
      </c>
      <c r="E13" s="2079">
        <v>680</v>
      </c>
      <c r="F13" s="2079">
        <v>150</v>
      </c>
      <c r="G13" s="2080" t="s">
        <v>111</v>
      </c>
      <c r="H13" s="25"/>
    </row>
    <row r="14" spans="1:8" ht="18" customHeight="1">
      <c r="A14" s="2923"/>
      <c r="B14" s="58" t="s">
        <v>192</v>
      </c>
      <c r="C14" s="2082" t="s">
        <v>111</v>
      </c>
      <c r="D14" s="2082" t="s">
        <v>111</v>
      </c>
      <c r="E14" s="2082" t="s">
        <v>111</v>
      </c>
      <c r="F14" s="2082" t="s">
        <v>111</v>
      </c>
      <c r="G14" s="2080" t="s">
        <v>111</v>
      </c>
      <c r="H14" s="25"/>
    </row>
    <row r="15" spans="1:8" ht="18" customHeight="1">
      <c r="A15" s="2923"/>
      <c r="B15" s="58" t="s">
        <v>193</v>
      </c>
      <c r="C15" s="2082" t="s">
        <v>111</v>
      </c>
      <c r="D15" s="2082" t="s">
        <v>111</v>
      </c>
      <c r="E15" s="2082" t="s">
        <v>111</v>
      </c>
      <c r="F15" s="2082" t="s">
        <v>111</v>
      </c>
      <c r="G15" s="2080" t="s">
        <v>111</v>
      </c>
      <c r="H15" s="25"/>
    </row>
    <row r="16" spans="1:8" ht="18" customHeight="1">
      <c r="A16" s="2819" t="s">
        <v>194</v>
      </c>
      <c r="B16" s="2820"/>
      <c r="C16" s="2084">
        <v>20</v>
      </c>
      <c r="D16" s="2084">
        <v>20</v>
      </c>
      <c r="E16" s="2085" t="s">
        <v>111</v>
      </c>
      <c r="F16" s="2085" t="s">
        <v>111</v>
      </c>
      <c r="G16" s="2086" t="s">
        <v>111</v>
      </c>
      <c r="H16" s="25"/>
    </row>
    <row r="17" spans="1:17" ht="18" customHeight="1">
      <c r="A17" s="388" t="s">
        <v>123</v>
      </c>
      <c r="B17" s="25"/>
      <c r="C17" s="65"/>
      <c r="D17" s="65"/>
      <c r="E17" s="65"/>
      <c r="F17" s="65"/>
      <c r="G17" s="65"/>
      <c r="H17" s="25"/>
    </row>
    <row r="18" spans="1:17" ht="18" customHeight="1">
      <c r="J18" s="65"/>
      <c r="K18" s="65"/>
      <c r="L18" s="65"/>
      <c r="M18" s="65"/>
      <c r="N18" s="65"/>
      <c r="O18" s="65"/>
      <c r="P18" s="65"/>
      <c r="Q18" s="65"/>
    </row>
    <row r="19" spans="1:17" ht="25.5" customHeight="1">
      <c r="A19" s="337" t="s">
        <v>2630</v>
      </c>
      <c r="B19" s="337"/>
      <c r="C19" s="66"/>
      <c r="D19" s="66"/>
      <c r="E19" s="66"/>
      <c r="F19" s="66"/>
      <c r="G19" s="66"/>
      <c r="I19" s="5" t="s">
        <v>4003</v>
      </c>
    </row>
    <row r="20" spans="1:17" ht="18" customHeight="1">
      <c r="A20" s="2915"/>
      <c r="B20" s="2916"/>
      <c r="C20" s="2761" t="s">
        <v>99</v>
      </c>
      <c r="D20" s="2917" t="s">
        <v>98</v>
      </c>
      <c r="E20" s="2918"/>
      <c r="F20" s="2919" t="s">
        <v>196</v>
      </c>
      <c r="G20" s="2920"/>
      <c r="H20" s="2920"/>
      <c r="I20" s="2920"/>
    </row>
    <row r="21" spans="1:17" ht="40.5">
      <c r="A21" s="2622"/>
      <c r="B21" s="2860"/>
      <c r="C21" s="2614"/>
      <c r="D21" s="1768" t="s">
        <v>108</v>
      </c>
      <c r="E21" s="1770" t="s">
        <v>116</v>
      </c>
      <c r="F21" s="1769" t="s">
        <v>147</v>
      </c>
      <c r="G21" s="1816" t="s">
        <v>2938</v>
      </c>
      <c r="H21" s="1769" t="s">
        <v>184</v>
      </c>
      <c r="I21" s="1771" t="s">
        <v>113</v>
      </c>
    </row>
    <row r="22" spans="1:17" ht="18" customHeight="1">
      <c r="A22" s="2773" t="s">
        <v>197</v>
      </c>
      <c r="B22" s="2774"/>
      <c r="C22" s="2075">
        <v>11920</v>
      </c>
      <c r="D22" s="2076">
        <v>11550</v>
      </c>
      <c r="E22" s="2075">
        <v>360</v>
      </c>
      <c r="F22" s="2075">
        <v>9070</v>
      </c>
      <c r="G22" s="2075">
        <v>1350</v>
      </c>
      <c r="H22" s="2075">
        <v>1470</v>
      </c>
      <c r="I22" s="2076">
        <v>30</v>
      </c>
    </row>
    <row r="23" spans="1:17" ht="18" customHeight="1">
      <c r="A23" s="1839" t="s">
        <v>4004</v>
      </c>
      <c r="B23" s="287"/>
      <c r="C23" s="2077">
        <v>1500</v>
      </c>
      <c r="D23" s="2078">
        <v>1450</v>
      </c>
      <c r="E23" s="2077">
        <v>50</v>
      </c>
      <c r="F23" s="2077">
        <v>1420</v>
      </c>
      <c r="G23" s="2077">
        <v>70</v>
      </c>
      <c r="H23" s="2077">
        <v>10</v>
      </c>
      <c r="I23" s="2078">
        <v>0</v>
      </c>
    </row>
    <row r="24" spans="1:17" ht="18" customHeight="1">
      <c r="A24" s="1839" t="s">
        <v>4005</v>
      </c>
      <c r="B24" s="69"/>
      <c r="C24" s="2079">
        <v>1720</v>
      </c>
      <c r="D24" s="2081">
        <v>1700</v>
      </c>
      <c r="E24" s="2079">
        <v>20</v>
      </c>
      <c r="F24" s="2079">
        <v>1500</v>
      </c>
      <c r="G24" s="2079">
        <v>170</v>
      </c>
      <c r="H24" s="2079">
        <v>40</v>
      </c>
      <c r="I24" s="2081">
        <v>10</v>
      </c>
    </row>
    <row r="25" spans="1:17" ht="18" customHeight="1">
      <c r="A25" s="1839" t="s">
        <v>4006</v>
      </c>
      <c r="B25" s="69"/>
      <c r="C25" s="2079">
        <v>1810</v>
      </c>
      <c r="D25" s="2081">
        <v>1710</v>
      </c>
      <c r="E25" s="2079">
        <v>100</v>
      </c>
      <c r="F25" s="2079">
        <v>1430</v>
      </c>
      <c r="G25" s="2079">
        <v>280</v>
      </c>
      <c r="H25" s="2079">
        <v>90</v>
      </c>
      <c r="I25" s="2080" t="s">
        <v>111</v>
      </c>
    </row>
    <row r="26" spans="1:17" ht="18" customHeight="1">
      <c r="A26" s="1839" t="s">
        <v>4007</v>
      </c>
      <c r="B26" s="69"/>
      <c r="C26" s="2079">
        <v>2180</v>
      </c>
      <c r="D26" s="2081">
        <v>2120</v>
      </c>
      <c r="E26" s="2079">
        <v>60</v>
      </c>
      <c r="F26" s="2079">
        <v>1460</v>
      </c>
      <c r="G26" s="2079">
        <v>310</v>
      </c>
      <c r="H26" s="2079">
        <v>420</v>
      </c>
      <c r="I26" s="2080" t="s">
        <v>111</v>
      </c>
    </row>
    <row r="27" spans="1:17" ht="18" customHeight="1">
      <c r="A27" s="1839" t="s">
        <v>4008</v>
      </c>
      <c r="B27" s="1840"/>
      <c r="C27" s="2079">
        <v>990</v>
      </c>
      <c r="D27" s="2081">
        <v>980</v>
      </c>
      <c r="E27" s="2079">
        <v>20</v>
      </c>
      <c r="F27" s="2079">
        <v>610</v>
      </c>
      <c r="G27" s="2079">
        <v>120</v>
      </c>
      <c r="H27" s="2079">
        <v>270</v>
      </c>
      <c r="I27" s="2080" t="s">
        <v>111</v>
      </c>
    </row>
    <row r="28" spans="1:17" ht="18" customHeight="1">
      <c r="A28" s="1841" t="s">
        <v>4009</v>
      </c>
      <c r="B28" s="69"/>
      <c r="C28" s="2077">
        <v>790</v>
      </c>
      <c r="D28" s="2078">
        <v>760</v>
      </c>
      <c r="E28" s="2077">
        <v>20</v>
      </c>
      <c r="F28" s="2077">
        <v>600</v>
      </c>
      <c r="G28" s="2077">
        <v>80</v>
      </c>
      <c r="H28" s="2077">
        <v>110</v>
      </c>
      <c r="I28" s="2087" t="s">
        <v>111</v>
      </c>
    </row>
    <row r="29" spans="1:17" ht="18" customHeight="1">
      <c r="A29" s="1839" t="s">
        <v>4010</v>
      </c>
      <c r="B29" s="69"/>
      <c r="C29" s="2079">
        <v>570</v>
      </c>
      <c r="D29" s="2081">
        <v>570</v>
      </c>
      <c r="E29" s="2082" t="s">
        <v>111</v>
      </c>
      <c r="F29" s="2079">
        <v>460</v>
      </c>
      <c r="G29" s="2079">
        <v>30</v>
      </c>
      <c r="H29" s="2079">
        <v>70</v>
      </c>
      <c r="I29" s="2080" t="s">
        <v>111</v>
      </c>
    </row>
    <row r="30" spans="1:17" ht="18" customHeight="1">
      <c r="A30" s="1839" t="s">
        <v>4011</v>
      </c>
      <c r="B30" s="69"/>
      <c r="C30" s="2079">
        <v>1170</v>
      </c>
      <c r="D30" s="2081">
        <v>1100</v>
      </c>
      <c r="E30" s="2079">
        <v>70</v>
      </c>
      <c r="F30" s="2079">
        <v>860</v>
      </c>
      <c r="G30" s="2079">
        <v>120</v>
      </c>
      <c r="H30" s="2079">
        <v>190</v>
      </c>
      <c r="I30" s="2080" t="s">
        <v>111</v>
      </c>
    </row>
    <row r="31" spans="1:17" ht="18" customHeight="1">
      <c r="A31" s="2088" t="s">
        <v>4012</v>
      </c>
      <c r="B31" s="2089"/>
      <c r="C31" s="2090">
        <v>500</v>
      </c>
      <c r="D31" s="2091">
        <v>500</v>
      </c>
      <c r="E31" s="2092" t="s">
        <v>111</v>
      </c>
      <c r="F31" s="2090">
        <v>310</v>
      </c>
      <c r="G31" s="2090">
        <v>70</v>
      </c>
      <c r="H31" s="2090">
        <v>120</v>
      </c>
      <c r="I31" s="2093" t="s">
        <v>111</v>
      </c>
    </row>
    <row r="32" spans="1:17" s="65" customFormat="1" ht="18" customHeight="1">
      <c r="A32" s="412" t="s">
        <v>123</v>
      </c>
      <c r="B32" s="77"/>
      <c r="C32" s="78"/>
      <c r="D32" s="78"/>
      <c r="E32" s="78"/>
      <c r="F32" s="78"/>
      <c r="G32" s="78"/>
      <c r="H32" s="78"/>
      <c r="J32" s="25"/>
      <c r="K32" s="25"/>
      <c r="L32" s="25"/>
      <c r="M32" s="25"/>
      <c r="N32" s="25"/>
      <c r="O32" s="25"/>
      <c r="P32" s="25"/>
      <c r="Q32" s="25"/>
    </row>
    <row r="33" spans="1:8" ht="18" customHeight="1">
      <c r="A33" s="79"/>
      <c r="B33" s="80"/>
      <c r="C33" s="80"/>
      <c r="D33" s="80"/>
      <c r="E33" s="80"/>
      <c r="F33" s="80"/>
      <c r="G33" s="80"/>
      <c r="H33" s="80"/>
    </row>
    <row r="34" spans="1:8" ht="15" customHeight="1"/>
    <row r="35" spans="1:8" ht="15" customHeight="1"/>
    <row r="36" spans="1:8" ht="15" customHeight="1"/>
  </sheetData>
  <mergeCells count="11">
    <mergeCell ref="A16:B16"/>
    <mergeCell ref="A2:B2"/>
    <mergeCell ref="A3:B3"/>
    <mergeCell ref="A4:A6"/>
    <mergeCell ref="A7:A9"/>
    <mergeCell ref="A10:A15"/>
    <mergeCell ref="A22:B22"/>
    <mergeCell ref="A20:B21"/>
    <mergeCell ref="C20:C21"/>
    <mergeCell ref="D20:E20"/>
    <mergeCell ref="F20:I20"/>
  </mergeCells>
  <phoneticPr fontId="8"/>
  <pageMargins left="0.59055118110236227" right="0.59055118110236227" top="0.59055118110236227" bottom="0.39370078740157483" header="0" footer="0.19685039370078741"/>
  <pageSetup paperSize="9" scale="96" orientation="portrait" r:id="rId1"/>
  <headerFooter scaleWithDoc="0" alignWithMargins="0">
    <oddFooter>&amp;C- &amp;P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37"/>
  <sheetViews>
    <sheetView view="pageBreakPreview" zoomScale="85" zoomScaleNormal="100" zoomScaleSheetLayoutView="85" workbookViewId="0">
      <selection activeCell="I50" sqref="I50"/>
    </sheetView>
  </sheetViews>
  <sheetFormatPr defaultRowHeight="20.100000000000001" customHeight="1"/>
  <cols>
    <col min="1" max="1" width="33.125" style="83" customWidth="1"/>
    <col min="2" max="9" width="6.25" style="92" customWidth="1"/>
    <col min="10" max="256" width="9" style="83"/>
    <col min="257" max="257" width="30.375" style="83" customWidth="1"/>
    <col min="258" max="259" width="6.875" style="83" customWidth="1"/>
    <col min="260" max="265" width="6.125" style="83" customWidth="1"/>
    <col min="266" max="512" width="9" style="83"/>
    <col min="513" max="513" width="30.375" style="83" customWidth="1"/>
    <col min="514" max="515" width="6.875" style="83" customWidth="1"/>
    <col min="516" max="521" width="6.125" style="83" customWidth="1"/>
    <col min="522" max="768" width="9" style="83"/>
    <col min="769" max="769" width="30.375" style="83" customWidth="1"/>
    <col min="770" max="771" width="6.875" style="83" customWidth="1"/>
    <col min="772" max="777" width="6.125" style="83" customWidth="1"/>
    <col min="778" max="1024" width="9" style="83"/>
    <col min="1025" max="1025" width="30.375" style="83" customWidth="1"/>
    <col min="1026" max="1027" width="6.875" style="83" customWidth="1"/>
    <col min="1028" max="1033" width="6.125" style="83" customWidth="1"/>
    <col min="1034" max="1280" width="9" style="83"/>
    <col min="1281" max="1281" width="30.375" style="83" customWidth="1"/>
    <col min="1282" max="1283" width="6.875" style="83" customWidth="1"/>
    <col min="1284" max="1289" width="6.125" style="83" customWidth="1"/>
    <col min="1290" max="1536" width="9" style="83"/>
    <col min="1537" max="1537" width="30.375" style="83" customWidth="1"/>
    <col min="1538" max="1539" width="6.875" style="83" customWidth="1"/>
    <col min="1540" max="1545" width="6.125" style="83" customWidth="1"/>
    <col min="1546" max="1792" width="9" style="83"/>
    <col min="1793" max="1793" width="30.375" style="83" customWidth="1"/>
    <col min="1794" max="1795" width="6.875" style="83" customWidth="1"/>
    <col min="1796" max="1801" width="6.125" style="83" customWidth="1"/>
    <col min="1802" max="2048" width="9" style="83"/>
    <col min="2049" max="2049" width="30.375" style="83" customWidth="1"/>
    <col min="2050" max="2051" width="6.875" style="83" customWidth="1"/>
    <col min="2052" max="2057" width="6.125" style="83" customWidth="1"/>
    <col min="2058" max="2304" width="9" style="83"/>
    <col min="2305" max="2305" width="30.375" style="83" customWidth="1"/>
    <col min="2306" max="2307" width="6.875" style="83" customWidth="1"/>
    <col min="2308" max="2313" width="6.125" style="83" customWidth="1"/>
    <col min="2314" max="2560" width="9" style="83"/>
    <col min="2561" max="2561" width="30.375" style="83" customWidth="1"/>
    <col min="2562" max="2563" width="6.875" style="83" customWidth="1"/>
    <col min="2564" max="2569" width="6.125" style="83" customWidth="1"/>
    <col min="2570" max="2816" width="9" style="83"/>
    <col min="2817" max="2817" width="30.375" style="83" customWidth="1"/>
    <col min="2818" max="2819" width="6.875" style="83" customWidth="1"/>
    <col min="2820" max="2825" width="6.125" style="83" customWidth="1"/>
    <col min="2826" max="3072" width="9" style="83"/>
    <col min="3073" max="3073" width="30.375" style="83" customWidth="1"/>
    <col min="3074" max="3075" width="6.875" style="83" customWidth="1"/>
    <col min="3076" max="3081" width="6.125" style="83" customWidth="1"/>
    <col min="3082" max="3328" width="9" style="83"/>
    <col min="3329" max="3329" width="30.375" style="83" customWidth="1"/>
    <col min="3330" max="3331" width="6.875" style="83" customWidth="1"/>
    <col min="3332" max="3337" width="6.125" style="83" customWidth="1"/>
    <col min="3338" max="3584" width="9" style="83"/>
    <col min="3585" max="3585" width="30.375" style="83" customWidth="1"/>
    <col min="3586" max="3587" width="6.875" style="83" customWidth="1"/>
    <col min="3588" max="3593" width="6.125" style="83" customWidth="1"/>
    <col min="3594" max="3840" width="9" style="83"/>
    <col min="3841" max="3841" width="30.375" style="83" customWidth="1"/>
    <col min="3842" max="3843" width="6.875" style="83" customWidth="1"/>
    <col min="3844" max="3849" width="6.125" style="83" customWidth="1"/>
    <col min="3850" max="4096" width="9" style="83"/>
    <col min="4097" max="4097" width="30.375" style="83" customWidth="1"/>
    <col min="4098" max="4099" width="6.875" style="83" customWidth="1"/>
    <col min="4100" max="4105" width="6.125" style="83" customWidth="1"/>
    <col min="4106" max="4352" width="9" style="83"/>
    <col min="4353" max="4353" width="30.375" style="83" customWidth="1"/>
    <col min="4354" max="4355" width="6.875" style="83" customWidth="1"/>
    <col min="4356" max="4361" width="6.125" style="83" customWidth="1"/>
    <col min="4362" max="4608" width="9" style="83"/>
    <col min="4609" max="4609" width="30.375" style="83" customWidth="1"/>
    <col min="4610" max="4611" width="6.875" style="83" customWidth="1"/>
    <col min="4612" max="4617" width="6.125" style="83" customWidth="1"/>
    <col min="4618" max="4864" width="9" style="83"/>
    <col min="4865" max="4865" width="30.375" style="83" customWidth="1"/>
    <col min="4866" max="4867" width="6.875" style="83" customWidth="1"/>
    <col min="4868" max="4873" width="6.125" style="83" customWidth="1"/>
    <col min="4874" max="5120" width="9" style="83"/>
    <col min="5121" max="5121" width="30.375" style="83" customWidth="1"/>
    <col min="5122" max="5123" width="6.875" style="83" customWidth="1"/>
    <col min="5124" max="5129" width="6.125" style="83" customWidth="1"/>
    <col min="5130" max="5376" width="9" style="83"/>
    <col min="5377" max="5377" width="30.375" style="83" customWidth="1"/>
    <col min="5378" max="5379" width="6.875" style="83" customWidth="1"/>
    <col min="5380" max="5385" width="6.125" style="83" customWidth="1"/>
    <col min="5386" max="5632" width="9" style="83"/>
    <col min="5633" max="5633" width="30.375" style="83" customWidth="1"/>
    <col min="5634" max="5635" width="6.875" style="83" customWidth="1"/>
    <col min="5636" max="5641" width="6.125" style="83" customWidth="1"/>
    <col min="5642" max="5888" width="9" style="83"/>
    <col min="5889" max="5889" width="30.375" style="83" customWidth="1"/>
    <col min="5890" max="5891" width="6.875" style="83" customWidth="1"/>
    <col min="5892" max="5897" width="6.125" style="83" customWidth="1"/>
    <col min="5898" max="6144" width="9" style="83"/>
    <col min="6145" max="6145" width="30.375" style="83" customWidth="1"/>
    <col min="6146" max="6147" width="6.875" style="83" customWidth="1"/>
    <col min="6148" max="6153" width="6.125" style="83" customWidth="1"/>
    <col min="6154" max="6400" width="9" style="83"/>
    <col min="6401" max="6401" width="30.375" style="83" customWidth="1"/>
    <col min="6402" max="6403" width="6.875" style="83" customWidth="1"/>
    <col min="6404" max="6409" width="6.125" style="83" customWidth="1"/>
    <col min="6410" max="6656" width="9" style="83"/>
    <col min="6657" max="6657" width="30.375" style="83" customWidth="1"/>
    <col min="6658" max="6659" width="6.875" style="83" customWidth="1"/>
    <col min="6660" max="6665" width="6.125" style="83" customWidth="1"/>
    <col min="6666" max="6912" width="9" style="83"/>
    <col min="6913" max="6913" width="30.375" style="83" customWidth="1"/>
    <col min="6914" max="6915" width="6.875" style="83" customWidth="1"/>
    <col min="6916" max="6921" width="6.125" style="83" customWidth="1"/>
    <col min="6922" max="7168" width="9" style="83"/>
    <col min="7169" max="7169" width="30.375" style="83" customWidth="1"/>
    <col min="7170" max="7171" width="6.875" style="83" customWidth="1"/>
    <col min="7172" max="7177" width="6.125" style="83" customWidth="1"/>
    <col min="7178" max="7424" width="9" style="83"/>
    <col min="7425" max="7425" width="30.375" style="83" customWidth="1"/>
    <col min="7426" max="7427" width="6.875" style="83" customWidth="1"/>
    <col min="7428" max="7433" width="6.125" style="83" customWidth="1"/>
    <col min="7434" max="7680" width="9" style="83"/>
    <col min="7681" max="7681" width="30.375" style="83" customWidth="1"/>
    <col min="7682" max="7683" width="6.875" style="83" customWidth="1"/>
    <col min="7684" max="7689" width="6.125" style="83" customWidth="1"/>
    <col min="7690" max="7936" width="9" style="83"/>
    <col min="7937" max="7937" width="30.375" style="83" customWidth="1"/>
    <col min="7938" max="7939" width="6.875" style="83" customWidth="1"/>
    <col min="7940" max="7945" width="6.125" style="83" customWidth="1"/>
    <col min="7946" max="8192" width="9" style="83"/>
    <col min="8193" max="8193" width="30.375" style="83" customWidth="1"/>
    <col min="8194" max="8195" width="6.875" style="83" customWidth="1"/>
    <col min="8196" max="8201" width="6.125" style="83" customWidth="1"/>
    <col min="8202" max="8448" width="9" style="83"/>
    <col min="8449" max="8449" width="30.375" style="83" customWidth="1"/>
    <col min="8450" max="8451" width="6.875" style="83" customWidth="1"/>
    <col min="8452" max="8457" width="6.125" style="83" customWidth="1"/>
    <col min="8458" max="8704" width="9" style="83"/>
    <col min="8705" max="8705" width="30.375" style="83" customWidth="1"/>
    <col min="8706" max="8707" width="6.875" style="83" customWidth="1"/>
    <col min="8708" max="8713" width="6.125" style="83" customWidth="1"/>
    <col min="8714" max="8960" width="9" style="83"/>
    <col min="8961" max="8961" width="30.375" style="83" customWidth="1"/>
    <col min="8962" max="8963" width="6.875" style="83" customWidth="1"/>
    <col min="8964" max="8969" width="6.125" style="83" customWidth="1"/>
    <col min="8970" max="9216" width="9" style="83"/>
    <col min="9217" max="9217" width="30.375" style="83" customWidth="1"/>
    <col min="9218" max="9219" width="6.875" style="83" customWidth="1"/>
    <col min="9220" max="9225" width="6.125" style="83" customWidth="1"/>
    <col min="9226" max="9472" width="9" style="83"/>
    <col min="9473" max="9473" width="30.375" style="83" customWidth="1"/>
    <col min="9474" max="9475" width="6.875" style="83" customWidth="1"/>
    <col min="9476" max="9481" width="6.125" style="83" customWidth="1"/>
    <col min="9482" max="9728" width="9" style="83"/>
    <col min="9729" max="9729" width="30.375" style="83" customWidth="1"/>
    <col min="9730" max="9731" width="6.875" style="83" customWidth="1"/>
    <col min="9732" max="9737" width="6.125" style="83" customWidth="1"/>
    <col min="9738" max="9984" width="9" style="83"/>
    <col min="9985" max="9985" width="30.375" style="83" customWidth="1"/>
    <col min="9986" max="9987" width="6.875" style="83" customWidth="1"/>
    <col min="9988" max="9993" width="6.125" style="83" customWidth="1"/>
    <col min="9994" max="10240" width="9" style="83"/>
    <col min="10241" max="10241" width="30.375" style="83" customWidth="1"/>
    <col min="10242" max="10243" width="6.875" style="83" customWidth="1"/>
    <col min="10244" max="10249" width="6.125" style="83" customWidth="1"/>
    <col min="10250" max="10496" width="9" style="83"/>
    <col min="10497" max="10497" width="30.375" style="83" customWidth="1"/>
    <col min="10498" max="10499" width="6.875" style="83" customWidth="1"/>
    <col min="10500" max="10505" width="6.125" style="83" customWidth="1"/>
    <col min="10506" max="10752" width="9" style="83"/>
    <col min="10753" max="10753" width="30.375" style="83" customWidth="1"/>
    <col min="10754" max="10755" width="6.875" style="83" customWidth="1"/>
    <col min="10756" max="10761" width="6.125" style="83" customWidth="1"/>
    <col min="10762" max="11008" width="9" style="83"/>
    <col min="11009" max="11009" width="30.375" style="83" customWidth="1"/>
    <col min="11010" max="11011" width="6.875" style="83" customWidth="1"/>
    <col min="11012" max="11017" width="6.125" style="83" customWidth="1"/>
    <col min="11018" max="11264" width="9" style="83"/>
    <col min="11265" max="11265" width="30.375" style="83" customWidth="1"/>
    <col min="11266" max="11267" width="6.875" style="83" customWidth="1"/>
    <col min="11268" max="11273" width="6.125" style="83" customWidth="1"/>
    <col min="11274" max="11520" width="9" style="83"/>
    <col min="11521" max="11521" width="30.375" style="83" customWidth="1"/>
    <col min="11522" max="11523" width="6.875" style="83" customWidth="1"/>
    <col min="11524" max="11529" width="6.125" style="83" customWidth="1"/>
    <col min="11530" max="11776" width="9" style="83"/>
    <col min="11777" max="11777" width="30.375" style="83" customWidth="1"/>
    <col min="11778" max="11779" width="6.875" style="83" customWidth="1"/>
    <col min="11780" max="11785" width="6.125" style="83" customWidth="1"/>
    <col min="11786" max="12032" width="9" style="83"/>
    <col min="12033" max="12033" width="30.375" style="83" customWidth="1"/>
    <col min="12034" max="12035" width="6.875" style="83" customWidth="1"/>
    <col min="12036" max="12041" width="6.125" style="83" customWidth="1"/>
    <col min="12042" max="12288" width="9" style="83"/>
    <col min="12289" max="12289" width="30.375" style="83" customWidth="1"/>
    <col min="12290" max="12291" width="6.875" style="83" customWidth="1"/>
    <col min="12292" max="12297" width="6.125" style="83" customWidth="1"/>
    <col min="12298" max="12544" width="9" style="83"/>
    <col min="12545" max="12545" width="30.375" style="83" customWidth="1"/>
    <col min="12546" max="12547" width="6.875" style="83" customWidth="1"/>
    <col min="12548" max="12553" width="6.125" style="83" customWidth="1"/>
    <col min="12554" max="12800" width="9" style="83"/>
    <col min="12801" max="12801" width="30.375" style="83" customWidth="1"/>
    <col min="12802" max="12803" width="6.875" style="83" customWidth="1"/>
    <col min="12804" max="12809" width="6.125" style="83" customWidth="1"/>
    <col min="12810" max="13056" width="9" style="83"/>
    <col min="13057" max="13057" width="30.375" style="83" customWidth="1"/>
    <col min="13058" max="13059" width="6.875" style="83" customWidth="1"/>
    <col min="13060" max="13065" width="6.125" style="83" customWidth="1"/>
    <col min="13066" max="13312" width="9" style="83"/>
    <col min="13313" max="13313" width="30.375" style="83" customWidth="1"/>
    <col min="13314" max="13315" width="6.875" style="83" customWidth="1"/>
    <col min="13316" max="13321" width="6.125" style="83" customWidth="1"/>
    <col min="13322" max="13568" width="9" style="83"/>
    <col min="13569" max="13569" width="30.375" style="83" customWidth="1"/>
    <col min="13570" max="13571" width="6.875" style="83" customWidth="1"/>
    <col min="13572" max="13577" width="6.125" style="83" customWidth="1"/>
    <col min="13578" max="13824" width="9" style="83"/>
    <col min="13825" max="13825" width="30.375" style="83" customWidth="1"/>
    <col min="13826" max="13827" width="6.875" style="83" customWidth="1"/>
    <col min="13828" max="13833" width="6.125" style="83" customWidth="1"/>
    <col min="13834" max="14080" width="9" style="83"/>
    <col min="14081" max="14081" width="30.375" style="83" customWidth="1"/>
    <col min="14082" max="14083" width="6.875" style="83" customWidth="1"/>
    <col min="14084" max="14089" width="6.125" style="83" customWidth="1"/>
    <col min="14090" max="14336" width="9" style="83"/>
    <col min="14337" max="14337" width="30.375" style="83" customWidth="1"/>
    <col min="14338" max="14339" width="6.875" style="83" customWidth="1"/>
    <col min="14340" max="14345" width="6.125" style="83" customWidth="1"/>
    <col min="14346" max="14592" width="9" style="83"/>
    <col min="14593" max="14593" width="30.375" style="83" customWidth="1"/>
    <col min="14594" max="14595" width="6.875" style="83" customWidth="1"/>
    <col min="14596" max="14601" width="6.125" style="83" customWidth="1"/>
    <col min="14602" max="14848" width="9" style="83"/>
    <col min="14849" max="14849" width="30.375" style="83" customWidth="1"/>
    <col min="14850" max="14851" width="6.875" style="83" customWidth="1"/>
    <col min="14852" max="14857" width="6.125" style="83" customWidth="1"/>
    <col min="14858" max="15104" width="9" style="83"/>
    <col min="15105" max="15105" width="30.375" style="83" customWidth="1"/>
    <col min="15106" max="15107" width="6.875" style="83" customWidth="1"/>
    <col min="15108" max="15113" width="6.125" style="83" customWidth="1"/>
    <col min="15114" max="15360" width="9" style="83"/>
    <col min="15361" max="15361" width="30.375" style="83" customWidth="1"/>
    <col min="15362" max="15363" width="6.875" style="83" customWidth="1"/>
    <col min="15364" max="15369" width="6.125" style="83" customWidth="1"/>
    <col min="15370" max="15616" width="9" style="83"/>
    <col min="15617" max="15617" width="30.375" style="83" customWidth="1"/>
    <col min="15618" max="15619" width="6.875" style="83" customWidth="1"/>
    <col min="15620" max="15625" width="6.125" style="83" customWidth="1"/>
    <col min="15626" max="15872" width="9" style="83"/>
    <col min="15873" max="15873" width="30.375" style="83" customWidth="1"/>
    <col min="15874" max="15875" width="6.875" style="83" customWidth="1"/>
    <col min="15876" max="15881" width="6.125" style="83" customWidth="1"/>
    <col min="15882" max="16128" width="9" style="83"/>
    <col min="16129" max="16129" width="30.375" style="83" customWidth="1"/>
    <col min="16130" max="16131" width="6.875" style="83" customWidth="1"/>
    <col min="16132" max="16137" width="6.125" style="83" customWidth="1"/>
    <col min="16138" max="16384" width="9" style="83"/>
  </cols>
  <sheetData>
    <row r="1" spans="1:14" s="65" customFormat="1" ht="25.5" customHeight="1">
      <c r="A1" s="84" t="s">
        <v>4021</v>
      </c>
      <c r="B1" s="66"/>
      <c r="C1" s="66"/>
      <c r="D1" s="66"/>
      <c r="E1" s="66"/>
      <c r="F1" s="66"/>
      <c r="G1" s="66"/>
      <c r="H1" s="66"/>
      <c r="J1" s="66"/>
      <c r="K1" s="66"/>
      <c r="L1" s="66"/>
      <c r="M1" s="66"/>
      <c r="N1" s="66"/>
    </row>
    <row r="2" spans="1:14" s="65" customFormat="1" ht="12" customHeight="1">
      <c r="A2" s="84"/>
      <c r="B2" s="66"/>
      <c r="C2" s="66"/>
      <c r="D2" s="66"/>
      <c r="E2" s="66"/>
      <c r="F2" s="66"/>
      <c r="G2" s="66"/>
      <c r="H2" s="66"/>
      <c r="I2" s="275" t="s">
        <v>4003</v>
      </c>
      <c r="J2" s="66"/>
      <c r="K2" s="66"/>
      <c r="L2" s="66"/>
      <c r="M2" s="66"/>
      <c r="N2" s="66"/>
    </row>
    <row r="3" spans="1:14" ht="18" customHeight="1">
      <c r="A3" s="2647" t="s">
        <v>206</v>
      </c>
      <c r="B3" s="2761" t="s">
        <v>99</v>
      </c>
      <c r="C3" s="2761" t="s">
        <v>207</v>
      </c>
      <c r="D3" s="2761"/>
      <c r="E3" s="2761"/>
      <c r="F3" s="2761"/>
      <c r="G3" s="2761"/>
      <c r="H3" s="2761"/>
      <c r="I3" s="2654" t="s">
        <v>208</v>
      </c>
    </row>
    <row r="4" spans="1:14" ht="57" customHeight="1">
      <c r="A4" s="2722"/>
      <c r="B4" s="2614"/>
      <c r="C4" s="67" t="s">
        <v>101</v>
      </c>
      <c r="D4" s="85" t="s">
        <v>209</v>
      </c>
      <c r="E4" s="86" t="s">
        <v>210</v>
      </c>
      <c r="F4" s="86" t="s">
        <v>211</v>
      </c>
      <c r="G4" s="86" t="s">
        <v>212</v>
      </c>
      <c r="H4" s="86" t="s">
        <v>213</v>
      </c>
      <c r="I4" s="2651"/>
    </row>
    <row r="5" spans="1:14" ht="15" customHeight="1">
      <c r="A5" s="417" t="s">
        <v>2926</v>
      </c>
      <c r="B5" s="2094">
        <v>3390</v>
      </c>
      <c r="C5" s="2095">
        <v>1870</v>
      </c>
      <c r="D5" s="2096">
        <v>140</v>
      </c>
      <c r="E5" s="2096">
        <v>300</v>
      </c>
      <c r="F5" s="2096">
        <v>340</v>
      </c>
      <c r="G5" s="2096">
        <v>380</v>
      </c>
      <c r="H5" s="2096">
        <v>720</v>
      </c>
      <c r="I5" s="2097">
        <v>400</v>
      </c>
    </row>
    <row r="6" spans="1:14" ht="15" customHeight="1">
      <c r="A6" s="87" t="s">
        <v>114</v>
      </c>
      <c r="B6" s="2098">
        <v>3010</v>
      </c>
      <c r="C6" s="2095">
        <v>1690</v>
      </c>
      <c r="D6" s="2099">
        <v>130</v>
      </c>
      <c r="E6" s="2099">
        <v>290</v>
      </c>
      <c r="F6" s="2099">
        <v>300</v>
      </c>
      <c r="G6" s="2099">
        <v>350</v>
      </c>
      <c r="H6" s="2099">
        <v>630</v>
      </c>
      <c r="I6" s="2100">
        <v>320</v>
      </c>
    </row>
    <row r="7" spans="1:14" ht="15" customHeight="1">
      <c r="A7" s="87" t="s">
        <v>215</v>
      </c>
      <c r="B7" s="2098">
        <v>380</v>
      </c>
      <c r="C7" s="2095">
        <v>180</v>
      </c>
      <c r="D7" s="2099">
        <v>10</v>
      </c>
      <c r="E7" s="2099">
        <v>20</v>
      </c>
      <c r="F7" s="2099">
        <v>40</v>
      </c>
      <c r="G7" s="2099">
        <v>30</v>
      </c>
      <c r="H7" s="2099">
        <v>90</v>
      </c>
      <c r="I7" s="2100">
        <v>80</v>
      </c>
    </row>
    <row r="8" spans="1:14" ht="15" customHeight="1">
      <c r="A8" s="87" t="s">
        <v>216</v>
      </c>
      <c r="B8" s="2098">
        <v>180</v>
      </c>
      <c r="C8" s="2095">
        <v>100</v>
      </c>
      <c r="D8" s="2099">
        <v>10</v>
      </c>
      <c r="E8" s="2101" t="s">
        <v>111</v>
      </c>
      <c r="F8" s="2099">
        <v>30</v>
      </c>
      <c r="G8" s="2099">
        <v>30</v>
      </c>
      <c r="H8" s="2099">
        <v>40</v>
      </c>
      <c r="I8" s="2100">
        <v>60</v>
      </c>
    </row>
    <row r="9" spans="1:14" ht="15" customHeight="1">
      <c r="A9" s="87" t="s">
        <v>217</v>
      </c>
      <c r="B9" s="2098">
        <v>200</v>
      </c>
      <c r="C9" s="2095">
        <v>80</v>
      </c>
      <c r="D9" s="2101" t="s">
        <v>111</v>
      </c>
      <c r="E9" s="2099">
        <v>20</v>
      </c>
      <c r="F9" s="2099">
        <v>10</v>
      </c>
      <c r="G9" s="2101" t="s">
        <v>111</v>
      </c>
      <c r="H9" s="2099">
        <v>50</v>
      </c>
      <c r="I9" s="2100">
        <v>30</v>
      </c>
    </row>
    <row r="10" spans="1:14" ht="15" customHeight="1">
      <c r="A10" s="87" t="s">
        <v>218</v>
      </c>
      <c r="B10" s="2102" t="s">
        <v>111</v>
      </c>
      <c r="C10" s="2103" t="s">
        <v>111</v>
      </c>
      <c r="D10" s="2101" t="s">
        <v>111</v>
      </c>
      <c r="E10" s="2101" t="s">
        <v>111</v>
      </c>
      <c r="F10" s="2101" t="s">
        <v>111</v>
      </c>
      <c r="G10" s="2101" t="s">
        <v>111</v>
      </c>
      <c r="H10" s="2101" t="s">
        <v>111</v>
      </c>
      <c r="I10" s="2104" t="s">
        <v>111</v>
      </c>
    </row>
    <row r="11" spans="1:14" ht="15" customHeight="1">
      <c r="A11" s="1842" t="s">
        <v>2927</v>
      </c>
      <c r="B11" s="2094">
        <v>1980</v>
      </c>
      <c r="C11" s="2105">
        <v>770</v>
      </c>
      <c r="D11" s="2096">
        <v>60</v>
      </c>
      <c r="E11" s="2096">
        <v>120</v>
      </c>
      <c r="F11" s="2096">
        <v>170</v>
      </c>
      <c r="G11" s="2096">
        <v>190</v>
      </c>
      <c r="H11" s="2096">
        <v>240</v>
      </c>
      <c r="I11" s="2097">
        <v>300</v>
      </c>
    </row>
    <row r="12" spans="1:14" ht="15" customHeight="1">
      <c r="A12" s="87" t="s">
        <v>114</v>
      </c>
      <c r="B12" s="2098">
        <v>1700</v>
      </c>
      <c r="C12" s="2095">
        <v>640</v>
      </c>
      <c r="D12" s="2099">
        <v>60</v>
      </c>
      <c r="E12" s="2099">
        <v>100</v>
      </c>
      <c r="F12" s="2099">
        <v>130</v>
      </c>
      <c r="G12" s="2099">
        <v>160</v>
      </c>
      <c r="H12" s="2099">
        <v>190</v>
      </c>
      <c r="I12" s="2100">
        <v>240</v>
      </c>
    </row>
    <row r="13" spans="1:14" ht="15" customHeight="1">
      <c r="A13" s="87" t="s">
        <v>215</v>
      </c>
      <c r="B13" s="2098">
        <v>280</v>
      </c>
      <c r="C13" s="2095">
        <v>130</v>
      </c>
      <c r="D13" s="2101" t="s">
        <v>111</v>
      </c>
      <c r="E13" s="2099">
        <v>20</v>
      </c>
      <c r="F13" s="2099">
        <v>40</v>
      </c>
      <c r="G13" s="2099">
        <v>20</v>
      </c>
      <c r="H13" s="2099">
        <v>50</v>
      </c>
      <c r="I13" s="2100">
        <v>60</v>
      </c>
    </row>
    <row r="14" spans="1:14" ht="15" customHeight="1">
      <c r="A14" s="87" t="s">
        <v>216</v>
      </c>
      <c r="B14" s="2098">
        <v>110</v>
      </c>
      <c r="C14" s="2095">
        <v>60</v>
      </c>
      <c r="D14" s="2101" t="s">
        <v>111</v>
      </c>
      <c r="E14" s="2101" t="s">
        <v>111</v>
      </c>
      <c r="F14" s="2099">
        <v>30</v>
      </c>
      <c r="G14" s="2099">
        <v>20</v>
      </c>
      <c r="H14" s="2099">
        <v>10</v>
      </c>
      <c r="I14" s="2100">
        <v>40</v>
      </c>
    </row>
    <row r="15" spans="1:14" ht="15" customHeight="1">
      <c r="A15" s="87" t="s">
        <v>217</v>
      </c>
      <c r="B15" s="2098">
        <v>160</v>
      </c>
      <c r="C15" s="2095">
        <v>70</v>
      </c>
      <c r="D15" s="2101" t="s">
        <v>111</v>
      </c>
      <c r="E15" s="2099">
        <v>20</v>
      </c>
      <c r="F15" s="2099">
        <v>10</v>
      </c>
      <c r="G15" s="2101" t="s">
        <v>111</v>
      </c>
      <c r="H15" s="2099">
        <v>40</v>
      </c>
      <c r="I15" s="2100">
        <v>30</v>
      </c>
    </row>
    <row r="16" spans="1:14" ht="15" customHeight="1">
      <c r="A16" s="87" t="s">
        <v>218</v>
      </c>
      <c r="B16" s="2102" t="s">
        <v>111</v>
      </c>
      <c r="C16" s="2103" t="s">
        <v>111</v>
      </c>
      <c r="D16" s="2101" t="s">
        <v>111</v>
      </c>
      <c r="E16" s="2101" t="s">
        <v>111</v>
      </c>
      <c r="F16" s="2101" t="s">
        <v>111</v>
      </c>
      <c r="G16" s="2101" t="s">
        <v>111</v>
      </c>
      <c r="H16" s="2101" t="s">
        <v>111</v>
      </c>
      <c r="I16" s="2104" t="s">
        <v>111</v>
      </c>
    </row>
    <row r="17" spans="1:9" ht="15" customHeight="1">
      <c r="A17" s="1843" t="s">
        <v>2928</v>
      </c>
      <c r="B17" s="2094">
        <v>1400</v>
      </c>
      <c r="C17" s="2105">
        <v>1100</v>
      </c>
      <c r="D17" s="2096">
        <v>80</v>
      </c>
      <c r="E17" s="2096">
        <v>190</v>
      </c>
      <c r="F17" s="2096">
        <v>170</v>
      </c>
      <c r="G17" s="2096">
        <v>190</v>
      </c>
      <c r="H17" s="2096">
        <v>480</v>
      </c>
      <c r="I17" s="2097">
        <v>100</v>
      </c>
    </row>
    <row r="18" spans="1:9" ht="15" customHeight="1">
      <c r="A18" s="87" t="s">
        <v>114</v>
      </c>
      <c r="B18" s="2098">
        <v>1310</v>
      </c>
      <c r="C18" s="2095">
        <v>1050</v>
      </c>
      <c r="D18" s="2099">
        <v>70</v>
      </c>
      <c r="E18" s="2099">
        <v>190</v>
      </c>
      <c r="F18" s="2099">
        <v>170</v>
      </c>
      <c r="G18" s="2099">
        <v>190</v>
      </c>
      <c r="H18" s="2099">
        <v>440</v>
      </c>
      <c r="I18" s="2100">
        <v>80</v>
      </c>
    </row>
    <row r="19" spans="1:9" ht="15" customHeight="1">
      <c r="A19" s="87" t="s">
        <v>215</v>
      </c>
      <c r="B19" s="2098">
        <v>100</v>
      </c>
      <c r="C19" s="2095">
        <v>60</v>
      </c>
      <c r="D19" s="2099">
        <v>10</v>
      </c>
      <c r="E19" s="2101" t="s">
        <v>111</v>
      </c>
      <c r="F19" s="2101" t="s">
        <v>111</v>
      </c>
      <c r="G19" s="2099">
        <v>0</v>
      </c>
      <c r="H19" s="2099">
        <v>40</v>
      </c>
      <c r="I19" s="2100">
        <v>20</v>
      </c>
    </row>
    <row r="20" spans="1:9" ht="15" customHeight="1">
      <c r="A20" s="87" t="s">
        <v>216</v>
      </c>
      <c r="B20" s="2098">
        <v>60</v>
      </c>
      <c r="C20" s="2095">
        <v>40</v>
      </c>
      <c r="D20" s="2099">
        <v>10</v>
      </c>
      <c r="E20" s="2101" t="s">
        <v>111</v>
      </c>
      <c r="F20" s="2101" t="s">
        <v>111</v>
      </c>
      <c r="G20" s="2099">
        <v>0</v>
      </c>
      <c r="H20" s="2099">
        <v>30</v>
      </c>
      <c r="I20" s="2100">
        <v>20</v>
      </c>
    </row>
    <row r="21" spans="1:9" ht="15" customHeight="1">
      <c r="A21" s="87" t="s">
        <v>217</v>
      </c>
      <c r="B21" s="2098">
        <v>30</v>
      </c>
      <c r="C21" s="2095">
        <v>20</v>
      </c>
      <c r="D21" s="2101" t="s">
        <v>111</v>
      </c>
      <c r="E21" s="2101" t="s">
        <v>111</v>
      </c>
      <c r="F21" s="2101" t="s">
        <v>111</v>
      </c>
      <c r="G21" s="2101" t="s">
        <v>111</v>
      </c>
      <c r="H21" s="2099">
        <v>20</v>
      </c>
      <c r="I21" s="2104" t="s">
        <v>111</v>
      </c>
    </row>
    <row r="22" spans="1:9" ht="15" customHeight="1">
      <c r="A22" s="87" t="s">
        <v>218</v>
      </c>
      <c r="B22" s="2102" t="s">
        <v>111</v>
      </c>
      <c r="C22" s="2103" t="s">
        <v>111</v>
      </c>
      <c r="D22" s="2101" t="s">
        <v>111</v>
      </c>
      <c r="E22" s="2101" t="s">
        <v>111</v>
      </c>
      <c r="F22" s="2101" t="s">
        <v>111</v>
      </c>
      <c r="G22" s="2101" t="s">
        <v>111</v>
      </c>
      <c r="H22" s="2101" t="s">
        <v>111</v>
      </c>
      <c r="I22" s="2104" t="s">
        <v>111</v>
      </c>
    </row>
    <row r="23" spans="1:9" ht="15" customHeight="1">
      <c r="A23" s="1844" t="s">
        <v>2929</v>
      </c>
      <c r="B23" s="2094">
        <v>160</v>
      </c>
      <c r="C23" s="2105">
        <v>130</v>
      </c>
      <c r="D23" s="2106" t="s">
        <v>111</v>
      </c>
      <c r="E23" s="2096">
        <v>10</v>
      </c>
      <c r="F23" s="2096">
        <v>20</v>
      </c>
      <c r="G23" s="2096">
        <v>30</v>
      </c>
      <c r="H23" s="2096">
        <v>70</v>
      </c>
      <c r="I23" s="2097">
        <v>20</v>
      </c>
    </row>
    <row r="24" spans="1:9" ht="15" customHeight="1">
      <c r="A24" s="87" t="s">
        <v>114</v>
      </c>
      <c r="B24" s="2098">
        <v>160</v>
      </c>
      <c r="C24" s="2095">
        <v>130</v>
      </c>
      <c r="D24" s="2101" t="s">
        <v>111</v>
      </c>
      <c r="E24" s="2099">
        <v>10</v>
      </c>
      <c r="F24" s="2099">
        <v>20</v>
      </c>
      <c r="G24" s="2099">
        <v>30</v>
      </c>
      <c r="H24" s="2099">
        <v>70</v>
      </c>
      <c r="I24" s="2100">
        <v>10</v>
      </c>
    </row>
    <row r="25" spans="1:9" ht="15" customHeight="1">
      <c r="A25" s="87" t="s">
        <v>215</v>
      </c>
      <c r="B25" s="2098">
        <v>0</v>
      </c>
      <c r="C25" s="2103" t="s">
        <v>111</v>
      </c>
      <c r="D25" s="2101" t="s">
        <v>111</v>
      </c>
      <c r="E25" s="2101" t="s">
        <v>111</v>
      </c>
      <c r="F25" s="2101" t="s">
        <v>111</v>
      </c>
      <c r="G25" s="2101" t="s">
        <v>111</v>
      </c>
      <c r="H25" s="2101" t="s">
        <v>111</v>
      </c>
      <c r="I25" s="2100">
        <v>0</v>
      </c>
    </row>
    <row r="26" spans="1:9" ht="15" customHeight="1">
      <c r="A26" s="87" t="s">
        <v>216</v>
      </c>
      <c r="B26" s="2098">
        <v>0</v>
      </c>
      <c r="C26" s="2103" t="s">
        <v>111</v>
      </c>
      <c r="D26" s="2101" t="s">
        <v>111</v>
      </c>
      <c r="E26" s="2101" t="s">
        <v>111</v>
      </c>
      <c r="F26" s="2101" t="s">
        <v>111</v>
      </c>
      <c r="G26" s="2101" t="s">
        <v>111</v>
      </c>
      <c r="H26" s="2101" t="s">
        <v>111</v>
      </c>
      <c r="I26" s="2100">
        <v>0</v>
      </c>
    </row>
    <row r="27" spans="1:9" ht="15" customHeight="1">
      <c r="A27" s="87" t="s">
        <v>217</v>
      </c>
      <c r="B27" s="2102" t="s">
        <v>111</v>
      </c>
      <c r="C27" s="2103" t="s">
        <v>111</v>
      </c>
      <c r="D27" s="2101" t="s">
        <v>111</v>
      </c>
      <c r="E27" s="2101" t="s">
        <v>111</v>
      </c>
      <c r="F27" s="2101" t="s">
        <v>111</v>
      </c>
      <c r="G27" s="2101" t="s">
        <v>111</v>
      </c>
      <c r="H27" s="2101" t="s">
        <v>111</v>
      </c>
      <c r="I27" s="2104" t="s">
        <v>111</v>
      </c>
    </row>
    <row r="28" spans="1:9" ht="15" customHeight="1">
      <c r="A28" s="87" t="s">
        <v>218</v>
      </c>
      <c r="B28" s="2102" t="s">
        <v>111</v>
      </c>
      <c r="C28" s="2103" t="s">
        <v>111</v>
      </c>
      <c r="D28" s="2101" t="s">
        <v>111</v>
      </c>
      <c r="E28" s="2101" t="s">
        <v>111</v>
      </c>
      <c r="F28" s="2101" t="s">
        <v>111</v>
      </c>
      <c r="G28" s="2101" t="s">
        <v>111</v>
      </c>
      <c r="H28" s="2101" t="s">
        <v>111</v>
      </c>
      <c r="I28" s="2104" t="s">
        <v>111</v>
      </c>
    </row>
    <row r="29" spans="1:9" ht="15" customHeight="1">
      <c r="A29" s="1843" t="s">
        <v>2930</v>
      </c>
      <c r="B29" s="2094">
        <v>1240</v>
      </c>
      <c r="C29" s="2107">
        <v>970</v>
      </c>
      <c r="D29" s="2096">
        <v>80</v>
      </c>
      <c r="E29" s="2096">
        <v>170</v>
      </c>
      <c r="F29" s="2096">
        <v>150</v>
      </c>
      <c r="G29" s="2096">
        <v>170</v>
      </c>
      <c r="H29" s="2096">
        <v>410</v>
      </c>
      <c r="I29" s="2097">
        <v>90</v>
      </c>
    </row>
    <row r="30" spans="1:9" ht="15" customHeight="1">
      <c r="A30" s="87" t="s">
        <v>114</v>
      </c>
      <c r="B30" s="2108">
        <v>1150</v>
      </c>
      <c r="C30" s="898">
        <v>920</v>
      </c>
      <c r="D30" s="2099">
        <v>70</v>
      </c>
      <c r="E30" s="2099">
        <v>170</v>
      </c>
      <c r="F30" s="2099">
        <v>150</v>
      </c>
      <c r="G30" s="2099">
        <v>160</v>
      </c>
      <c r="H30" s="2099">
        <v>370</v>
      </c>
      <c r="I30" s="2100">
        <v>70</v>
      </c>
    </row>
    <row r="31" spans="1:9" ht="15" customHeight="1">
      <c r="A31" s="87" t="s">
        <v>215</v>
      </c>
      <c r="B31" s="2108">
        <v>90</v>
      </c>
      <c r="C31" s="898">
        <v>60</v>
      </c>
      <c r="D31" s="2099">
        <v>10</v>
      </c>
      <c r="E31" s="2101" t="s">
        <v>111</v>
      </c>
      <c r="F31" s="2101" t="s">
        <v>111</v>
      </c>
      <c r="G31" s="2099">
        <v>0</v>
      </c>
      <c r="H31" s="2099">
        <v>40</v>
      </c>
      <c r="I31" s="2100">
        <v>20</v>
      </c>
    </row>
    <row r="32" spans="1:9" ht="15" customHeight="1">
      <c r="A32" s="87" t="s">
        <v>216</v>
      </c>
      <c r="B32" s="2108">
        <v>60</v>
      </c>
      <c r="C32" s="898">
        <v>40</v>
      </c>
      <c r="D32" s="2099">
        <v>10</v>
      </c>
      <c r="E32" s="2101" t="s">
        <v>111</v>
      </c>
      <c r="F32" s="2101" t="s">
        <v>111</v>
      </c>
      <c r="G32" s="2099">
        <v>0</v>
      </c>
      <c r="H32" s="2099">
        <v>30</v>
      </c>
      <c r="I32" s="2100">
        <v>20</v>
      </c>
    </row>
    <row r="33" spans="1:9" ht="15" customHeight="1">
      <c r="A33" s="87" t="s">
        <v>217</v>
      </c>
      <c r="B33" s="2108">
        <v>30</v>
      </c>
      <c r="C33" s="898">
        <v>20</v>
      </c>
      <c r="D33" s="2101" t="s">
        <v>111</v>
      </c>
      <c r="E33" s="2101" t="s">
        <v>111</v>
      </c>
      <c r="F33" s="2101" t="s">
        <v>111</v>
      </c>
      <c r="G33" s="2101" t="s">
        <v>111</v>
      </c>
      <c r="H33" s="2099">
        <v>20</v>
      </c>
      <c r="I33" s="2104" t="s">
        <v>111</v>
      </c>
    </row>
    <row r="34" spans="1:9" ht="15" customHeight="1">
      <c r="A34" s="89" t="s">
        <v>218</v>
      </c>
      <c r="B34" s="2109" t="s">
        <v>111</v>
      </c>
      <c r="C34" s="2110" t="s">
        <v>111</v>
      </c>
      <c r="D34" s="2111" t="s">
        <v>111</v>
      </c>
      <c r="E34" s="2111" t="s">
        <v>111</v>
      </c>
      <c r="F34" s="2111" t="s">
        <v>111</v>
      </c>
      <c r="G34" s="2111" t="s">
        <v>111</v>
      </c>
      <c r="H34" s="2111" t="s">
        <v>111</v>
      </c>
      <c r="I34" s="2112" t="s">
        <v>111</v>
      </c>
    </row>
    <row r="35" spans="1:9" ht="18" customHeight="1">
      <c r="A35" s="90" t="s">
        <v>123</v>
      </c>
      <c r="B35" s="90"/>
      <c r="C35" s="90"/>
      <c r="D35" s="91"/>
      <c r="E35" s="91"/>
      <c r="F35" s="91"/>
      <c r="G35" s="91"/>
      <c r="H35" s="91"/>
      <c r="I35" s="91"/>
    </row>
    <row r="36" spans="1:9" ht="20.100000000000001" customHeight="1">
      <c r="A36" s="406" t="s">
        <v>219</v>
      </c>
    </row>
    <row r="37" spans="1:9" ht="30" customHeight="1">
      <c r="A37" s="2843" t="s">
        <v>4013</v>
      </c>
      <c r="B37" s="2843"/>
      <c r="C37" s="2843"/>
      <c r="D37" s="2843"/>
      <c r="E37" s="2843"/>
      <c r="F37" s="2843"/>
      <c r="G37" s="2843"/>
      <c r="H37" s="2843"/>
      <c r="I37" s="2843"/>
    </row>
  </sheetData>
  <mergeCells count="5">
    <mergeCell ref="A3:A4"/>
    <mergeCell ref="B3:B4"/>
    <mergeCell ref="C3:H3"/>
    <mergeCell ref="I3:I4"/>
    <mergeCell ref="A37:I37"/>
  </mergeCells>
  <phoneticPr fontId="8"/>
  <pageMargins left="0.59055118110236227" right="0.59055118110236227" top="0.59055118110236227" bottom="0.39370078740157483" header="0" footer="0.19685039370078741"/>
  <pageSetup paperSize="9" scale="97" orientation="portrait" r:id="rId1"/>
  <headerFooter scaleWithDoc="0" alignWithMargins="0">
    <oddFooter>&amp;C-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46"/>
  <sheetViews>
    <sheetView view="pageBreakPreview" zoomScale="85" zoomScaleNormal="100" zoomScaleSheetLayoutView="85" workbookViewId="0">
      <selection activeCell="I50" sqref="I50"/>
    </sheetView>
  </sheetViews>
  <sheetFormatPr defaultRowHeight="20.100000000000001" customHeight="1"/>
  <cols>
    <col min="1" max="1" width="15.125" style="25" customWidth="1"/>
    <col min="2" max="9" width="8.5" style="25" customWidth="1"/>
    <col min="10" max="253" width="9" style="25"/>
    <col min="254" max="254" width="15.125" style="25" customWidth="1"/>
    <col min="255" max="255" width="8.125" style="25" customWidth="1"/>
    <col min="256" max="265" width="6.25" style="25" customWidth="1"/>
    <col min="266" max="509" width="9" style="25"/>
    <col min="510" max="510" width="15.125" style="25" customWidth="1"/>
    <col min="511" max="511" width="8.125" style="25" customWidth="1"/>
    <col min="512" max="521" width="6.25" style="25" customWidth="1"/>
    <col min="522" max="765" width="9" style="25"/>
    <col min="766" max="766" width="15.125" style="25" customWidth="1"/>
    <col min="767" max="767" width="8.125" style="25" customWidth="1"/>
    <col min="768" max="777" width="6.25" style="25" customWidth="1"/>
    <col min="778" max="1021" width="9" style="25"/>
    <col min="1022" max="1022" width="15.125" style="25" customWidth="1"/>
    <col min="1023" max="1023" width="8.125" style="25" customWidth="1"/>
    <col min="1024" max="1033" width="6.25" style="25" customWidth="1"/>
    <col min="1034" max="1277" width="9" style="25"/>
    <col min="1278" max="1278" width="15.125" style="25" customWidth="1"/>
    <col min="1279" max="1279" width="8.125" style="25" customWidth="1"/>
    <col min="1280" max="1289" width="6.25" style="25" customWidth="1"/>
    <col min="1290" max="1533" width="9" style="25"/>
    <col min="1534" max="1534" width="15.125" style="25" customWidth="1"/>
    <col min="1535" max="1535" width="8.125" style="25" customWidth="1"/>
    <col min="1536" max="1545" width="6.25" style="25" customWidth="1"/>
    <col min="1546" max="1789" width="9" style="25"/>
    <col min="1790" max="1790" width="15.125" style="25" customWidth="1"/>
    <col min="1791" max="1791" width="8.125" style="25" customWidth="1"/>
    <col min="1792" max="1801" width="6.25" style="25" customWidth="1"/>
    <col min="1802" max="2045" width="9" style="25"/>
    <col min="2046" max="2046" width="15.125" style="25" customWidth="1"/>
    <col min="2047" max="2047" width="8.125" style="25" customWidth="1"/>
    <col min="2048" max="2057" width="6.25" style="25" customWidth="1"/>
    <col min="2058" max="2301" width="9" style="25"/>
    <col min="2302" max="2302" width="15.125" style="25" customWidth="1"/>
    <col min="2303" max="2303" width="8.125" style="25" customWidth="1"/>
    <col min="2304" max="2313" width="6.25" style="25" customWidth="1"/>
    <col min="2314" max="2557" width="9" style="25"/>
    <col min="2558" max="2558" width="15.125" style="25" customWidth="1"/>
    <col min="2559" max="2559" width="8.125" style="25" customWidth="1"/>
    <col min="2560" max="2569" width="6.25" style="25" customWidth="1"/>
    <col min="2570" max="2813" width="9" style="25"/>
    <col min="2814" max="2814" width="15.125" style="25" customWidth="1"/>
    <col min="2815" max="2815" width="8.125" style="25" customWidth="1"/>
    <col min="2816" max="2825" width="6.25" style="25" customWidth="1"/>
    <col min="2826" max="3069" width="9" style="25"/>
    <col min="3070" max="3070" width="15.125" style="25" customWidth="1"/>
    <col min="3071" max="3071" width="8.125" style="25" customWidth="1"/>
    <col min="3072" max="3081" width="6.25" style="25" customWidth="1"/>
    <col min="3082" max="3325" width="9" style="25"/>
    <col min="3326" max="3326" width="15.125" style="25" customWidth="1"/>
    <col min="3327" max="3327" width="8.125" style="25" customWidth="1"/>
    <col min="3328" max="3337" width="6.25" style="25" customWidth="1"/>
    <col min="3338" max="3581" width="9" style="25"/>
    <col min="3582" max="3582" width="15.125" style="25" customWidth="1"/>
    <col min="3583" max="3583" width="8.125" style="25" customWidth="1"/>
    <col min="3584" max="3593" width="6.25" style="25" customWidth="1"/>
    <col min="3594" max="3837" width="9" style="25"/>
    <col min="3838" max="3838" width="15.125" style="25" customWidth="1"/>
    <col min="3839" max="3839" width="8.125" style="25" customWidth="1"/>
    <col min="3840" max="3849" width="6.25" style="25" customWidth="1"/>
    <col min="3850" max="4093" width="9" style="25"/>
    <col min="4094" max="4094" width="15.125" style="25" customWidth="1"/>
    <col min="4095" max="4095" width="8.125" style="25" customWidth="1"/>
    <col min="4096" max="4105" width="6.25" style="25" customWidth="1"/>
    <col min="4106" max="4349" width="9" style="25"/>
    <col min="4350" max="4350" width="15.125" style="25" customWidth="1"/>
    <col min="4351" max="4351" width="8.125" style="25" customWidth="1"/>
    <col min="4352" max="4361" width="6.25" style="25" customWidth="1"/>
    <col min="4362" max="4605" width="9" style="25"/>
    <col min="4606" max="4606" width="15.125" style="25" customWidth="1"/>
    <col min="4607" max="4607" width="8.125" style="25" customWidth="1"/>
    <col min="4608" max="4617" width="6.25" style="25" customWidth="1"/>
    <col min="4618" max="4861" width="9" style="25"/>
    <col min="4862" max="4862" width="15.125" style="25" customWidth="1"/>
    <col min="4863" max="4863" width="8.125" style="25" customWidth="1"/>
    <col min="4864" max="4873" width="6.25" style="25" customWidth="1"/>
    <col min="4874" max="5117" width="9" style="25"/>
    <col min="5118" max="5118" width="15.125" style="25" customWidth="1"/>
    <col min="5119" max="5119" width="8.125" style="25" customWidth="1"/>
    <col min="5120" max="5129" width="6.25" style="25" customWidth="1"/>
    <col min="5130" max="5373" width="9" style="25"/>
    <col min="5374" max="5374" width="15.125" style="25" customWidth="1"/>
    <col min="5375" max="5375" width="8.125" style="25" customWidth="1"/>
    <col min="5376" max="5385" width="6.25" style="25" customWidth="1"/>
    <col min="5386" max="5629" width="9" style="25"/>
    <col min="5630" max="5630" width="15.125" style="25" customWidth="1"/>
    <col min="5631" max="5631" width="8.125" style="25" customWidth="1"/>
    <col min="5632" max="5641" width="6.25" style="25" customWidth="1"/>
    <col min="5642" max="5885" width="9" style="25"/>
    <col min="5886" max="5886" width="15.125" style="25" customWidth="1"/>
    <col min="5887" max="5887" width="8.125" style="25" customWidth="1"/>
    <col min="5888" max="5897" width="6.25" style="25" customWidth="1"/>
    <col min="5898" max="6141" width="9" style="25"/>
    <col min="6142" max="6142" width="15.125" style="25" customWidth="1"/>
    <col min="6143" max="6143" width="8.125" style="25" customWidth="1"/>
    <col min="6144" max="6153" width="6.25" style="25" customWidth="1"/>
    <col min="6154" max="6397" width="9" style="25"/>
    <col min="6398" max="6398" width="15.125" style="25" customWidth="1"/>
    <col min="6399" max="6399" width="8.125" style="25" customWidth="1"/>
    <col min="6400" max="6409" width="6.25" style="25" customWidth="1"/>
    <col min="6410" max="6653" width="9" style="25"/>
    <col min="6654" max="6654" width="15.125" style="25" customWidth="1"/>
    <col min="6655" max="6655" width="8.125" style="25" customWidth="1"/>
    <col min="6656" max="6665" width="6.25" style="25" customWidth="1"/>
    <col min="6666" max="6909" width="9" style="25"/>
    <col min="6910" max="6910" width="15.125" style="25" customWidth="1"/>
    <col min="6911" max="6911" width="8.125" style="25" customWidth="1"/>
    <col min="6912" max="6921" width="6.25" style="25" customWidth="1"/>
    <col min="6922" max="7165" width="9" style="25"/>
    <col min="7166" max="7166" width="15.125" style="25" customWidth="1"/>
    <col min="7167" max="7167" width="8.125" style="25" customWidth="1"/>
    <col min="7168" max="7177" width="6.25" style="25" customWidth="1"/>
    <col min="7178" max="7421" width="9" style="25"/>
    <col min="7422" max="7422" width="15.125" style="25" customWidth="1"/>
    <col min="7423" max="7423" width="8.125" style="25" customWidth="1"/>
    <col min="7424" max="7433" width="6.25" style="25" customWidth="1"/>
    <col min="7434" max="7677" width="9" style="25"/>
    <col min="7678" max="7678" width="15.125" style="25" customWidth="1"/>
    <col min="7679" max="7679" width="8.125" style="25" customWidth="1"/>
    <col min="7680" max="7689" width="6.25" style="25" customWidth="1"/>
    <col min="7690" max="7933" width="9" style="25"/>
    <col min="7934" max="7934" width="15.125" style="25" customWidth="1"/>
    <col min="7935" max="7935" width="8.125" style="25" customWidth="1"/>
    <col min="7936" max="7945" width="6.25" style="25" customWidth="1"/>
    <col min="7946" max="8189" width="9" style="25"/>
    <col min="8190" max="8190" width="15.125" style="25" customWidth="1"/>
    <col min="8191" max="8191" width="8.125" style="25" customWidth="1"/>
    <col min="8192" max="8201" width="6.25" style="25" customWidth="1"/>
    <col min="8202" max="8445" width="9" style="25"/>
    <col min="8446" max="8446" width="15.125" style="25" customWidth="1"/>
    <col min="8447" max="8447" width="8.125" style="25" customWidth="1"/>
    <col min="8448" max="8457" width="6.25" style="25" customWidth="1"/>
    <col min="8458" max="8701" width="9" style="25"/>
    <col min="8702" max="8702" width="15.125" style="25" customWidth="1"/>
    <col min="8703" max="8703" width="8.125" style="25" customWidth="1"/>
    <col min="8704" max="8713" width="6.25" style="25" customWidth="1"/>
    <col min="8714" max="8957" width="9" style="25"/>
    <col min="8958" max="8958" width="15.125" style="25" customWidth="1"/>
    <col min="8959" max="8959" width="8.125" style="25" customWidth="1"/>
    <col min="8960" max="8969" width="6.25" style="25" customWidth="1"/>
    <col min="8970" max="9213" width="9" style="25"/>
    <col min="9214" max="9214" width="15.125" style="25" customWidth="1"/>
    <col min="9215" max="9215" width="8.125" style="25" customWidth="1"/>
    <col min="9216" max="9225" width="6.25" style="25" customWidth="1"/>
    <col min="9226" max="9469" width="9" style="25"/>
    <col min="9470" max="9470" width="15.125" style="25" customWidth="1"/>
    <col min="9471" max="9471" width="8.125" style="25" customWidth="1"/>
    <col min="9472" max="9481" width="6.25" style="25" customWidth="1"/>
    <col min="9482" max="9725" width="9" style="25"/>
    <col min="9726" max="9726" width="15.125" style="25" customWidth="1"/>
    <col min="9727" max="9727" width="8.125" style="25" customWidth="1"/>
    <col min="9728" max="9737" width="6.25" style="25" customWidth="1"/>
    <col min="9738" max="9981" width="9" style="25"/>
    <col min="9982" max="9982" width="15.125" style="25" customWidth="1"/>
    <col min="9983" max="9983" width="8.125" style="25" customWidth="1"/>
    <col min="9984" max="9993" width="6.25" style="25" customWidth="1"/>
    <col min="9994" max="10237" width="9" style="25"/>
    <col min="10238" max="10238" width="15.125" style="25" customWidth="1"/>
    <col min="10239" max="10239" width="8.125" style="25" customWidth="1"/>
    <col min="10240" max="10249" width="6.25" style="25" customWidth="1"/>
    <col min="10250" max="10493" width="9" style="25"/>
    <col min="10494" max="10494" width="15.125" style="25" customWidth="1"/>
    <col min="10495" max="10495" width="8.125" style="25" customWidth="1"/>
    <col min="10496" max="10505" width="6.25" style="25" customWidth="1"/>
    <col min="10506" max="10749" width="9" style="25"/>
    <col min="10750" max="10750" width="15.125" style="25" customWidth="1"/>
    <col min="10751" max="10751" width="8.125" style="25" customWidth="1"/>
    <col min="10752" max="10761" width="6.25" style="25" customWidth="1"/>
    <col min="10762" max="11005" width="9" style="25"/>
    <col min="11006" max="11006" width="15.125" style="25" customWidth="1"/>
    <col min="11007" max="11007" width="8.125" style="25" customWidth="1"/>
    <col min="11008" max="11017" width="6.25" style="25" customWidth="1"/>
    <col min="11018" max="11261" width="9" style="25"/>
    <col min="11262" max="11262" width="15.125" style="25" customWidth="1"/>
    <col min="11263" max="11263" width="8.125" style="25" customWidth="1"/>
    <col min="11264" max="11273" width="6.25" style="25" customWidth="1"/>
    <col min="11274" max="11517" width="9" style="25"/>
    <col min="11518" max="11518" width="15.125" style="25" customWidth="1"/>
    <col min="11519" max="11519" width="8.125" style="25" customWidth="1"/>
    <col min="11520" max="11529" width="6.25" style="25" customWidth="1"/>
    <col min="11530" max="11773" width="9" style="25"/>
    <col min="11774" max="11774" width="15.125" style="25" customWidth="1"/>
    <col min="11775" max="11775" width="8.125" style="25" customWidth="1"/>
    <col min="11776" max="11785" width="6.25" style="25" customWidth="1"/>
    <col min="11786" max="12029" width="9" style="25"/>
    <col min="12030" max="12030" width="15.125" style="25" customWidth="1"/>
    <col min="12031" max="12031" width="8.125" style="25" customWidth="1"/>
    <col min="12032" max="12041" width="6.25" style="25" customWidth="1"/>
    <col min="12042" max="12285" width="9" style="25"/>
    <col min="12286" max="12286" width="15.125" style="25" customWidth="1"/>
    <col min="12287" max="12287" width="8.125" style="25" customWidth="1"/>
    <col min="12288" max="12297" width="6.25" style="25" customWidth="1"/>
    <col min="12298" max="12541" width="9" style="25"/>
    <col min="12542" max="12542" width="15.125" style="25" customWidth="1"/>
    <col min="12543" max="12543" width="8.125" style="25" customWidth="1"/>
    <col min="12544" max="12553" width="6.25" style="25" customWidth="1"/>
    <col min="12554" max="12797" width="9" style="25"/>
    <col min="12798" max="12798" width="15.125" style="25" customWidth="1"/>
    <col min="12799" max="12799" width="8.125" style="25" customWidth="1"/>
    <col min="12800" max="12809" width="6.25" style="25" customWidth="1"/>
    <col min="12810" max="13053" width="9" style="25"/>
    <col min="13054" max="13054" width="15.125" style="25" customWidth="1"/>
    <col min="13055" max="13055" width="8.125" style="25" customWidth="1"/>
    <col min="13056" max="13065" width="6.25" style="25" customWidth="1"/>
    <col min="13066" max="13309" width="9" style="25"/>
    <col min="13310" max="13310" width="15.125" style="25" customWidth="1"/>
    <col min="13311" max="13311" width="8.125" style="25" customWidth="1"/>
    <col min="13312" max="13321" width="6.25" style="25" customWidth="1"/>
    <col min="13322" max="13565" width="9" style="25"/>
    <col min="13566" max="13566" width="15.125" style="25" customWidth="1"/>
    <col min="13567" max="13567" width="8.125" style="25" customWidth="1"/>
    <col min="13568" max="13577" width="6.25" style="25" customWidth="1"/>
    <col min="13578" max="13821" width="9" style="25"/>
    <col min="13822" max="13822" width="15.125" style="25" customWidth="1"/>
    <col min="13823" max="13823" width="8.125" style="25" customWidth="1"/>
    <col min="13824" max="13833" width="6.25" style="25" customWidth="1"/>
    <col min="13834" max="14077" width="9" style="25"/>
    <col min="14078" max="14078" width="15.125" style="25" customWidth="1"/>
    <col min="14079" max="14079" width="8.125" style="25" customWidth="1"/>
    <col min="14080" max="14089" width="6.25" style="25" customWidth="1"/>
    <col min="14090" max="14333" width="9" style="25"/>
    <col min="14334" max="14334" width="15.125" style="25" customWidth="1"/>
    <col min="14335" max="14335" width="8.125" style="25" customWidth="1"/>
    <col min="14336" max="14345" width="6.25" style="25" customWidth="1"/>
    <col min="14346" max="14589" width="9" style="25"/>
    <col min="14590" max="14590" width="15.125" style="25" customWidth="1"/>
    <col min="14591" max="14591" width="8.125" style="25" customWidth="1"/>
    <col min="14592" max="14601" width="6.25" style="25" customWidth="1"/>
    <col min="14602" max="14845" width="9" style="25"/>
    <col min="14846" max="14846" width="15.125" style="25" customWidth="1"/>
    <col min="14847" max="14847" width="8.125" style="25" customWidth="1"/>
    <col min="14848" max="14857" width="6.25" style="25" customWidth="1"/>
    <col min="14858" max="15101" width="9" style="25"/>
    <col min="15102" max="15102" width="15.125" style="25" customWidth="1"/>
    <col min="15103" max="15103" width="8.125" style="25" customWidth="1"/>
    <col min="15104" max="15113" width="6.25" style="25" customWidth="1"/>
    <col min="15114" max="15357" width="9" style="25"/>
    <col min="15358" max="15358" width="15.125" style="25" customWidth="1"/>
    <col min="15359" max="15359" width="8.125" style="25" customWidth="1"/>
    <col min="15360" max="15369" width="6.25" style="25" customWidth="1"/>
    <col min="15370" max="15613" width="9" style="25"/>
    <col min="15614" max="15614" width="15.125" style="25" customWidth="1"/>
    <col min="15615" max="15615" width="8.125" style="25" customWidth="1"/>
    <col min="15616" max="15625" width="6.25" style="25" customWidth="1"/>
    <col min="15626" max="15869" width="9" style="25"/>
    <col min="15870" max="15870" width="15.125" style="25" customWidth="1"/>
    <col min="15871" max="15871" width="8.125" style="25" customWidth="1"/>
    <col min="15872" max="15881" width="6.25" style="25" customWidth="1"/>
    <col min="15882" max="16125" width="9" style="25"/>
    <col min="16126" max="16126" width="15.125" style="25" customWidth="1"/>
    <col min="16127" max="16127" width="8.125" style="25" customWidth="1"/>
    <col min="16128" max="16137" width="6.25" style="25" customWidth="1"/>
    <col min="16138" max="16384" width="9" style="25"/>
  </cols>
  <sheetData>
    <row r="1" spans="1:12" ht="25.5" customHeight="1">
      <c r="A1" s="22" t="s">
        <v>2637</v>
      </c>
      <c r="B1" s="23"/>
      <c r="C1" s="23"/>
      <c r="D1" s="23"/>
      <c r="E1" s="23"/>
      <c r="F1" s="23"/>
      <c r="G1" s="23"/>
      <c r="H1" s="23"/>
      <c r="J1" s="23"/>
      <c r="K1" s="23"/>
      <c r="L1" s="23"/>
    </row>
    <row r="2" spans="1:12" ht="12" customHeight="1">
      <c r="A2" s="22"/>
      <c r="B2" s="23"/>
      <c r="C2" s="23"/>
      <c r="D2" s="23"/>
      <c r="E2" s="23"/>
      <c r="F2" s="23"/>
      <c r="G2" s="23"/>
      <c r="H2" s="23"/>
      <c r="I2" s="24" t="s">
        <v>4014</v>
      </c>
      <c r="J2" s="2547"/>
      <c r="K2" s="23"/>
      <c r="L2" s="23"/>
    </row>
    <row r="3" spans="1:12" ht="18" customHeight="1">
      <c r="A3" s="2841" t="s">
        <v>98</v>
      </c>
      <c r="B3" s="2931" t="s">
        <v>99</v>
      </c>
      <c r="C3" s="2932" t="s">
        <v>100</v>
      </c>
      <c r="D3" s="2933"/>
      <c r="E3" s="2933"/>
      <c r="F3" s="2933"/>
      <c r="G3" s="2933"/>
      <c r="H3" s="2933"/>
      <c r="I3" s="2933"/>
      <c r="J3" s="2548"/>
    </row>
    <row r="4" spans="1:12" ht="18" customHeight="1">
      <c r="A4" s="2841"/>
      <c r="B4" s="2931"/>
      <c r="C4" s="2934" t="s">
        <v>101</v>
      </c>
      <c r="D4" s="2932" t="s">
        <v>102</v>
      </c>
      <c r="E4" s="2936"/>
      <c r="F4" s="2936"/>
      <c r="G4" s="2936"/>
      <c r="H4" s="2936"/>
      <c r="I4" s="2936"/>
      <c r="J4" s="79"/>
    </row>
    <row r="5" spans="1:12" ht="18" customHeight="1">
      <c r="A5" s="2841"/>
      <c r="B5" s="2931"/>
      <c r="C5" s="2935"/>
      <c r="D5" s="397" t="s">
        <v>101</v>
      </c>
      <c r="E5" s="419" t="s">
        <v>103</v>
      </c>
      <c r="F5" s="419" t="s">
        <v>104</v>
      </c>
      <c r="G5" s="419" t="s">
        <v>105</v>
      </c>
      <c r="H5" s="419" t="s">
        <v>106</v>
      </c>
      <c r="I5" s="396" t="s">
        <v>107</v>
      </c>
      <c r="J5" s="2549" t="s">
        <v>121</v>
      </c>
    </row>
    <row r="6" spans="1:12" ht="18" customHeight="1">
      <c r="A6" s="424" t="s">
        <v>99</v>
      </c>
      <c r="B6" s="2096">
        <v>11920</v>
      </c>
      <c r="C6" s="2096">
        <v>6990</v>
      </c>
      <c r="D6" s="2096">
        <v>6080</v>
      </c>
      <c r="E6" s="2096">
        <v>1650</v>
      </c>
      <c r="F6" s="2096">
        <v>2950</v>
      </c>
      <c r="G6" s="2096">
        <v>3250</v>
      </c>
      <c r="H6" s="2096">
        <v>620</v>
      </c>
      <c r="I6" s="2097">
        <v>960</v>
      </c>
      <c r="J6" s="2097">
        <v>4310</v>
      </c>
    </row>
    <row r="7" spans="1:12" ht="18" customHeight="1">
      <c r="A7" s="26" t="s">
        <v>108</v>
      </c>
      <c r="B7" s="2113">
        <v>11550</v>
      </c>
      <c r="C7" s="2113">
        <v>6740</v>
      </c>
      <c r="D7" s="2113">
        <v>5870</v>
      </c>
      <c r="E7" s="2113">
        <v>1640</v>
      </c>
      <c r="F7" s="2113">
        <v>2870</v>
      </c>
      <c r="G7" s="2113">
        <v>3130</v>
      </c>
      <c r="H7" s="2113">
        <v>600</v>
      </c>
      <c r="I7" s="2114">
        <v>930</v>
      </c>
      <c r="J7" s="2114">
        <v>4110</v>
      </c>
    </row>
    <row r="8" spans="1:12" ht="18" customHeight="1">
      <c r="A8" s="27" t="s">
        <v>2632</v>
      </c>
      <c r="B8" s="2099">
        <v>8730</v>
      </c>
      <c r="C8" s="2099">
        <v>5770</v>
      </c>
      <c r="D8" s="2099">
        <v>5190</v>
      </c>
      <c r="E8" s="2099">
        <v>1350</v>
      </c>
      <c r="F8" s="2099">
        <v>2550</v>
      </c>
      <c r="G8" s="2099">
        <v>2860</v>
      </c>
      <c r="H8" s="2099">
        <v>460</v>
      </c>
      <c r="I8" s="2100">
        <v>870</v>
      </c>
      <c r="J8" s="2100">
        <v>3700</v>
      </c>
    </row>
    <row r="9" spans="1:12" ht="18" customHeight="1">
      <c r="A9" s="27" t="s">
        <v>2633</v>
      </c>
      <c r="B9" s="2099">
        <v>260</v>
      </c>
      <c r="C9" s="2099">
        <v>90</v>
      </c>
      <c r="D9" s="2099">
        <v>90</v>
      </c>
      <c r="E9" s="2101" t="s">
        <v>111</v>
      </c>
      <c r="F9" s="2099">
        <v>50</v>
      </c>
      <c r="G9" s="2101" t="s">
        <v>111</v>
      </c>
      <c r="H9" s="2101" t="s">
        <v>111</v>
      </c>
      <c r="I9" s="2100">
        <v>10</v>
      </c>
      <c r="J9" s="2100">
        <v>50</v>
      </c>
    </row>
    <row r="10" spans="1:12" ht="18" customHeight="1">
      <c r="A10" s="27" t="s">
        <v>2634</v>
      </c>
      <c r="B10" s="2099">
        <v>2540</v>
      </c>
      <c r="C10" s="2099">
        <v>870</v>
      </c>
      <c r="D10" s="2099">
        <v>590</v>
      </c>
      <c r="E10" s="2099">
        <v>290</v>
      </c>
      <c r="F10" s="2099">
        <v>270</v>
      </c>
      <c r="G10" s="2099">
        <v>260</v>
      </c>
      <c r="H10" s="2099">
        <v>130</v>
      </c>
      <c r="I10" s="2100">
        <v>40</v>
      </c>
      <c r="J10" s="2100">
        <v>350</v>
      </c>
    </row>
    <row r="11" spans="1:12" ht="18" customHeight="1">
      <c r="A11" s="28" t="s">
        <v>2635</v>
      </c>
      <c r="B11" s="2099">
        <v>20</v>
      </c>
      <c r="C11" s="2099">
        <v>10</v>
      </c>
      <c r="D11" s="2099">
        <v>10</v>
      </c>
      <c r="E11" s="2101" t="s">
        <v>111</v>
      </c>
      <c r="F11" s="2099">
        <v>10</v>
      </c>
      <c r="G11" s="2099">
        <v>10</v>
      </c>
      <c r="H11" s="2101" t="s">
        <v>111</v>
      </c>
      <c r="I11" s="2100">
        <v>10</v>
      </c>
      <c r="J11" s="2100">
        <v>10</v>
      </c>
    </row>
    <row r="12" spans="1:12" ht="18" customHeight="1">
      <c r="A12" s="26" t="s">
        <v>2631</v>
      </c>
      <c r="B12" s="2113">
        <v>8460</v>
      </c>
      <c r="C12" s="2113">
        <v>5700</v>
      </c>
      <c r="D12" s="2113">
        <v>5130</v>
      </c>
      <c r="E12" s="2113">
        <v>1330</v>
      </c>
      <c r="F12" s="2113">
        <v>2510</v>
      </c>
      <c r="G12" s="2113">
        <v>2840</v>
      </c>
      <c r="H12" s="2113">
        <v>460</v>
      </c>
      <c r="I12" s="2114">
        <v>860</v>
      </c>
      <c r="J12" s="2114">
        <v>3660</v>
      </c>
    </row>
    <row r="13" spans="1:12" ht="18" customHeight="1">
      <c r="A13" s="27" t="s">
        <v>2632</v>
      </c>
      <c r="B13" s="2099">
        <v>8420</v>
      </c>
      <c r="C13" s="2099">
        <v>5690</v>
      </c>
      <c r="D13" s="2099">
        <v>5120</v>
      </c>
      <c r="E13" s="2099">
        <v>1330</v>
      </c>
      <c r="F13" s="2099">
        <v>2500</v>
      </c>
      <c r="G13" s="2099">
        <v>2830</v>
      </c>
      <c r="H13" s="2099">
        <v>460</v>
      </c>
      <c r="I13" s="2100">
        <v>850</v>
      </c>
      <c r="J13" s="2100">
        <v>3650</v>
      </c>
    </row>
    <row r="14" spans="1:12" ht="18" customHeight="1">
      <c r="A14" s="27" t="s">
        <v>2633</v>
      </c>
      <c r="B14" s="2099">
        <v>10</v>
      </c>
      <c r="C14" s="2099">
        <v>10</v>
      </c>
      <c r="D14" s="2101" t="s">
        <v>111</v>
      </c>
      <c r="E14" s="2101" t="s">
        <v>111</v>
      </c>
      <c r="F14" s="2101" t="s">
        <v>111</v>
      </c>
      <c r="G14" s="2101" t="s">
        <v>111</v>
      </c>
      <c r="H14" s="2101" t="s">
        <v>111</v>
      </c>
      <c r="I14" s="2104" t="s">
        <v>111</v>
      </c>
      <c r="J14" s="2104" t="s">
        <v>111</v>
      </c>
    </row>
    <row r="15" spans="1:12" ht="18" customHeight="1">
      <c r="A15" s="27" t="s">
        <v>2634</v>
      </c>
      <c r="B15" s="2099">
        <v>10</v>
      </c>
      <c r="C15" s="2101" t="s">
        <v>111</v>
      </c>
      <c r="D15" s="2101" t="s">
        <v>111</v>
      </c>
      <c r="E15" s="2101" t="s">
        <v>111</v>
      </c>
      <c r="F15" s="2101" t="s">
        <v>111</v>
      </c>
      <c r="G15" s="2101" t="s">
        <v>111</v>
      </c>
      <c r="H15" s="2101" t="s">
        <v>111</v>
      </c>
      <c r="I15" s="2104" t="s">
        <v>111</v>
      </c>
      <c r="J15" s="2104" t="s">
        <v>111</v>
      </c>
    </row>
    <row r="16" spans="1:12" ht="18" customHeight="1">
      <c r="A16" s="28" t="s">
        <v>2635</v>
      </c>
      <c r="B16" s="2099">
        <v>20</v>
      </c>
      <c r="C16" s="2099">
        <v>10</v>
      </c>
      <c r="D16" s="2099">
        <v>10</v>
      </c>
      <c r="E16" s="2101" t="s">
        <v>111</v>
      </c>
      <c r="F16" s="2099">
        <v>10</v>
      </c>
      <c r="G16" s="2099">
        <v>10</v>
      </c>
      <c r="H16" s="2101" t="s">
        <v>111</v>
      </c>
      <c r="I16" s="2100">
        <v>10</v>
      </c>
      <c r="J16" s="2100">
        <v>10</v>
      </c>
    </row>
    <row r="17" spans="1:10" ht="18" customHeight="1">
      <c r="A17" s="26" t="s">
        <v>2636</v>
      </c>
      <c r="B17" s="2113">
        <v>2680</v>
      </c>
      <c r="C17" s="2113">
        <v>1040</v>
      </c>
      <c r="D17" s="2113">
        <v>750</v>
      </c>
      <c r="E17" s="2113">
        <v>300</v>
      </c>
      <c r="F17" s="2113">
        <v>360</v>
      </c>
      <c r="G17" s="2113">
        <v>300</v>
      </c>
      <c r="H17" s="2113">
        <v>130</v>
      </c>
      <c r="I17" s="2114">
        <v>70</v>
      </c>
      <c r="J17" s="2114">
        <v>450</v>
      </c>
    </row>
    <row r="18" spans="1:10" ht="18" customHeight="1">
      <c r="A18" s="27" t="s">
        <v>2632</v>
      </c>
      <c r="B18" s="2099">
        <v>150</v>
      </c>
      <c r="C18" s="2099">
        <v>90</v>
      </c>
      <c r="D18" s="2099">
        <v>70</v>
      </c>
      <c r="E18" s="2099">
        <v>10</v>
      </c>
      <c r="F18" s="2099">
        <v>40</v>
      </c>
      <c r="G18" s="2099">
        <v>40</v>
      </c>
      <c r="H18" s="2101" t="s">
        <v>111</v>
      </c>
      <c r="I18" s="2100">
        <v>10</v>
      </c>
      <c r="J18" s="2100">
        <v>50</v>
      </c>
    </row>
    <row r="19" spans="1:10" ht="18" customHeight="1">
      <c r="A19" s="27" t="s">
        <v>2633</v>
      </c>
      <c r="B19" s="2099">
        <v>210</v>
      </c>
      <c r="C19" s="2099">
        <v>90</v>
      </c>
      <c r="D19" s="2099">
        <v>90</v>
      </c>
      <c r="E19" s="2101" t="s">
        <v>111</v>
      </c>
      <c r="F19" s="2099">
        <v>50</v>
      </c>
      <c r="G19" s="2101" t="s">
        <v>111</v>
      </c>
      <c r="H19" s="2101" t="s">
        <v>111</v>
      </c>
      <c r="I19" s="2100">
        <v>10</v>
      </c>
      <c r="J19" s="2100">
        <v>50</v>
      </c>
    </row>
    <row r="20" spans="1:10" ht="18" customHeight="1">
      <c r="A20" s="27" t="s">
        <v>2634</v>
      </c>
      <c r="B20" s="2099">
        <v>2330</v>
      </c>
      <c r="C20" s="2099">
        <v>870</v>
      </c>
      <c r="D20" s="2099">
        <v>590</v>
      </c>
      <c r="E20" s="2099">
        <v>290</v>
      </c>
      <c r="F20" s="2099">
        <v>270</v>
      </c>
      <c r="G20" s="2099">
        <v>260</v>
      </c>
      <c r="H20" s="2099">
        <v>130</v>
      </c>
      <c r="I20" s="2100">
        <v>40</v>
      </c>
      <c r="J20" s="2100">
        <v>350</v>
      </c>
    </row>
    <row r="21" spans="1:10" ht="18" customHeight="1">
      <c r="A21" s="28" t="s">
        <v>2635</v>
      </c>
      <c r="B21" s="2101" t="s">
        <v>111</v>
      </c>
      <c r="C21" s="2101" t="s">
        <v>111</v>
      </c>
      <c r="D21" s="2101" t="s">
        <v>111</v>
      </c>
      <c r="E21" s="2101" t="s">
        <v>111</v>
      </c>
      <c r="F21" s="2101" t="s">
        <v>111</v>
      </c>
      <c r="G21" s="2101" t="s">
        <v>111</v>
      </c>
      <c r="H21" s="2101" t="s">
        <v>111</v>
      </c>
      <c r="I21" s="2104" t="s">
        <v>111</v>
      </c>
      <c r="J21" s="2104" t="s">
        <v>111</v>
      </c>
    </row>
    <row r="22" spans="1:10" ht="18" customHeight="1">
      <c r="A22" s="29" t="s">
        <v>116</v>
      </c>
      <c r="B22" s="2115">
        <v>360</v>
      </c>
      <c r="C22" s="2115">
        <v>250</v>
      </c>
      <c r="D22" s="2115">
        <v>210</v>
      </c>
      <c r="E22" s="2115">
        <v>10</v>
      </c>
      <c r="F22" s="2115">
        <v>80</v>
      </c>
      <c r="G22" s="2115">
        <v>110</v>
      </c>
      <c r="H22" s="2115">
        <v>20</v>
      </c>
      <c r="I22" s="2116">
        <v>30</v>
      </c>
      <c r="J22" s="2116">
        <v>200</v>
      </c>
    </row>
    <row r="23" spans="1:10" ht="9" customHeight="1">
      <c r="A23" s="55"/>
      <c r="B23" s="55"/>
      <c r="C23" s="55"/>
      <c r="D23" s="55"/>
      <c r="E23" s="55"/>
      <c r="F23" s="55"/>
      <c r="G23" s="55"/>
      <c r="H23" s="55"/>
      <c r="I23" s="55"/>
    </row>
    <row r="24" spans="1:10" ht="18" customHeight="1">
      <c r="A24" s="2912" t="s">
        <v>98</v>
      </c>
      <c r="B24" s="2937" t="s">
        <v>100</v>
      </c>
      <c r="C24" s="2937"/>
      <c r="D24" s="2937"/>
      <c r="E24" s="2937"/>
      <c r="F24" s="2937"/>
      <c r="G24" s="2937"/>
      <c r="H24" s="2937"/>
      <c r="I24" s="2938" t="s">
        <v>2720</v>
      </c>
    </row>
    <row r="25" spans="1:10" ht="18" customHeight="1">
      <c r="A25" s="2822"/>
      <c r="B25" s="2943" t="s">
        <v>117</v>
      </c>
      <c r="C25" s="2944"/>
      <c r="D25" s="2941" t="s">
        <v>118</v>
      </c>
      <c r="E25" s="2941" t="s">
        <v>4015</v>
      </c>
      <c r="F25" s="2926" t="s">
        <v>2719</v>
      </c>
      <c r="G25" s="2926" t="s">
        <v>119</v>
      </c>
      <c r="H25" s="2928" t="s">
        <v>120</v>
      </c>
      <c r="I25" s="2939"/>
    </row>
    <row r="26" spans="1:10" ht="18" customHeight="1">
      <c r="A26" s="2823"/>
      <c r="B26" s="1763" t="s">
        <v>122</v>
      </c>
      <c r="C26" s="1763" t="s">
        <v>113</v>
      </c>
      <c r="D26" s="2942"/>
      <c r="E26" s="2942"/>
      <c r="F26" s="2927"/>
      <c r="G26" s="2927"/>
      <c r="H26" s="2929"/>
      <c r="I26" s="2940"/>
    </row>
    <row r="27" spans="1:10" ht="18" customHeight="1">
      <c r="A27" s="31" t="s">
        <v>99</v>
      </c>
      <c r="B27" s="2096">
        <v>240</v>
      </c>
      <c r="C27" s="2096">
        <v>120</v>
      </c>
      <c r="D27" s="2096">
        <v>1950</v>
      </c>
      <c r="E27" s="2075">
        <v>2540</v>
      </c>
      <c r="F27" s="2096">
        <v>1770</v>
      </c>
      <c r="G27" s="2096">
        <v>2320</v>
      </c>
      <c r="H27" s="2096">
        <v>780</v>
      </c>
      <c r="I27" s="2097">
        <v>4510</v>
      </c>
    </row>
    <row r="28" spans="1:10" ht="18" customHeight="1">
      <c r="A28" s="389" t="s">
        <v>108</v>
      </c>
      <c r="B28" s="2113">
        <v>230</v>
      </c>
      <c r="C28" s="2113">
        <v>110</v>
      </c>
      <c r="D28" s="2113">
        <v>1880</v>
      </c>
      <c r="E28" s="2077">
        <v>2440</v>
      </c>
      <c r="F28" s="2113">
        <v>1700</v>
      </c>
      <c r="G28" s="2113">
        <v>2290</v>
      </c>
      <c r="H28" s="2113">
        <v>710</v>
      </c>
      <c r="I28" s="2114">
        <v>4400</v>
      </c>
    </row>
    <row r="29" spans="1:10" ht="18" customHeight="1">
      <c r="A29" s="32" t="s">
        <v>109</v>
      </c>
      <c r="B29" s="2099">
        <v>130</v>
      </c>
      <c r="C29" s="2099">
        <v>110</v>
      </c>
      <c r="D29" s="2099">
        <v>1700</v>
      </c>
      <c r="E29" s="2079">
        <v>2110</v>
      </c>
      <c r="F29" s="2099">
        <v>1560</v>
      </c>
      <c r="G29" s="2099">
        <v>1940</v>
      </c>
      <c r="H29" s="2099">
        <v>640</v>
      </c>
      <c r="I29" s="2100">
        <v>2800</v>
      </c>
    </row>
    <row r="30" spans="1:10" ht="18" customHeight="1">
      <c r="A30" s="32" t="s">
        <v>110</v>
      </c>
      <c r="B30" s="2099">
        <v>30</v>
      </c>
      <c r="C30" s="2101" t="s">
        <v>111</v>
      </c>
      <c r="D30" s="2101" t="s">
        <v>111</v>
      </c>
      <c r="E30" s="2079">
        <v>30</v>
      </c>
      <c r="F30" s="2101" t="s">
        <v>111</v>
      </c>
      <c r="G30" s="2101" t="s">
        <v>111</v>
      </c>
      <c r="H30" s="2099">
        <v>20</v>
      </c>
      <c r="I30" s="2100">
        <v>120</v>
      </c>
    </row>
    <row r="31" spans="1:10" ht="18" customHeight="1">
      <c r="A31" s="32" t="s">
        <v>112</v>
      </c>
      <c r="B31" s="2099">
        <v>70</v>
      </c>
      <c r="C31" s="2101" t="s">
        <v>111</v>
      </c>
      <c r="D31" s="2099">
        <v>170</v>
      </c>
      <c r="E31" s="2079">
        <v>300</v>
      </c>
      <c r="F31" s="2099">
        <v>130</v>
      </c>
      <c r="G31" s="2099">
        <v>340</v>
      </c>
      <c r="H31" s="2099">
        <v>50</v>
      </c>
      <c r="I31" s="2100">
        <v>1470</v>
      </c>
    </row>
    <row r="32" spans="1:10" ht="18" customHeight="1">
      <c r="A32" s="33" t="s">
        <v>113</v>
      </c>
      <c r="B32" s="2101" t="s">
        <v>111</v>
      </c>
      <c r="C32" s="2101" t="s">
        <v>111</v>
      </c>
      <c r="D32" s="2099">
        <v>10</v>
      </c>
      <c r="E32" s="2079">
        <v>10</v>
      </c>
      <c r="F32" s="2099">
        <v>10</v>
      </c>
      <c r="G32" s="2099">
        <v>10</v>
      </c>
      <c r="H32" s="2101" t="s">
        <v>111</v>
      </c>
      <c r="I32" s="2100">
        <v>10</v>
      </c>
    </row>
    <row r="33" spans="1:9" ht="18" customHeight="1">
      <c r="A33" s="389" t="s">
        <v>114</v>
      </c>
      <c r="B33" s="2113">
        <v>130</v>
      </c>
      <c r="C33" s="2113">
        <v>110</v>
      </c>
      <c r="D33" s="2113">
        <v>1710</v>
      </c>
      <c r="E33" s="2077">
        <v>2090</v>
      </c>
      <c r="F33" s="2113">
        <v>1540</v>
      </c>
      <c r="G33" s="2113">
        <v>1920</v>
      </c>
      <c r="H33" s="2113">
        <v>650</v>
      </c>
      <c r="I33" s="2114">
        <v>2760</v>
      </c>
    </row>
    <row r="34" spans="1:9" ht="18" customHeight="1">
      <c r="A34" s="32" t="s">
        <v>109</v>
      </c>
      <c r="B34" s="2099">
        <v>130</v>
      </c>
      <c r="C34" s="2099">
        <v>110</v>
      </c>
      <c r="D34" s="2099">
        <v>1700</v>
      </c>
      <c r="E34" s="2079">
        <v>2080</v>
      </c>
      <c r="F34" s="2099">
        <v>1530</v>
      </c>
      <c r="G34" s="2099">
        <v>1920</v>
      </c>
      <c r="H34" s="2099">
        <v>640</v>
      </c>
      <c r="I34" s="2100">
        <v>2740</v>
      </c>
    </row>
    <row r="35" spans="1:9" ht="18" customHeight="1">
      <c r="A35" s="32" t="s">
        <v>110</v>
      </c>
      <c r="B35" s="2101" t="s">
        <v>111</v>
      </c>
      <c r="C35" s="2101" t="s">
        <v>111</v>
      </c>
      <c r="D35" s="2101" t="s">
        <v>111</v>
      </c>
      <c r="E35" s="2082" t="s">
        <v>111</v>
      </c>
      <c r="F35" s="2101" t="s">
        <v>111</v>
      </c>
      <c r="G35" s="2101" t="s">
        <v>111</v>
      </c>
      <c r="H35" s="2099">
        <v>10</v>
      </c>
      <c r="I35" s="2104" t="s">
        <v>111</v>
      </c>
    </row>
    <row r="36" spans="1:9" ht="18" customHeight="1">
      <c r="A36" s="32" t="s">
        <v>112</v>
      </c>
      <c r="B36" s="2101" t="s">
        <v>111</v>
      </c>
      <c r="C36" s="2101" t="s">
        <v>111</v>
      </c>
      <c r="D36" s="2101" t="s">
        <v>111</v>
      </c>
      <c r="E36" s="2082" t="s">
        <v>111</v>
      </c>
      <c r="F36" s="2101" t="s">
        <v>111</v>
      </c>
      <c r="G36" s="2101" t="s">
        <v>111</v>
      </c>
      <c r="H36" s="2101" t="s">
        <v>111</v>
      </c>
      <c r="I36" s="2100">
        <v>10</v>
      </c>
    </row>
    <row r="37" spans="1:9" ht="18" customHeight="1">
      <c r="A37" s="33" t="s">
        <v>113</v>
      </c>
      <c r="B37" s="2101" t="s">
        <v>111</v>
      </c>
      <c r="C37" s="2101" t="s">
        <v>111</v>
      </c>
      <c r="D37" s="2099">
        <v>10</v>
      </c>
      <c r="E37" s="2079">
        <v>10</v>
      </c>
      <c r="F37" s="2099">
        <v>10</v>
      </c>
      <c r="G37" s="2099">
        <v>10</v>
      </c>
      <c r="H37" s="2101" t="s">
        <v>111</v>
      </c>
      <c r="I37" s="2100">
        <v>10</v>
      </c>
    </row>
    <row r="38" spans="1:9" ht="18" customHeight="1">
      <c r="A38" s="389" t="s">
        <v>115</v>
      </c>
      <c r="B38" s="2113">
        <v>100</v>
      </c>
      <c r="C38" s="2117" t="s">
        <v>111</v>
      </c>
      <c r="D38" s="2113">
        <v>170</v>
      </c>
      <c r="E38" s="2077">
        <v>350</v>
      </c>
      <c r="F38" s="2113">
        <v>160</v>
      </c>
      <c r="G38" s="2113">
        <v>360</v>
      </c>
      <c r="H38" s="2113">
        <v>60</v>
      </c>
      <c r="I38" s="2114">
        <v>1650</v>
      </c>
    </row>
    <row r="39" spans="1:9" ht="18" customHeight="1">
      <c r="A39" s="32" t="s">
        <v>109</v>
      </c>
      <c r="B39" s="2101" t="s">
        <v>111</v>
      </c>
      <c r="C39" s="2101" t="s">
        <v>111</v>
      </c>
      <c r="D39" s="2101" t="s">
        <v>111</v>
      </c>
      <c r="E39" s="2079">
        <v>30</v>
      </c>
      <c r="F39" s="2099">
        <v>30</v>
      </c>
      <c r="G39" s="2099">
        <v>20</v>
      </c>
      <c r="H39" s="2101" t="s">
        <v>111</v>
      </c>
      <c r="I39" s="2100">
        <v>60</v>
      </c>
    </row>
    <row r="40" spans="1:9" ht="18" customHeight="1">
      <c r="A40" s="32" t="s">
        <v>110</v>
      </c>
      <c r="B40" s="2099">
        <v>30</v>
      </c>
      <c r="C40" s="2101" t="s">
        <v>111</v>
      </c>
      <c r="D40" s="2101" t="s">
        <v>111</v>
      </c>
      <c r="E40" s="2079">
        <v>30</v>
      </c>
      <c r="F40" s="2101" t="s">
        <v>111</v>
      </c>
      <c r="G40" s="2101" t="s">
        <v>111</v>
      </c>
      <c r="H40" s="2099">
        <v>10</v>
      </c>
      <c r="I40" s="2100">
        <v>120</v>
      </c>
    </row>
    <row r="41" spans="1:9" ht="18" customHeight="1">
      <c r="A41" s="32" t="s">
        <v>112</v>
      </c>
      <c r="B41" s="2099">
        <v>70</v>
      </c>
      <c r="C41" s="2101" t="s">
        <v>111</v>
      </c>
      <c r="D41" s="2099">
        <v>170</v>
      </c>
      <c r="E41" s="2079">
        <v>300</v>
      </c>
      <c r="F41" s="2099">
        <v>130</v>
      </c>
      <c r="G41" s="2099">
        <v>340</v>
      </c>
      <c r="H41" s="2099">
        <v>50</v>
      </c>
      <c r="I41" s="2100">
        <v>1460</v>
      </c>
    </row>
    <row r="42" spans="1:9" ht="18" customHeight="1">
      <c r="A42" s="33" t="s">
        <v>113</v>
      </c>
      <c r="B42" s="2101" t="s">
        <v>111</v>
      </c>
      <c r="C42" s="2101" t="s">
        <v>111</v>
      </c>
      <c r="D42" s="2101" t="s">
        <v>111</v>
      </c>
      <c r="E42" s="2082" t="s">
        <v>111</v>
      </c>
      <c r="F42" s="2101" t="s">
        <v>111</v>
      </c>
      <c r="G42" s="2101" t="s">
        <v>111</v>
      </c>
      <c r="H42" s="2101" t="s">
        <v>111</v>
      </c>
      <c r="I42" s="2104" t="s">
        <v>111</v>
      </c>
    </row>
    <row r="43" spans="1:9" ht="18" customHeight="1">
      <c r="A43" s="34" t="s">
        <v>116</v>
      </c>
      <c r="B43" s="2115">
        <v>10</v>
      </c>
      <c r="C43" s="2115">
        <v>10</v>
      </c>
      <c r="D43" s="2115">
        <v>60</v>
      </c>
      <c r="E43" s="2118">
        <v>100</v>
      </c>
      <c r="F43" s="2115">
        <v>70</v>
      </c>
      <c r="G43" s="2115">
        <v>40</v>
      </c>
      <c r="H43" s="2115">
        <v>70</v>
      </c>
      <c r="I43" s="2116">
        <v>110</v>
      </c>
    </row>
    <row r="44" spans="1:9" ht="18" customHeight="1">
      <c r="A44" s="2930" t="s">
        <v>123</v>
      </c>
      <c r="B44" s="2930"/>
      <c r="C44" s="2930"/>
      <c r="D44" s="410"/>
      <c r="E44" s="410"/>
      <c r="F44" s="410"/>
      <c r="G44" s="410"/>
      <c r="H44" s="410"/>
      <c r="I44" s="410"/>
    </row>
    <row r="46" spans="1:9" ht="20.100000000000001" customHeight="1">
      <c r="G46" s="30"/>
    </row>
  </sheetData>
  <mergeCells count="15">
    <mergeCell ref="F25:F26"/>
    <mergeCell ref="G25:G26"/>
    <mergeCell ref="H25:H26"/>
    <mergeCell ref="A44:C44"/>
    <mergeCell ref="A3:A5"/>
    <mergeCell ref="B3:B5"/>
    <mergeCell ref="C3:I3"/>
    <mergeCell ref="C4:C5"/>
    <mergeCell ref="D4:I4"/>
    <mergeCell ref="A24:A26"/>
    <mergeCell ref="B24:H24"/>
    <mergeCell ref="I24:I26"/>
    <mergeCell ref="E25:E26"/>
    <mergeCell ref="B25:C25"/>
    <mergeCell ref="D25:D26"/>
  </mergeCells>
  <phoneticPr fontId="8"/>
  <pageMargins left="0.59055118110236227" right="0.59055118110236227" top="0.59055118110236227" bottom="0.39370078740157483" header="0" footer="0.19685039370078741"/>
  <pageSetup paperSize="9" scale="88" orientation="portrait" r:id="rId1"/>
  <headerFooter scaleWithDoc="0" alignWithMargins="0">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A79F-1533-47DD-9A6C-9A2119B38A17}">
  <dimension ref="A1:I21"/>
  <sheetViews>
    <sheetView view="pageBreakPreview" zoomScale="70" zoomScaleNormal="100" zoomScaleSheetLayoutView="70" workbookViewId="0">
      <selection activeCell="M36" sqref="M36"/>
    </sheetView>
  </sheetViews>
  <sheetFormatPr defaultRowHeight="18.75"/>
  <cols>
    <col min="1" max="1" width="9" style="3163"/>
    <col min="2" max="2" width="9.125" style="3170" customWidth="1"/>
    <col min="3" max="4" width="9" style="3170"/>
    <col min="5" max="8" width="9" style="3163"/>
    <col min="9" max="9" width="9" style="3166"/>
    <col min="10" max="257" width="9" style="3163"/>
    <col min="258" max="258" width="9.125" style="3163" customWidth="1"/>
    <col min="259" max="513" width="9" style="3163"/>
    <col min="514" max="514" width="9.125" style="3163" customWidth="1"/>
    <col min="515" max="769" width="9" style="3163"/>
    <col min="770" max="770" width="9.125" style="3163" customWidth="1"/>
    <col min="771" max="1025" width="9" style="3163"/>
    <col min="1026" max="1026" width="9.125" style="3163" customWidth="1"/>
    <col min="1027" max="1281" width="9" style="3163"/>
    <col min="1282" max="1282" width="9.125" style="3163" customWidth="1"/>
    <col min="1283" max="1537" width="9" style="3163"/>
    <col min="1538" max="1538" width="9.125" style="3163" customWidth="1"/>
    <col min="1539" max="1793" width="9" style="3163"/>
    <col min="1794" max="1794" width="9.125" style="3163" customWidth="1"/>
    <col min="1795" max="2049" width="9" style="3163"/>
    <col min="2050" max="2050" width="9.125" style="3163" customWidth="1"/>
    <col min="2051" max="2305" width="9" style="3163"/>
    <col min="2306" max="2306" width="9.125" style="3163" customWidth="1"/>
    <col min="2307" max="2561" width="9" style="3163"/>
    <col min="2562" max="2562" width="9.125" style="3163" customWidth="1"/>
    <col min="2563" max="2817" width="9" style="3163"/>
    <col min="2818" max="2818" width="9.125" style="3163" customWidth="1"/>
    <col min="2819" max="3073" width="9" style="3163"/>
    <col min="3074" max="3074" width="9.125" style="3163" customWidth="1"/>
    <col min="3075" max="3329" width="9" style="3163"/>
    <col min="3330" max="3330" width="9.125" style="3163" customWidth="1"/>
    <col min="3331" max="3585" width="9" style="3163"/>
    <col min="3586" max="3586" width="9.125" style="3163" customWidth="1"/>
    <col min="3587" max="3841" width="9" style="3163"/>
    <col min="3842" max="3842" width="9.125" style="3163" customWidth="1"/>
    <col min="3843" max="4097" width="9" style="3163"/>
    <col min="4098" max="4098" width="9.125" style="3163" customWidth="1"/>
    <col min="4099" max="4353" width="9" style="3163"/>
    <col min="4354" max="4354" width="9.125" style="3163" customWidth="1"/>
    <col min="4355" max="4609" width="9" style="3163"/>
    <col min="4610" max="4610" width="9.125" style="3163" customWidth="1"/>
    <col min="4611" max="4865" width="9" style="3163"/>
    <col min="4866" max="4866" width="9.125" style="3163" customWidth="1"/>
    <col min="4867" max="5121" width="9" style="3163"/>
    <col min="5122" max="5122" width="9.125" style="3163" customWidth="1"/>
    <col min="5123" max="5377" width="9" style="3163"/>
    <col min="5378" max="5378" width="9.125" style="3163" customWidth="1"/>
    <col min="5379" max="5633" width="9" style="3163"/>
    <col min="5634" max="5634" width="9.125" style="3163" customWidth="1"/>
    <col min="5635" max="5889" width="9" style="3163"/>
    <col min="5890" max="5890" width="9.125" style="3163" customWidth="1"/>
    <col min="5891" max="6145" width="9" style="3163"/>
    <col min="6146" max="6146" width="9.125" style="3163" customWidth="1"/>
    <col min="6147" max="6401" width="9" style="3163"/>
    <col min="6402" max="6402" width="9.125" style="3163" customWidth="1"/>
    <col min="6403" max="6657" width="9" style="3163"/>
    <col min="6658" max="6658" width="9.125" style="3163" customWidth="1"/>
    <col min="6659" max="6913" width="9" style="3163"/>
    <col min="6914" max="6914" width="9.125" style="3163" customWidth="1"/>
    <col min="6915" max="7169" width="9" style="3163"/>
    <col min="7170" max="7170" width="9.125" style="3163" customWidth="1"/>
    <col min="7171" max="7425" width="9" style="3163"/>
    <col min="7426" max="7426" width="9.125" style="3163" customWidth="1"/>
    <col min="7427" max="7681" width="9" style="3163"/>
    <col min="7682" max="7682" width="9.125" style="3163" customWidth="1"/>
    <col min="7683" max="7937" width="9" style="3163"/>
    <col min="7938" max="7938" width="9.125" style="3163" customWidth="1"/>
    <col min="7939" max="8193" width="9" style="3163"/>
    <col min="8194" max="8194" width="9.125" style="3163" customWidth="1"/>
    <col min="8195" max="8449" width="9" style="3163"/>
    <col min="8450" max="8450" width="9.125" style="3163" customWidth="1"/>
    <col min="8451" max="8705" width="9" style="3163"/>
    <col min="8706" max="8706" width="9.125" style="3163" customWidth="1"/>
    <col min="8707" max="8961" width="9" style="3163"/>
    <col min="8962" max="8962" width="9.125" style="3163" customWidth="1"/>
    <col min="8963" max="9217" width="9" style="3163"/>
    <col min="9218" max="9218" width="9.125" style="3163" customWidth="1"/>
    <col min="9219" max="9473" width="9" style="3163"/>
    <col min="9474" max="9474" width="9.125" style="3163" customWidth="1"/>
    <col min="9475" max="9729" width="9" style="3163"/>
    <col min="9730" max="9730" width="9.125" style="3163" customWidth="1"/>
    <col min="9731" max="9985" width="9" style="3163"/>
    <col min="9986" max="9986" width="9.125" style="3163" customWidth="1"/>
    <col min="9987" max="10241" width="9" style="3163"/>
    <col min="10242" max="10242" width="9.125" style="3163" customWidth="1"/>
    <col min="10243" max="10497" width="9" style="3163"/>
    <col min="10498" max="10498" width="9.125" style="3163" customWidth="1"/>
    <col min="10499" max="10753" width="9" style="3163"/>
    <col min="10754" max="10754" width="9.125" style="3163" customWidth="1"/>
    <col min="10755" max="11009" width="9" style="3163"/>
    <col min="11010" max="11010" width="9.125" style="3163" customWidth="1"/>
    <col min="11011" max="11265" width="9" style="3163"/>
    <col min="11266" max="11266" width="9.125" style="3163" customWidth="1"/>
    <col min="11267" max="11521" width="9" style="3163"/>
    <col min="11522" max="11522" width="9.125" style="3163" customWidth="1"/>
    <col min="11523" max="11777" width="9" style="3163"/>
    <col min="11778" max="11778" width="9.125" style="3163" customWidth="1"/>
    <col min="11779" max="12033" width="9" style="3163"/>
    <col min="12034" max="12034" width="9.125" style="3163" customWidth="1"/>
    <col min="12035" max="12289" width="9" style="3163"/>
    <col min="12290" max="12290" width="9.125" style="3163" customWidth="1"/>
    <col min="12291" max="12545" width="9" style="3163"/>
    <col min="12546" max="12546" width="9.125" style="3163" customWidth="1"/>
    <col min="12547" max="12801" width="9" style="3163"/>
    <col min="12802" max="12802" width="9.125" style="3163" customWidth="1"/>
    <col min="12803" max="13057" width="9" style="3163"/>
    <col min="13058" max="13058" width="9.125" style="3163" customWidth="1"/>
    <col min="13059" max="13313" width="9" style="3163"/>
    <col min="13314" max="13314" width="9.125" style="3163" customWidth="1"/>
    <col min="13315" max="13569" width="9" style="3163"/>
    <col min="13570" max="13570" width="9.125" style="3163" customWidth="1"/>
    <col min="13571" max="13825" width="9" style="3163"/>
    <col min="13826" max="13826" width="9.125" style="3163" customWidth="1"/>
    <col min="13827" max="14081" width="9" style="3163"/>
    <col min="14082" max="14082" width="9.125" style="3163" customWidth="1"/>
    <col min="14083" max="14337" width="9" style="3163"/>
    <col min="14338" max="14338" width="9.125" style="3163" customWidth="1"/>
    <col min="14339" max="14593" width="9" style="3163"/>
    <col min="14594" max="14594" width="9.125" style="3163" customWidth="1"/>
    <col min="14595" max="14849" width="9" style="3163"/>
    <col min="14850" max="14850" width="9.125" style="3163" customWidth="1"/>
    <col min="14851" max="15105" width="9" style="3163"/>
    <col min="15106" max="15106" width="9.125" style="3163" customWidth="1"/>
    <col min="15107" max="15361" width="9" style="3163"/>
    <col min="15362" max="15362" width="9.125" style="3163" customWidth="1"/>
    <col min="15363" max="15617" width="9" style="3163"/>
    <col min="15618" max="15618" width="9.125" style="3163" customWidth="1"/>
    <col min="15619" max="15873" width="9" style="3163"/>
    <col min="15874" max="15874" width="9.125" style="3163" customWidth="1"/>
    <col min="15875" max="16129" width="9" style="3163"/>
    <col min="16130" max="16130" width="9.125" style="3163" customWidth="1"/>
    <col min="16131" max="16384" width="9" style="3163"/>
  </cols>
  <sheetData>
    <row r="1" spans="1:9" ht="25.5" customHeight="1">
      <c r="A1" s="3162" t="s">
        <v>4078</v>
      </c>
      <c r="B1" s="3162"/>
      <c r="C1" s="3162"/>
      <c r="D1" s="3162"/>
      <c r="E1" s="3162"/>
      <c r="F1" s="3162"/>
      <c r="G1" s="3162"/>
      <c r="H1" s="3162"/>
      <c r="I1" s="3162"/>
    </row>
    <row r="2" spans="1:9" ht="21">
      <c r="A2" s="3164"/>
      <c r="B2" s="3165"/>
      <c r="C2" s="3165"/>
      <c r="D2" s="3165"/>
    </row>
    <row r="3" spans="1:9" ht="33" customHeight="1">
      <c r="A3" s="3166">
        <v>1</v>
      </c>
      <c r="B3" s="3167" t="s">
        <v>4079</v>
      </c>
      <c r="C3" s="3167"/>
      <c r="D3" s="3167"/>
      <c r="E3" s="3168" t="s">
        <v>4080</v>
      </c>
      <c r="F3" s="3168"/>
      <c r="G3" s="3168"/>
      <c r="H3" s="3168"/>
      <c r="I3" s="3166">
        <v>1</v>
      </c>
    </row>
    <row r="4" spans="1:9" ht="37.5" customHeight="1">
      <c r="A4" s="3166">
        <v>2</v>
      </c>
      <c r="B4" s="3167" t="s">
        <v>4081</v>
      </c>
      <c r="C4" s="3167"/>
      <c r="D4" s="3167"/>
      <c r="E4" s="3168" t="s">
        <v>4080</v>
      </c>
      <c r="F4" s="3168"/>
      <c r="G4" s="3168"/>
      <c r="H4" s="3168"/>
      <c r="I4" s="3166">
        <v>4</v>
      </c>
    </row>
    <row r="5" spans="1:9" ht="37.5" customHeight="1">
      <c r="A5" s="3166">
        <v>3</v>
      </c>
      <c r="B5" s="3167" t="s">
        <v>4082</v>
      </c>
      <c r="C5" s="3167"/>
      <c r="D5" s="3167"/>
      <c r="E5" s="3168" t="s">
        <v>4080</v>
      </c>
      <c r="F5" s="3168"/>
      <c r="G5" s="3168"/>
      <c r="H5" s="3168"/>
      <c r="I5" s="3166">
        <v>11</v>
      </c>
    </row>
    <row r="6" spans="1:9" ht="37.5" customHeight="1">
      <c r="A6" s="3166">
        <v>4</v>
      </c>
      <c r="B6" s="3167" t="s">
        <v>4083</v>
      </c>
      <c r="C6" s="3167"/>
      <c r="D6" s="3167"/>
      <c r="E6" s="3168" t="s">
        <v>4080</v>
      </c>
      <c r="F6" s="3168"/>
      <c r="G6" s="3168"/>
      <c r="H6" s="3168"/>
      <c r="I6" s="3166">
        <v>19</v>
      </c>
    </row>
    <row r="7" spans="1:9" ht="37.5" customHeight="1">
      <c r="A7" s="3166">
        <v>5</v>
      </c>
      <c r="B7" s="3167" t="s">
        <v>4084</v>
      </c>
      <c r="C7" s="3167"/>
      <c r="D7" s="3167"/>
      <c r="E7" s="3168" t="s">
        <v>4080</v>
      </c>
      <c r="F7" s="3168"/>
      <c r="G7" s="3168"/>
      <c r="H7" s="3168"/>
      <c r="I7" s="3166">
        <v>22</v>
      </c>
    </row>
    <row r="8" spans="1:9" ht="37.5" customHeight="1">
      <c r="A8" s="3166">
        <v>6</v>
      </c>
      <c r="B8" s="3167" t="s">
        <v>4085</v>
      </c>
      <c r="C8" s="3167"/>
      <c r="D8" s="3167"/>
      <c r="E8" s="3168" t="s">
        <v>4080</v>
      </c>
      <c r="F8" s="3168"/>
      <c r="G8" s="3168"/>
      <c r="H8" s="3168"/>
      <c r="I8" s="3166">
        <v>27</v>
      </c>
    </row>
    <row r="9" spans="1:9" ht="37.5" customHeight="1">
      <c r="A9" s="3166">
        <v>7</v>
      </c>
      <c r="B9" s="3167" t="s">
        <v>4086</v>
      </c>
      <c r="C9" s="3167"/>
      <c r="D9" s="3167"/>
      <c r="E9" s="3168" t="s">
        <v>4080</v>
      </c>
      <c r="F9" s="3168"/>
      <c r="G9" s="3168"/>
      <c r="H9" s="3168"/>
      <c r="I9" s="3166">
        <v>30</v>
      </c>
    </row>
    <row r="10" spans="1:9" ht="37.5" customHeight="1">
      <c r="A10" s="3166">
        <v>8</v>
      </c>
      <c r="B10" s="3167" t="s">
        <v>4087</v>
      </c>
      <c r="C10" s="3167"/>
      <c r="D10" s="3167"/>
      <c r="E10" s="3168" t="s">
        <v>4080</v>
      </c>
      <c r="F10" s="3168"/>
      <c r="G10" s="3168"/>
      <c r="H10" s="3168"/>
      <c r="I10" s="3166">
        <v>32</v>
      </c>
    </row>
    <row r="11" spans="1:9" ht="37.5" customHeight="1">
      <c r="A11" s="3166">
        <v>9</v>
      </c>
      <c r="B11" s="3167" t="s">
        <v>4088</v>
      </c>
      <c r="C11" s="3167"/>
      <c r="D11" s="3167"/>
      <c r="E11" s="3168" t="s">
        <v>4080</v>
      </c>
      <c r="F11" s="3168"/>
      <c r="G11" s="3168"/>
      <c r="H11" s="3168"/>
      <c r="I11" s="3166">
        <v>36</v>
      </c>
    </row>
    <row r="12" spans="1:9" ht="37.5" customHeight="1">
      <c r="A12" s="3166">
        <v>10</v>
      </c>
      <c r="B12" s="3167" t="s">
        <v>4089</v>
      </c>
      <c r="C12" s="3167"/>
      <c r="D12" s="3167"/>
      <c r="E12" s="3168" t="s">
        <v>4080</v>
      </c>
      <c r="F12" s="3168"/>
      <c r="G12" s="3168"/>
      <c r="H12" s="3168"/>
      <c r="I12" s="3169">
        <v>38</v>
      </c>
    </row>
    <row r="13" spans="1:9" ht="37.5" customHeight="1">
      <c r="A13" s="3166">
        <v>11</v>
      </c>
      <c r="B13" s="3167" t="s">
        <v>4090</v>
      </c>
      <c r="C13" s="3167"/>
      <c r="D13" s="3167"/>
      <c r="E13" s="3168" t="s">
        <v>4080</v>
      </c>
      <c r="F13" s="3168"/>
      <c r="G13" s="3168"/>
      <c r="H13" s="3168"/>
      <c r="I13" s="3166">
        <v>45</v>
      </c>
    </row>
    <row r="14" spans="1:9" ht="37.5" customHeight="1">
      <c r="A14" s="3166">
        <v>12</v>
      </c>
      <c r="B14" s="3167" t="s">
        <v>4091</v>
      </c>
      <c r="C14" s="3167"/>
      <c r="D14" s="3167"/>
      <c r="E14" s="3168" t="s">
        <v>4080</v>
      </c>
      <c r="F14" s="3168"/>
      <c r="G14" s="3168"/>
      <c r="H14" s="3168"/>
      <c r="I14" s="3166">
        <v>48</v>
      </c>
    </row>
    <row r="15" spans="1:9" ht="37.5" customHeight="1">
      <c r="A15" s="3166">
        <v>13</v>
      </c>
      <c r="B15" s="3167" t="s">
        <v>4092</v>
      </c>
      <c r="C15" s="3167"/>
      <c r="D15" s="3167"/>
      <c r="E15" s="3168" t="s">
        <v>4080</v>
      </c>
      <c r="F15" s="3168"/>
      <c r="G15" s="3168"/>
      <c r="H15" s="3168"/>
      <c r="I15" s="3169">
        <v>50</v>
      </c>
    </row>
    <row r="16" spans="1:9" ht="37.5" customHeight="1">
      <c r="A16" s="3166">
        <v>14</v>
      </c>
      <c r="B16" s="3167" t="s">
        <v>4093</v>
      </c>
      <c r="C16" s="3167"/>
      <c r="D16" s="3167"/>
      <c r="E16" s="3168" t="s">
        <v>4080</v>
      </c>
      <c r="F16" s="3168"/>
      <c r="G16" s="3168"/>
      <c r="H16" s="3168"/>
      <c r="I16" s="3166">
        <v>59</v>
      </c>
    </row>
    <row r="17" spans="1:9" ht="37.5" customHeight="1">
      <c r="A17" s="3166">
        <v>15</v>
      </c>
      <c r="B17" s="3167" t="s">
        <v>4094</v>
      </c>
      <c r="C17" s="3167"/>
      <c r="D17" s="3167"/>
      <c r="E17" s="3168" t="s">
        <v>4080</v>
      </c>
      <c r="F17" s="3168"/>
      <c r="G17" s="3168"/>
      <c r="H17" s="3168"/>
      <c r="I17" s="3166">
        <v>66</v>
      </c>
    </row>
    <row r="18" spans="1:9" ht="37.5" customHeight="1">
      <c r="A18" s="3166">
        <v>16</v>
      </c>
      <c r="B18" s="3167" t="s">
        <v>4095</v>
      </c>
      <c r="C18" s="3167"/>
      <c r="D18" s="3167"/>
      <c r="E18" s="3168" t="s">
        <v>4080</v>
      </c>
      <c r="F18" s="3168"/>
      <c r="G18" s="3168"/>
      <c r="H18" s="3168"/>
      <c r="I18" s="3166">
        <v>69</v>
      </c>
    </row>
    <row r="19" spans="1:9" ht="37.5" customHeight="1">
      <c r="A19" s="3166">
        <v>17</v>
      </c>
      <c r="B19" s="3167" t="s">
        <v>4096</v>
      </c>
      <c r="C19" s="3167"/>
      <c r="D19" s="3167"/>
      <c r="E19" s="3168" t="s">
        <v>4080</v>
      </c>
      <c r="F19" s="3168"/>
      <c r="G19" s="3168"/>
      <c r="H19" s="3168"/>
      <c r="I19" s="3169">
        <v>79</v>
      </c>
    </row>
    <row r="20" spans="1:9" ht="37.5" customHeight="1">
      <c r="A20" s="3166">
        <v>18</v>
      </c>
      <c r="B20" s="3167" t="s">
        <v>4097</v>
      </c>
      <c r="C20" s="3167"/>
      <c r="D20" s="3167"/>
      <c r="E20" s="3168" t="s">
        <v>4080</v>
      </c>
      <c r="F20" s="3168"/>
      <c r="G20" s="3168"/>
      <c r="H20" s="3168"/>
      <c r="I20" s="3169">
        <v>92</v>
      </c>
    </row>
    <row r="21" spans="1:9" ht="37.5" customHeight="1">
      <c r="A21" s="3166">
        <v>19</v>
      </c>
      <c r="B21" s="3167" t="s">
        <v>4098</v>
      </c>
      <c r="C21" s="3167"/>
      <c r="D21" s="3167"/>
      <c r="E21" s="3168" t="s">
        <v>4080</v>
      </c>
      <c r="F21" s="3168"/>
      <c r="G21" s="3168"/>
      <c r="H21" s="3168"/>
      <c r="I21" s="3169">
        <v>98</v>
      </c>
    </row>
  </sheetData>
  <mergeCells count="39">
    <mergeCell ref="B21:D21"/>
    <mergeCell ref="E21:H21"/>
    <mergeCell ref="B18:D18"/>
    <mergeCell ref="E18:H18"/>
    <mergeCell ref="B19:D19"/>
    <mergeCell ref="E19:H19"/>
    <mergeCell ref="B20:D20"/>
    <mergeCell ref="E20:H20"/>
    <mergeCell ref="B15:D15"/>
    <mergeCell ref="E15:H15"/>
    <mergeCell ref="B16:D16"/>
    <mergeCell ref="E16:H16"/>
    <mergeCell ref="B17:D17"/>
    <mergeCell ref="E17:H17"/>
    <mergeCell ref="B12:D12"/>
    <mergeCell ref="E12:H12"/>
    <mergeCell ref="B13:D13"/>
    <mergeCell ref="E13:H13"/>
    <mergeCell ref="B14:D14"/>
    <mergeCell ref="E14:H14"/>
    <mergeCell ref="B9:D9"/>
    <mergeCell ref="E9:H9"/>
    <mergeCell ref="B10:D10"/>
    <mergeCell ref="E10:H10"/>
    <mergeCell ref="B11:D11"/>
    <mergeCell ref="E11:H11"/>
    <mergeCell ref="B6:D6"/>
    <mergeCell ref="E6:H6"/>
    <mergeCell ref="B7:D7"/>
    <mergeCell ref="E7:H7"/>
    <mergeCell ref="B8:D8"/>
    <mergeCell ref="E8:H8"/>
    <mergeCell ref="A1:I1"/>
    <mergeCell ref="B3:D3"/>
    <mergeCell ref="E3:H3"/>
    <mergeCell ref="B4:D4"/>
    <mergeCell ref="E4:H4"/>
    <mergeCell ref="B5:D5"/>
    <mergeCell ref="E5:H5"/>
  </mergeCells>
  <phoneticPr fontId="8"/>
  <pageMargins left="0.59055118110236227" right="0.59055118110236227" top="0.59055118110236227" bottom="0.39370078740157483" header="0" footer="0.19685039370078741"/>
  <pageSetup paperSize="9"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44"/>
  <sheetViews>
    <sheetView showGridLines="0" view="pageBreakPreview" zoomScale="85" zoomScaleNormal="100" zoomScaleSheetLayoutView="85" workbookViewId="0">
      <selection activeCell="I50" sqref="I50"/>
    </sheetView>
  </sheetViews>
  <sheetFormatPr defaultRowHeight="20.100000000000001" customHeight="1"/>
  <cols>
    <col min="1" max="1" width="11.125" style="25" customWidth="1"/>
    <col min="2" max="8" width="8.75" style="23" customWidth="1"/>
    <col min="9" max="9" width="10.75" style="23" customWidth="1"/>
    <col min="10" max="11" width="9" style="25"/>
    <col min="12" max="12" width="12.375" style="25" customWidth="1"/>
    <col min="13" max="13" width="9" style="25"/>
    <col min="14" max="18" width="10" style="25" customWidth="1"/>
    <col min="19" max="256" width="9" style="25"/>
    <col min="257" max="257" width="11.125" style="25" customWidth="1"/>
    <col min="258" max="260" width="9" style="25"/>
    <col min="261" max="261" width="9" style="25" customWidth="1"/>
    <col min="262" max="512" width="9" style="25"/>
    <col min="513" max="513" width="11.125" style="25" customWidth="1"/>
    <col min="514" max="516" width="9" style="25"/>
    <col min="517" max="517" width="9" style="25" customWidth="1"/>
    <col min="518" max="768" width="9" style="25"/>
    <col min="769" max="769" width="11.125" style="25" customWidth="1"/>
    <col min="770" max="772" width="9" style="25"/>
    <col min="773" max="773" width="9" style="25" customWidth="1"/>
    <col min="774" max="1024" width="9" style="25"/>
    <col min="1025" max="1025" width="11.125" style="25" customWidth="1"/>
    <col min="1026" max="1028" width="9" style="25"/>
    <col min="1029" max="1029" width="9" style="25" customWidth="1"/>
    <col min="1030" max="1280" width="9" style="25"/>
    <col min="1281" max="1281" width="11.125" style="25" customWidth="1"/>
    <col min="1282" max="1284" width="9" style="25"/>
    <col min="1285" max="1285" width="9" style="25" customWidth="1"/>
    <col min="1286" max="1536" width="9" style="25"/>
    <col min="1537" max="1537" width="11.125" style="25" customWidth="1"/>
    <col min="1538" max="1540" width="9" style="25"/>
    <col min="1541" max="1541" width="9" style="25" customWidth="1"/>
    <col min="1542" max="1792" width="9" style="25"/>
    <col min="1793" max="1793" width="11.125" style="25" customWidth="1"/>
    <col min="1794" max="1796" width="9" style="25"/>
    <col min="1797" max="1797" width="9" style="25" customWidth="1"/>
    <col min="1798" max="2048" width="9" style="25"/>
    <col min="2049" max="2049" width="11.125" style="25" customWidth="1"/>
    <col min="2050" max="2052" width="9" style="25"/>
    <col min="2053" max="2053" width="9" style="25" customWidth="1"/>
    <col min="2054" max="2304" width="9" style="25"/>
    <col min="2305" max="2305" width="11.125" style="25" customWidth="1"/>
    <col min="2306" max="2308" width="9" style="25"/>
    <col min="2309" max="2309" width="9" style="25" customWidth="1"/>
    <col min="2310" max="2560" width="9" style="25"/>
    <col min="2561" max="2561" width="11.125" style="25" customWidth="1"/>
    <col min="2562" max="2564" width="9" style="25"/>
    <col min="2565" max="2565" width="9" style="25" customWidth="1"/>
    <col min="2566" max="2816" width="9" style="25"/>
    <col min="2817" max="2817" width="11.125" style="25" customWidth="1"/>
    <col min="2818" max="2820" width="9" style="25"/>
    <col min="2821" max="2821" width="9" style="25" customWidth="1"/>
    <col min="2822" max="3072" width="9" style="25"/>
    <col min="3073" max="3073" width="11.125" style="25" customWidth="1"/>
    <col min="3074" max="3076" width="9" style="25"/>
    <col min="3077" max="3077" width="9" style="25" customWidth="1"/>
    <col min="3078" max="3328" width="9" style="25"/>
    <col min="3329" max="3329" width="11.125" style="25" customWidth="1"/>
    <col min="3330" max="3332" width="9" style="25"/>
    <col min="3333" max="3333" width="9" style="25" customWidth="1"/>
    <col min="3334" max="3584" width="9" style="25"/>
    <col min="3585" max="3585" width="11.125" style="25" customWidth="1"/>
    <col min="3586" max="3588" width="9" style="25"/>
    <col min="3589" max="3589" width="9" style="25" customWidth="1"/>
    <col min="3590" max="3840" width="9" style="25"/>
    <col min="3841" max="3841" width="11.125" style="25" customWidth="1"/>
    <col min="3842" max="3844" width="9" style="25"/>
    <col min="3845" max="3845" width="9" style="25" customWidth="1"/>
    <col min="3846" max="4096" width="9" style="25"/>
    <col min="4097" max="4097" width="11.125" style="25" customWidth="1"/>
    <col min="4098" max="4100" width="9" style="25"/>
    <col min="4101" max="4101" width="9" style="25" customWidth="1"/>
    <col min="4102" max="4352" width="9" style="25"/>
    <col min="4353" max="4353" width="11.125" style="25" customWidth="1"/>
    <col min="4354" max="4356" width="9" style="25"/>
    <col min="4357" max="4357" width="9" style="25" customWidth="1"/>
    <col min="4358" max="4608" width="9" style="25"/>
    <col min="4609" max="4609" width="11.125" style="25" customWidth="1"/>
    <col min="4610" max="4612" width="9" style="25"/>
    <col min="4613" max="4613" width="9" style="25" customWidth="1"/>
    <col min="4614" max="4864" width="9" style="25"/>
    <col min="4865" max="4865" width="11.125" style="25" customWidth="1"/>
    <col min="4866" max="4868" width="9" style="25"/>
    <col min="4869" max="4869" width="9" style="25" customWidth="1"/>
    <col min="4870" max="5120" width="9" style="25"/>
    <col min="5121" max="5121" width="11.125" style="25" customWidth="1"/>
    <col min="5122" max="5124" width="9" style="25"/>
    <col min="5125" max="5125" width="9" style="25" customWidth="1"/>
    <col min="5126" max="5376" width="9" style="25"/>
    <col min="5377" max="5377" width="11.125" style="25" customWidth="1"/>
    <col min="5378" max="5380" width="9" style="25"/>
    <col min="5381" max="5381" width="9" style="25" customWidth="1"/>
    <col min="5382" max="5632" width="9" style="25"/>
    <col min="5633" max="5633" width="11.125" style="25" customWidth="1"/>
    <col min="5634" max="5636" width="9" style="25"/>
    <col min="5637" max="5637" width="9" style="25" customWidth="1"/>
    <col min="5638" max="5888" width="9" style="25"/>
    <col min="5889" max="5889" width="11.125" style="25" customWidth="1"/>
    <col min="5890" max="5892" width="9" style="25"/>
    <col min="5893" max="5893" width="9" style="25" customWidth="1"/>
    <col min="5894" max="6144" width="9" style="25"/>
    <col min="6145" max="6145" width="11.125" style="25" customWidth="1"/>
    <col min="6146" max="6148" width="9" style="25"/>
    <col min="6149" max="6149" width="9" style="25" customWidth="1"/>
    <col min="6150" max="6400" width="9" style="25"/>
    <col min="6401" max="6401" width="11.125" style="25" customWidth="1"/>
    <col min="6402" max="6404" width="9" style="25"/>
    <col min="6405" max="6405" width="9" style="25" customWidth="1"/>
    <col min="6406" max="6656" width="9" style="25"/>
    <col min="6657" max="6657" width="11.125" style="25" customWidth="1"/>
    <col min="6658" max="6660" width="9" style="25"/>
    <col min="6661" max="6661" width="9" style="25" customWidth="1"/>
    <col min="6662" max="6912" width="9" style="25"/>
    <col min="6913" max="6913" width="11.125" style="25" customWidth="1"/>
    <col min="6914" max="6916" width="9" style="25"/>
    <col min="6917" max="6917" width="9" style="25" customWidth="1"/>
    <col min="6918" max="7168" width="9" style="25"/>
    <col min="7169" max="7169" width="11.125" style="25" customWidth="1"/>
    <col min="7170" max="7172" width="9" style="25"/>
    <col min="7173" max="7173" width="9" style="25" customWidth="1"/>
    <col min="7174" max="7424" width="9" style="25"/>
    <col min="7425" max="7425" width="11.125" style="25" customWidth="1"/>
    <col min="7426" max="7428" width="9" style="25"/>
    <col min="7429" max="7429" width="9" style="25" customWidth="1"/>
    <col min="7430" max="7680" width="9" style="25"/>
    <col min="7681" max="7681" width="11.125" style="25" customWidth="1"/>
    <col min="7682" max="7684" width="9" style="25"/>
    <col min="7685" max="7685" width="9" style="25" customWidth="1"/>
    <col min="7686" max="7936" width="9" style="25"/>
    <col min="7937" max="7937" width="11.125" style="25" customWidth="1"/>
    <col min="7938" max="7940" width="9" style="25"/>
    <col min="7941" max="7941" width="9" style="25" customWidth="1"/>
    <col min="7942" max="8192" width="9" style="25"/>
    <col min="8193" max="8193" width="11.125" style="25" customWidth="1"/>
    <col min="8194" max="8196" width="9" style="25"/>
    <col min="8197" max="8197" width="9" style="25" customWidth="1"/>
    <col min="8198" max="8448" width="9" style="25"/>
    <col min="8449" max="8449" width="11.125" style="25" customWidth="1"/>
    <col min="8450" max="8452" width="9" style="25"/>
    <col min="8453" max="8453" width="9" style="25" customWidth="1"/>
    <col min="8454" max="8704" width="9" style="25"/>
    <col min="8705" max="8705" width="11.125" style="25" customWidth="1"/>
    <col min="8706" max="8708" width="9" style="25"/>
    <col min="8709" max="8709" width="9" style="25" customWidth="1"/>
    <col min="8710" max="8960" width="9" style="25"/>
    <col min="8961" max="8961" width="11.125" style="25" customWidth="1"/>
    <col min="8962" max="8964" width="9" style="25"/>
    <col min="8965" max="8965" width="9" style="25" customWidth="1"/>
    <col min="8966" max="9216" width="9" style="25"/>
    <col min="9217" max="9217" width="11.125" style="25" customWidth="1"/>
    <col min="9218" max="9220" width="9" style="25"/>
    <col min="9221" max="9221" width="9" style="25" customWidth="1"/>
    <col min="9222" max="9472" width="9" style="25"/>
    <col min="9473" max="9473" width="11.125" style="25" customWidth="1"/>
    <col min="9474" max="9476" width="9" style="25"/>
    <col min="9477" max="9477" width="9" style="25" customWidth="1"/>
    <col min="9478" max="9728" width="9" style="25"/>
    <col min="9729" max="9729" width="11.125" style="25" customWidth="1"/>
    <col min="9730" max="9732" width="9" style="25"/>
    <col min="9733" max="9733" width="9" style="25" customWidth="1"/>
    <col min="9734" max="9984" width="9" style="25"/>
    <col min="9985" max="9985" width="11.125" style="25" customWidth="1"/>
    <col min="9986" max="9988" width="9" style="25"/>
    <col min="9989" max="9989" width="9" style="25" customWidth="1"/>
    <col min="9990" max="10240" width="9" style="25"/>
    <col min="10241" max="10241" width="11.125" style="25" customWidth="1"/>
    <col min="10242" max="10244" width="9" style="25"/>
    <col min="10245" max="10245" width="9" style="25" customWidth="1"/>
    <col min="10246" max="10496" width="9" style="25"/>
    <col min="10497" max="10497" width="11.125" style="25" customWidth="1"/>
    <col min="10498" max="10500" width="9" style="25"/>
    <col min="10501" max="10501" width="9" style="25" customWidth="1"/>
    <col min="10502" max="10752" width="9" style="25"/>
    <col min="10753" max="10753" width="11.125" style="25" customWidth="1"/>
    <col min="10754" max="10756" width="9" style="25"/>
    <col min="10757" max="10757" width="9" style="25" customWidth="1"/>
    <col min="10758" max="11008" width="9" style="25"/>
    <col min="11009" max="11009" width="11.125" style="25" customWidth="1"/>
    <col min="11010" max="11012" width="9" style="25"/>
    <col min="11013" max="11013" width="9" style="25" customWidth="1"/>
    <col min="11014" max="11264" width="9" style="25"/>
    <col min="11265" max="11265" width="11.125" style="25" customWidth="1"/>
    <col min="11266" max="11268" width="9" style="25"/>
    <col min="11269" max="11269" width="9" style="25" customWidth="1"/>
    <col min="11270" max="11520" width="9" style="25"/>
    <col min="11521" max="11521" width="11.125" style="25" customWidth="1"/>
    <col min="11522" max="11524" width="9" style="25"/>
    <col min="11525" max="11525" width="9" style="25" customWidth="1"/>
    <col min="11526" max="11776" width="9" style="25"/>
    <col min="11777" max="11777" width="11.125" style="25" customWidth="1"/>
    <col min="11778" max="11780" width="9" style="25"/>
    <col min="11781" max="11781" width="9" style="25" customWidth="1"/>
    <col min="11782" max="12032" width="9" style="25"/>
    <col min="12033" max="12033" width="11.125" style="25" customWidth="1"/>
    <col min="12034" max="12036" width="9" style="25"/>
    <col min="12037" max="12037" width="9" style="25" customWidth="1"/>
    <col min="12038" max="12288" width="9" style="25"/>
    <col min="12289" max="12289" width="11.125" style="25" customWidth="1"/>
    <col min="12290" max="12292" width="9" style="25"/>
    <col min="12293" max="12293" width="9" style="25" customWidth="1"/>
    <col min="12294" max="12544" width="9" style="25"/>
    <col min="12545" max="12545" width="11.125" style="25" customWidth="1"/>
    <col min="12546" max="12548" width="9" style="25"/>
    <col min="12549" max="12549" width="9" style="25" customWidth="1"/>
    <col min="12550" max="12800" width="9" style="25"/>
    <col min="12801" max="12801" width="11.125" style="25" customWidth="1"/>
    <col min="12802" max="12804" width="9" style="25"/>
    <col min="12805" max="12805" width="9" style="25" customWidth="1"/>
    <col min="12806" max="13056" width="9" style="25"/>
    <col min="13057" max="13057" width="11.125" style="25" customWidth="1"/>
    <col min="13058" max="13060" width="9" style="25"/>
    <col min="13061" max="13061" width="9" style="25" customWidth="1"/>
    <col min="13062" max="13312" width="9" style="25"/>
    <col min="13313" max="13313" width="11.125" style="25" customWidth="1"/>
    <col min="13314" max="13316" width="9" style="25"/>
    <col min="13317" max="13317" width="9" style="25" customWidth="1"/>
    <col min="13318" max="13568" width="9" style="25"/>
    <col min="13569" max="13569" width="11.125" style="25" customWidth="1"/>
    <col min="13570" max="13572" width="9" style="25"/>
    <col min="13573" max="13573" width="9" style="25" customWidth="1"/>
    <col min="13574" max="13824" width="9" style="25"/>
    <col min="13825" max="13825" width="11.125" style="25" customWidth="1"/>
    <col min="13826" max="13828" width="9" style="25"/>
    <col min="13829" max="13829" width="9" style="25" customWidth="1"/>
    <col min="13830" max="14080" width="9" style="25"/>
    <col min="14081" max="14081" width="11.125" style="25" customWidth="1"/>
    <col min="14082" max="14084" width="9" style="25"/>
    <col min="14085" max="14085" width="9" style="25" customWidth="1"/>
    <col min="14086" max="14336" width="9" style="25"/>
    <col min="14337" max="14337" width="11.125" style="25" customWidth="1"/>
    <col min="14338" max="14340" width="9" style="25"/>
    <col min="14341" max="14341" width="9" style="25" customWidth="1"/>
    <col min="14342" max="14592" width="9" style="25"/>
    <col min="14593" max="14593" width="11.125" style="25" customWidth="1"/>
    <col min="14594" max="14596" width="9" style="25"/>
    <col min="14597" max="14597" width="9" style="25" customWidth="1"/>
    <col min="14598" max="14848" width="9" style="25"/>
    <col min="14849" max="14849" width="11.125" style="25" customWidth="1"/>
    <col min="14850" max="14852" width="9" style="25"/>
    <col min="14853" max="14853" width="9" style="25" customWidth="1"/>
    <col min="14854" max="15104" width="9" style="25"/>
    <col min="15105" max="15105" width="11.125" style="25" customWidth="1"/>
    <col min="15106" max="15108" width="9" style="25"/>
    <col min="15109" max="15109" width="9" style="25" customWidth="1"/>
    <col min="15110" max="15360" width="9" style="25"/>
    <col min="15361" max="15361" width="11.125" style="25" customWidth="1"/>
    <col min="15362" max="15364" width="9" style="25"/>
    <col min="15365" max="15365" width="9" style="25" customWidth="1"/>
    <col min="15366" max="15616" width="9" style="25"/>
    <col min="15617" max="15617" width="11.125" style="25" customWidth="1"/>
    <col min="15618" max="15620" width="9" style="25"/>
    <col min="15621" max="15621" width="9" style="25" customWidth="1"/>
    <col min="15622" max="15872" width="9" style="25"/>
    <col min="15873" max="15873" width="11.125" style="25" customWidth="1"/>
    <col min="15874" max="15876" width="9" style="25"/>
    <col min="15877" max="15877" width="9" style="25" customWidth="1"/>
    <col min="15878" max="16128" width="9" style="25"/>
    <col min="16129" max="16129" width="11.125" style="25" customWidth="1"/>
    <col min="16130" max="16132" width="9" style="25"/>
    <col min="16133" max="16133" width="9" style="25" customWidth="1"/>
    <col min="16134" max="16384" width="9" style="25"/>
  </cols>
  <sheetData>
    <row r="1" spans="1:15" ht="25.5" customHeight="1">
      <c r="A1" s="22" t="s">
        <v>2830</v>
      </c>
      <c r="I1" s="24" t="s">
        <v>4016</v>
      </c>
      <c r="J1" s="23"/>
      <c r="K1" s="23"/>
      <c r="L1" s="23"/>
      <c r="M1" s="23"/>
      <c r="N1" s="23"/>
      <c r="O1" s="23"/>
    </row>
    <row r="2" spans="1:15" ht="15" customHeight="1">
      <c r="A2" s="398" t="s">
        <v>124</v>
      </c>
      <c r="B2" s="2945" t="s">
        <v>99</v>
      </c>
      <c r="C2" s="2947" t="s">
        <v>4017</v>
      </c>
      <c r="D2" s="2821"/>
      <c r="E2" s="2821"/>
      <c r="F2" s="2821"/>
      <c r="G2" s="2821"/>
      <c r="H2" s="2821"/>
      <c r="I2" s="2948" t="s">
        <v>2721</v>
      </c>
    </row>
    <row r="3" spans="1:15" ht="27">
      <c r="A3" s="399" t="s">
        <v>125</v>
      </c>
      <c r="B3" s="2946"/>
      <c r="C3" s="395" t="s">
        <v>101</v>
      </c>
      <c r="D3" s="400" t="s">
        <v>126</v>
      </c>
      <c r="E3" s="400" t="s">
        <v>127</v>
      </c>
      <c r="F3" s="400" t="s">
        <v>128</v>
      </c>
      <c r="G3" s="400" t="s">
        <v>129</v>
      </c>
      <c r="H3" s="395" t="s">
        <v>113</v>
      </c>
      <c r="I3" s="2949"/>
    </row>
    <row r="4" spans="1:15" ht="15" customHeight="1">
      <c r="A4" s="418" t="s">
        <v>99</v>
      </c>
      <c r="B4" s="2075">
        <v>8790</v>
      </c>
      <c r="C4" s="2075">
        <v>210</v>
      </c>
      <c r="D4" s="2075">
        <v>170</v>
      </c>
      <c r="E4" s="2075">
        <v>80</v>
      </c>
      <c r="F4" s="2075">
        <v>70</v>
      </c>
      <c r="G4" s="2075">
        <v>50</v>
      </c>
      <c r="H4" s="2075">
        <v>10</v>
      </c>
      <c r="I4" s="2076">
        <v>8590</v>
      </c>
    </row>
    <row r="5" spans="1:15" ht="15" customHeight="1">
      <c r="A5" s="27" t="s">
        <v>130</v>
      </c>
      <c r="B5" s="2079">
        <v>8080</v>
      </c>
      <c r="C5" s="2079">
        <v>180</v>
      </c>
      <c r="D5" s="2079">
        <v>150</v>
      </c>
      <c r="E5" s="2079">
        <v>60</v>
      </c>
      <c r="F5" s="2079">
        <v>70</v>
      </c>
      <c r="G5" s="2079">
        <v>50</v>
      </c>
      <c r="H5" s="2079">
        <v>10</v>
      </c>
      <c r="I5" s="2081">
        <v>7900</v>
      </c>
    </row>
    <row r="6" spans="1:15" ht="15" customHeight="1">
      <c r="A6" s="27" t="s">
        <v>131</v>
      </c>
      <c r="B6" s="2079">
        <v>700</v>
      </c>
      <c r="C6" s="2079">
        <v>30</v>
      </c>
      <c r="D6" s="2079">
        <v>20</v>
      </c>
      <c r="E6" s="2079">
        <v>10</v>
      </c>
      <c r="F6" s="2082" t="s">
        <v>111</v>
      </c>
      <c r="G6" s="2082" t="s">
        <v>111</v>
      </c>
      <c r="H6" s="2079">
        <v>10</v>
      </c>
      <c r="I6" s="2081">
        <v>670</v>
      </c>
    </row>
    <row r="7" spans="1:15" ht="15" customHeight="1">
      <c r="A7" s="28" t="s">
        <v>113</v>
      </c>
      <c r="B7" s="2079">
        <v>20</v>
      </c>
      <c r="C7" s="2082" t="s">
        <v>111</v>
      </c>
      <c r="D7" s="2082" t="s">
        <v>111</v>
      </c>
      <c r="E7" s="2082" t="s">
        <v>111</v>
      </c>
      <c r="F7" s="2082" t="s">
        <v>111</v>
      </c>
      <c r="G7" s="2082" t="s">
        <v>111</v>
      </c>
      <c r="H7" s="2082" t="s">
        <v>111</v>
      </c>
      <c r="I7" s="2081">
        <v>20</v>
      </c>
    </row>
    <row r="8" spans="1:15" ht="15" customHeight="1">
      <c r="A8" s="36" t="s">
        <v>109</v>
      </c>
      <c r="B8" s="2077">
        <v>8760</v>
      </c>
      <c r="C8" s="2077">
        <v>210</v>
      </c>
      <c r="D8" s="2077">
        <v>170</v>
      </c>
      <c r="E8" s="2077">
        <v>80</v>
      </c>
      <c r="F8" s="2077">
        <v>70</v>
      </c>
      <c r="G8" s="2077">
        <v>50</v>
      </c>
      <c r="H8" s="2077">
        <v>10</v>
      </c>
      <c r="I8" s="2078">
        <v>8550</v>
      </c>
    </row>
    <row r="9" spans="1:15" ht="15" customHeight="1">
      <c r="A9" s="27" t="s">
        <v>130</v>
      </c>
      <c r="B9" s="2079">
        <v>8040</v>
      </c>
      <c r="C9" s="2079">
        <v>180</v>
      </c>
      <c r="D9" s="2079">
        <v>150</v>
      </c>
      <c r="E9" s="2079">
        <v>60</v>
      </c>
      <c r="F9" s="2079">
        <v>70</v>
      </c>
      <c r="G9" s="2079">
        <v>50</v>
      </c>
      <c r="H9" s="2079">
        <v>10</v>
      </c>
      <c r="I9" s="2081">
        <v>7860</v>
      </c>
    </row>
    <row r="10" spans="1:15" ht="15" customHeight="1">
      <c r="A10" s="27" t="s">
        <v>131</v>
      </c>
      <c r="B10" s="2079">
        <v>700</v>
      </c>
      <c r="C10" s="2079">
        <v>30</v>
      </c>
      <c r="D10" s="2079">
        <v>20</v>
      </c>
      <c r="E10" s="2079">
        <v>10</v>
      </c>
      <c r="F10" s="2082" t="s">
        <v>111</v>
      </c>
      <c r="G10" s="2082" t="s">
        <v>111</v>
      </c>
      <c r="H10" s="2079">
        <v>10</v>
      </c>
      <c r="I10" s="2081">
        <v>670</v>
      </c>
    </row>
    <row r="11" spans="1:15" ht="15" customHeight="1">
      <c r="A11" s="28" t="s">
        <v>113</v>
      </c>
      <c r="B11" s="2079">
        <v>20</v>
      </c>
      <c r="C11" s="2082" t="s">
        <v>111</v>
      </c>
      <c r="D11" s="2082" t="s">
        <v>111</v>
      </c>
      <c r="E11" s="2082" t="s">
        <v>111</v>
      </c>
      <c r="F11" s="2082" t="s">
        <v>111</v>
      </c>
      <c r="G11" s="2082" t="s">
        <v>111</v>
      </c>
      <c r="H11" s="2082" t="s">
        <v>111</v>
      </c>
      <c r="I11" s="2081">
        <v>20</v>
      </c>
    </row>
    <row r="12" spans="1:15" ht="15" customHeight="1">
      <c r="A12" s="36" t="s">
        <v>110</v>
      </c>
      <c r="B12" s="2077">
        <v>10</v>
      </c>
      <c r="C12" s="2119" t="s">
        <v>111</v>
      </c>
      <c r="D12" s="2119" t="s">
        <v>111</v>
      </c>
      <c r="E12" s="2119" t="s">
        <v>111</v>
      </c>
      <c r="F12" s="2119" t="s">
        <v>111</v>
      </c>
      <c r="G12" s="2119" t="s">
        <v>111</v>
      </c>
      <c r="H12" s="2119" t="s">
        <v>111</v>
      </c>
      <c r="I12" s="2078">
        <v>10</v>
      </c>
    </row>
    <row r="13" spans="1:15" ht="15" customHeight="1">
      <c r="A13" s="27" t="s">
        <v>130</v>
      </c>
      <c r="B13" s="2079">
        <v>10</v>
      </c>
      <c r="C13" s="2082" t="s">
        <v>111</v>
      </c>
      <c r="D13" s="2082" t="s">
        <v>111</v>
      </c>
      <c r="E13" s="2082" t="s">
        <v>111</v>
      </c>
      <c r="F13" s="2082" t="s">
        <v>111</v>
      </c>
      <c r="G13" s="2082" t="s">
        <v>111</v>
      </c>
      <c r="H13" s="2082" t="s">
        <v>111</v>
      </c>
      <c r="I13" s="2081">
        <v>10</v>
      </c>
    </row>
    <row r="14" spans="1:15" s="1846" customFormat="1" ht="15" customHeight="1">
      <c r="A14" s="1845" t="s">
        <v>131</v>
      </c>
      <c r="B14" s="2082" t="s">
        <v>111</v>
      </c>
      <c r="C14" s="2082" t="s">
        <v>111</v>
      </c>
      <c r="D14" s="2082" t="s">
        <v>111</v>
      </c>
      <c r="E14" s="2082" t="s">
        <v>111</v>
      </c>
      <c r="F14" s="2082" t="s">
        <v>111</v>
      </c>
      <c r="G14" s="2082" t="s">
        <v>111</v>
      </c>
      <c r="H14" s="2082" t="s">
        <v>111</v>
      </c>
      <c r="I14" s="2080" t="s">
        <v>111</v>
      </c>
    </row>
    <row r="15" spans="1:15" ht="15" customHeight="1">
      <c r="A15" s="28" t="s">
        <v>113</v>
      </c>
      <c r="B15" s="2082" t="s">
        <v>111</v>
      </c>
      <c r="C15" s="2082" t="s">
        <v>111</v>
      </c>
      <c r="D15" s="2082" t="s">
        <v>111</v>
      </c>
      <c r="E15" s="2082" t="s">
        <v>111</v>
      </c>
      <c r="F15" s="2082" t="s">
        <v>111</v>
      </c>
      <c r="G15" s="2082" t="s">
        <v>111</v>
      </c>
      <c r="H15" s="2082" t="s">
        <v>111</v>
      </c>
      <c r="I15" s="2080" t="s">
        <v>111</v>
      </c>
    </row>
    <row r="16" spans="1:15" ht="15" customHeight="1">
      <c r="A16" s="36" t="s">
        <v>112</v>
      </c>
      <c r="B16" s="2077">
        <v>10</v>
      </c>
      <c r="C16" s="2119" t="s">
        <v>111</v>
      </c>
      <c r="D16" s="2119" t="s">
        <v>111</v>
      </c>
      <c r="E16" s="2119" t="s">
        <v>111</v>
      </c>
      <c r="F16" s="2119" t="s">
        <v>111</v>
      </c>
      <c r="G16" s="2119" t="s">
        <v>111</v>
      </c>
      <c r="H16" s="2119" t="s">
        <v>111</v>
      </c>
      <c r="I16" s="2078">
        <v>10</v>
      </c>
    </row>
    <row r="17" spans="1:9" ht="15" customHeight="1">
      <c r="A17" s="27" t="s">
        <v>130</v>
      </c>
      <c r="B17" s="2079">
        <v>10</v>
      </c>
      <c r="C17" s="2082" t="s">
        <v>111</v>
      </c>
      <c r="D17" s="2082" t="s">
        <v>111</v>
      </c>
      <c r="E17" s="2082" t="s">
        <v>111</v>
      </c>
      <c r="F17" s="2082" t="s">
        <v>111</v>
      </c>
      <c r="G17" s="2082" t="s">
        <v>111</v>
      </c>
      <c r="H17" s="2082" t="s">
        <v>111</v>
      </c>
      <c r="I17" s="2081">
        <v>10</v>
      </c>
    </row>
    <row r="18" spans="1:9" ht="15" customHeight="1">
      <c r="A18" s="27" t="s">
        <v>131</v>
      </c>
      <c r="B18" s="2082" t="s">
        <v>111</v>
      </c>
      <c r="C18" s="2082" t="s">
        <v>111</v>
      </c>
      <c r="D18" s="2082" t="s">
        <v>111</v>
      </c>
      <c r="E18" s="2082" t="s">
        <v>111</v>
      </c>
      <c r="F18" s="2082" t="s">
        <v>111</v>
      </c>
      <c r="G18" s="2082" t="s">
        <v>111</v>
      </c>
      <c r="H18" s="2082" t="s">
        <v>111</v>
      </c>
      <c r="I18" s="2080" t="s">
        <v>111</v>
      </c>
    </row>
    <row r="19" spans="1:9" ht="15" customHeight="1">
      <c r="A19" s="28" t="s">
        <v>113</v>
      </c>
      <c r="B19" s="2082" t="s">
        <v>111</v>
      </c>
      <c r="C19" s="2082" t="s">
        <v>111</v>
      </c>
      <c r="D19" s="2082" t="s">
        <v>111</v>
      </c>
      <c r="E19" s="2082" t="s">
        <v>111</v>
      </c>
      <c r="F19" s="2082" t="s">
        <v>111</v>
      </c>
      <c r="G19" s="2082" t="s">
        <v>111</v>
      </c>
      <c r="H19" s="2082" t="s">
        <v>111</v>
      </c>
      <c r="I19" s="2080" t="s">
        <v>111</v>
      </c>
    </row>
    <row r="20" spans="1:9" ht="15" customHeight="1">
      <c r="A20" s="26" t="s">
        <v>113</v>
      </c>
      <c r="B20" s="2077">
        <v>20</v>
      </c>
      <c r="C20" s="2119" t="s">
        <v>111</v>
      </c>
      <c r="D20" s="2119" t="s">
        <v>111</v>
      </c>
      <c r="E20" s="2119" t="s">
        <v>111</v>
      </c>
      <c r="F20" s="2119" t="s">
        <v>111</v>
      </c>
      <c r="G20" s="2119" t="s">
        <v>111</v>
      </c>
      <c r="H20" s="2119" t="s">
        <v>111</v>
      </c>
      <c r="I20" s="2078">
        <v>20</v>
      </c>
    </row>
    <row r="21" spans="1:9" ht="15" customHeight="1">
      <c r="A21" s="27" t="s">
        <v>130</v>
      </c>
      <c r="B21" s="2079">
        <v>20</v>
      </c>
      <c r="C21" s="2082" t="s">
        <v>111</v>
      </c>
      <c r="D21" s="2082" t="s">
        <v>111</v>
      </c>
      <c r="E21" s="2082" t="s">
        <v>111</v>
      </c>
      <c r="F21" s="2082" t="s">
        <v>111</v>
      </c>
      <c r="G21" s="2082" t="s">
        <v>111</v>
      </c>
      <c r="H21" s="2082" t="s">
        <v>111</v>
      </c>
      <c r="I21" s="2081">
        <v>20</v>
      </c>
    </row>
    <row r="22" spans="1:9" ht="15" customHeight="1">
      <c r="A22" s="27" t="s">
        <v>131</v>
      </c>
      <c r="B22" s="2082" t="s">
        <v>111</v>
      </c>
      <c r="C22" s="2082" t="s">
        <v>111</v>
      </c>
      <c r="D22" s="2082" t="s">
        <v>111</v>
      </c>
      <c r="E22" s="2082" t="s">
        <v>111</v>
      </c>
      <c r="F22" s="2082" t="s">
        <v>111</v>
      </c>
      <c r="G22" s="2082" t="s">
        <v>111</v>
      </c>
      <c r="H22" s="2082" t="s">
        <v>111</v>
      </c>
      <c r="I22" s="2080" t="s">
        <v>111</v>
      </c>
    </row>
    <row r="23" spans="1:9" ht="15" customHeight="1">
      <c r="A23" s="37" t="s">
        <v>113</v>
      </c>
      <c r="B23" s="2092" t="s">
        <v>111</v>
      </c>
      <c r="C23" s="2092" t="s">
        <v>111</v>
      </c>
      <c r="D23" s="2092" t="s">
        <v>111</v>
      </c>
      <c r="E23" s="2092" t="s">
        <v>111</v>
      </c>
      <c r="F23" s="2092" t="s">
        <v>111</v>
      </c>
      <c r="G23" s="2092" t="s">
        <v>111</v>
      </c>
      <c r="H23" s="2092" t="s">
        <v>111</v>
      </c>
      <c r="I23" s="2093" t="s">
        <v>111</v>
      </c>
    </row>
    <row r="24" spans="1:9" ht="18" customHeight="1">
      <c r="A24" s="2930" t="s">
        <v>123</v>
      </c>
      <c r="B24" s="2930"/>
      <c r="C24" s="2930"/>
      <c r="D24" s="38"/>
      <c r="E24" s="38"/>
      <c r="F24" s="38"/>
      <c r="G24" s="38"/>
      <c r="H24" s="38"/>
      <c r="I24" s="38"/>
    </row>
    <row r="25" spans="1:9" ht="18" customHeight="1"/>
    <row r="26" spans="1:9" ht="18" customHeight="1">
      <c r="A26" s="337" t="s">
        <v>2638</v>
      </c>
      <c r="B26" s="337"/>
      <c r="C26" s="337"/>
      <c r="D26" s="337"/>
      <c r="E26" s="337"/>
      <c r="F26" s="337"/>
      <c r="G26" s="81"/>
      <c r="H26" s="25"/>
      <c r="I26" s="25"/>
    </row>
    <row r="27" spans="1:9" ht="11.25" customHeight="1">
      <c r="A27" s="337"/>
      <c r="B27" s="337"/>
      <c r="C27" s="337"/>
      <c r="D27" s="337"/>
      <c r="E27" s="337"/>
      <c r="F27" s="337"/>
      <c r="G27" s="81"/>
      <c r="H27" s="57" t="s">
        <v>4003</v>
      </c>
      <c r="I27" s="25"/>
    </row>
    <row r="28" spans="1:9" ht="18" customHeight="1">
      <c r="A28" s="2643"/>
      <c r="B28" s="2643"/>
      <c r="C28" s="2590"/>
      <c r="D28" s="1847" t="s">
        <v>171</v>
      </c>
      <c r="E28" s="1848" t="s">
        <v>198</v>
      </c>
      <c r="F28" s="1849" t="s">
        <v>4018</v>
      </c>
      <c r="G28" s="1849" t="s">
        <v>4019</v>
      </c>
      <c r="H28" s="1850" t="s">
        <v>199</v>
      </c>
      <c r="I28" s="25"/>
    </row>
    <row r="29" spans="1:9" ht="15" customHeight="1">
      <c r="A29" s="2952" t="s">
        <v>171</v>
      </c>
      <c r="B29" s="2955" t="s">
        <v>214</v>
      </c>
      <c r="C29" s="2955"/>
      <c r="D29" s="2096">
        <v>3140</v>
      </c>
      <c r="E29" s="2097">
        <v>180</v>
      </c>
      <c r="F29" s="2096">
        <v>1010</v>
      </c>
      <c r="G29" s="2096">
        <v>10</v>
      </c>
      <c r="H29" s="2097">
        <v>1940</v>
      </c>
      <c r="I29" s="25"/>
    </row>
    <row r="30" spans="1:9" ht="15" customHeight="1">
      <c r="A30" s="2953"/>
      <c r="B30" s="2956" t="s">
        <v>200</v>
      </c>
      <c r="C30" s="404" t="s">
        <v>172</v>
      </c>
      <c r="D30" s="2113">
        <v>1940</v>
      </c>
      <c r="E30" s="2114">
        <v>180</v>
      </c>
      <c r="F30" s="2113">
        <v>50</v>
      </c>
      <c r="G30" s="2117" t="s">
        <v>111</v>
      </c>
      <c r="H30" s="2114">
        <v>1710</v>
      </c>
      <c r="I30" s="25"/>
    </row>
    <row r="31" spans="1:9" ht="15" customHeight="1">
      <c r="A31" s="2953"/>
      <c r="B31" s="2957"/>
      <c r="C31" s="403" t="s">
        <v>201</v>
      </c>
      <c r="D31" s="2099">
        <v>90</v>
      </c>
      <c r="E31" s="2104" t="s">
        <v>111</v>
      </c>
      <c r="F31" s="2101" t="s">
        <v>111</v>
      </c>
      <c r="G31" s="2099">
        <v>10</v>
      </c>
      <c r="H31" s="2100">
        <v>70</v>
      </c>
      <c r="I31" s="25"/>
    </row>
    <row r="32" spans="1:9" ht="17.25" customHeight="1">
      <c r="A32" s="2953"/>
      <c r="B32" s="2950" t="s">
        <v>202</v>
      </c>
      <c r="C32" s="402" t="s">
        <v>172</v>
      </c>
      <c r="D32" s="2113">
        <v>120</v>
      </c>
      <c r="E32" s="2120" t="s">
        <v>111</v>
      </c>
      <c r="F32" s="2113">
        <v>80</v>
      </c>
      <c r="G32" s="2117" t="s">
        <v>111</v>
      </c>
      <c r="H32" s="2114">
        <v>40</v>
      </c>
      <c r="I32" s="25"/>
    </row>
    <row r="33" spans="1:9" ht="17.25" customHeight="1">
      <c r="A33" s="2954"/>
      <c r="B33" s="2951"/>
      <c r="C33" s="82" t="s">
        <v>201</v>
      </c>
      <c r="D33" s="2121">
        <v>1000</v>
      </c>
      <c r="E33" s="2112" t="s">
        <v>111</v>
      </c>
      <c r="F33" s="2121">
        <v>880</v>
      </c>
      <c r="G33" s="2111" t="s">
        <v>111</v>
      </c>
      <c r="H33" s="2122">
        <v>120</v>
      </c>
      <c r="I33" s="25"/>
    </row>
    <row r="34" spans="1:9" ht="15" customHeight="1">
      <c r="A34" s="2952" t="s">
        <v>203</v>
      </c>
      <c r="B34" s="2955" t="s">
        <v>185</v>
      </c>
      <c r="C34" s="2958"/>
      <c r="D34" s="2096">
        <v>660</v>
      </c>
      <c r="E34" s="2097">
        <v>40</v>
      </c>
      <c r="F34" s="2096">
        <v>70</v>
      </c>
      <c r="G34" s="2106" t="s">
        <v>111</v>
      </c>
      <c r="H34" s="2097">
        <v>550</v>
      </c>
      <c r="I34" s="25"/>
    </row>
    <row r="35" spans="1:9" ht="15" customHeight="1">
      <c r="A35" s="2953"/>
      <c r="B35" s="2956" t="s">
        <v>200</v>
      </c>
      <c r="C35" s="404" t="s">
        <v>172</v>
      </c>
      <c r="D35" s="2113">
        <v>540</v>
      </c>
      <c r="E35" s="2114">
        <v>40</v>
      </c>
      <c r="F35" s="2117" t="s">
        <v>111</v>
      </c>
      <c r="G35" s="2117" t="s">
        <v>111</v>
      </c>
      <c r="H35" s="2114">
        <v>500</v>
      </c>
      <c r="I35" s="25"/>
    </row>
    <row r="36" spans="1:9" ht="15" customHeight="1">
      <c r="A36" s="2953"/>
      <c r="B36" s="2957"/>
      <c r="C36" s="403" t="s">
        <v>201</v>
      </c>
      <c r="D36" s="2099">
        <v>20</v>
      </c>
      <c r="E36" s="2104" t="s">
        <v>111</v>
      </c>
      <c r="F36" s="2101" t="s">
        <v>111</v>
      </c>
      <c r="G36" s="2101" t="s">
        <v>111</v>
      </c>
      <c r="H36" s="2100">
        <v>20</v>
      </c>
      <c r="I36" s="25"/>
    </row>
    <row r="37" spans="1:9" ht="17.25" customHeight="1">
      <c r="A37" s="2953"/>
      <c r="B37" s="2950" t="s">
        <v>202</v>
      </c>
      <c r="C37" s="402" t="s">
        <v>172</v>
      </c>
      <c r="D37" s="2113">
        <v>20</v>
      </c>
      <c r="E37" s="2120" t="s">
        <v>111</v>
      </c>
      <c r="F37" s="2113">
        <v>10</v>
      </c>
      <c r="G37" s="2117" t="s">
        <v>111</v>
      </c>
      <c r="H37" s="2114">
        <v>20</v>
      </c>
      <c r="I37" s="25"/>
    </row>
    <row r="38" spans="1:9" ht="17.25" customHeight="1">
      <c r="A38" s="2954"/>
      <c r="B38" s="2951"/>
      <c r="C38" s="82" t="s">
        <v>201</v>
      </c>
      <c r="D38" s="2121">
        <v>70</v>
      </c>
      <c r="E38" s="2112" t="s">
        <v>111</v>
      </c>
      <c r="F38" s="2121">
        <v>60</v>
      </c>
      <c r="G38" s="2111" t="s">
        <v>111</v>
      </c>
      <c r="H38" s="2122">
        <v>10</v>
      </c>
      <c r="I38" s="25"/>
    </row>
    <row r="39" spans="1:9" ht="15" customHeight="1">
      <c r="A39" s="2953" t="s">
        <v>204</v>
      </c>
      <c r="B39" s="2955" t="s">
        <v>185</v>
      </c>
      <c r="C39" s="2958"/>
      <c r="D39" s="2096">
        <v>2480</v>
      </c>
      <c r="E39" s="2097">
        <v>140</v>
      </c>
      <c r="F39" s="2096">
        <v>940</v>
      </c>
      <c r="G39" s="2096">
        <v>10</v>
      </c>
      <c r="H39" s="2097">
        <v>1390</v>
      </c>
      <c r="I39" s="25"/>
    </row>
    <row r="40" spans="1:9" ht="15" customHeight="1">
      <c r="A40" s="2953"/>
      <c r="B40" s="2959" t="s">
        <v>200</v>
      </c>
      <c r="C40" s="402" t="s">
        <v>172</v>
      </c>
      <c r="D40" s="2113">
        <v>1400</v>
      </c>
      <c r="E40" s="2114">
        <v>140</v>
      </c>
      <c r="F40" s="2113">
        <v>50</v>
      </c>
      <c r="G40" s="2117" t="s">
        <v>111</v>
      </c>
      <c r="H40" s="2114">
        <v>1200</v>
      </c>
      <c r="I40" s="25"/>
    </row>
    <row r="41" spans="1:9" ht="15" customHeight="1">
      <c r="A41" s="2953"/>
      <c r="B41" s="2957"/>
      <c r="C41" s="403" t="s">
        <v>201</v>
      </c>
      <c r="D41" s="2099">
        <v>60</v>
      </c>
      <c r="E41" s="2104" t="s">
        <v>111</v>
      </c>
      <c r="F41" s="2101" t="s">
        <v>111</v>
      </c>
      <c r="G41" s="2099">
        <v>10</v>
      </c>
      <c r="H41" s="2100">
        <v>50</v>
      </c>
      <c r="I41" s="25"/>
    </row>
    <row r="42" spans="1:9" ht="17.25" customHeight="1">
      <c r="A42" s="2953"/>
      <c r="B42" s="2950" t="s">
        <v>202</v>
      </c>
      <c r="C42" s="402" t="s">
        <v>172</v>
      </c>
      <c r="D42" s="2113">
        <v>100</v>
      </c>
      <c r="E42" s="2120" t="s">
        <v>111</v>
      </c>
      <c r="F42" s="2113">
        <v>70</v>
      </c>
      <c r="G42" s="2117" t="s">
        <v>111</v>
      </c>
      <c r="H42" s="2114">
        <v>20</v>
      </c>
      <c r="I42" s="25"/>
    </row>
    <row r="43" spans="1:9" ht="17.25" customHeight="1">
      <c r="A43" s="2954"/>
      <c r="B43" s="2951"/>
      <c r="C43" s="82" t="s">
        <v>201</v>
      </c>
      <c r="D43" s="2121">
        <v>930</v>
      </c>
      <c r="E43" s="2112" t="s">
        <v>111</v>
      </c>
      <c r="F43" s="2121">
        <v>810</v>
      </c>
      <c r="G43" s="2111" t="s">
        <v>111</v>
      </c>
      <c r="H43" s="2122">
        <v>110</v>
      </c>
      <c r="I43" s="25"/>
    </row>
    <row r="44" spans="1:9" ht="18" customHeight="1">
      <c r="A44" s="406" t="s">
        <v>205</v>
      </c>
      <c r="B44" s="406"/>
      <c r="C44" s="406"/>
      <c r="D44" s="83"/>
      <c r="E44" s="83"/>
      <c r="F44" s="83"/>
      <c r="G44" s="83"/>
      <c r="H44" s="83"/>
      <c r="I44" s="25"/>
    </row>
  </sheetData>
  <mergeCells count="17">
    <mergeCell ref="B42:B43"/>
    <mergeCell ref="A29:A33"/>
    <mergeCell ref="B29:C29"/>
    <mergeCell ref="B30:B31"/>
    <mergeCell ref="B32:B33"/>
    <mergeCell ref="A34:A38"/>
    <mergeCell ref="B34:C34"/>
    <mergeCell ref="B35:B36"/>
    <mergeCell ref="B37:B38"/>
    <mergeCell ref="A39:A43"/>
    <mergeCell ref="B39:C39"/>
    <mergeCell ref="B40:B41"/>
    <mergeCell ref="A28:C28"/>
    <mergeCell ref="B2:B3"/>
    <mergeCell ref="C2:H2"/>
    <mergeCell ref="I2:I3"/>
    <mergeCell ref="A24:C24"/>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7DB1-2FFA-4D1A-9648-435A58B44A45}">
  <dimension ref="A1:I30"/>
  <sheetViews>
    <sheetView view="pageBreakPreview" zoomScaleNormal="100" zoomScaleSheetLayoutView="100" workbookViewId="0">
      <selection activeCell="I50" sqref="I50"/>
    </sheetView>
  </sheetViews>
  <sheetFormatPr defaultRowHeight="13.5"/>
  <cols>
    <col min="1" max="1" width="14.25" style="4" customWidth="1"/>
    <col min="2" max="2" width="10.5" style="4" customWidth="1"/>
    <col min="3" max="3" width="10.5" style="4" bestFit="1" customWidth="1"/>
    <col min="4" max="7" width="10.5" style="4" customWidth="1"/>
    <col min="8" max="256" width="9" style="4"/>
    <col min="257" max="257" width="14.25" style="4" customWidth="1"/>
    <col min="258" max="258" width="10.5" style="4" customWidth="1"/>
    <col min="259" max="259" width="10.5" style="4" bestFit="1" customWidth="1"/>
    <col min="260" max="263" width="10.5" style="4" customWidth="1"/>
    <col min="264" max="512" width="9" style="4"/>
    <col min="513" max="513" width="14.25" style="4" customWidth="1"/>
    <col min="514" max="514" width="10.5" style="4" customWidth="1"/>
    <col min="515" max="515" width="10.5" style="4" bestFit="1" customWidth="1"/>
    <col min="516" max="519" width="10.5" style="4" customWidth="1"/>
    <col min="520" max="768" width="9" style="4"/>
    <col min="769" max="769" width="14.25" style="4" customWidth="1"/>
    <col min="770" max="770" width="10.5" style="4" customWidth="1"/>
    <col min="771" max="771" width="10.5" style="4" bestFit="1" customWidth="1"/>
    <col min="772" max="775" width="10.5" style="4" customWidth="1"/>
    <col min="776" max="1024" width="9" style="4"/>
    <col min="1025" max="1025" width="14.25" style="4" customWidth="1"/>
    <col min="1026" max="1026" width="10.5" style="4" customWidth="1"/>
    <col min="1027" max="1027" width="10.5" style="4" bestFit="1" customWidth="1"/>
    <col min="1028" max="1031" width="10.5" style="4" customWidth="1"/>
    <col min="1032" max="1280" width="9" style="4"/>
    <col min="1281" max="1281" width="14.25" style="4" customWidth="1"/>
    <col min="1282" max="1282" width="10.5" style="4" customWidth="1"/>
    <col min="1283" max="1283" width="10.5" style="4" bestFit="1" customWidth="1"/>
    <col min="1284" max="1287" width="10.5" style="4" customWidth="1"/>
    <col min="1288" max="1536" width="9" style="4"/>
    <col min="1537" max="1537" width="14.25" style="4" customWidth="1"/>
    <col min="1538" max="1538" width="10.5" style="4" customWidth="1"/>
    <col min="1539" max="1539" width="10.5" style="4" bestFit="1" customWidth="1"/>
    <col min="1540" max="1543" width="10.5" style="4" customWidth="1"/>
    <col min="1544" max="1792" width="9" style="4"/>
    <col min="1793" max="1793" width="14.25" style="4" customWidth="1"/>
    <col min="1794" max="1794" width="10.5" style="4" customWidth="1"/>
    <col min="1795" max="1795" width="10.5" style="4" bestFit="1" customWidth="1"/>
    <col min="1796" max="1799" width="10.5" style="4" customWidth="1"/>
    <col min="1800" max="2048" width="9" style="4"/>
    <col min="2049" max="2049" width="14.25" style="4" customWidth="1"/>
    <col min="2050" max="2050" width="10.5" style="4" customWidth="1"/>
    <col min="2051" max="2051" width="10.5" style="4" bestFit="1" customWidth="1"/>
    <col min="2052" max="2055" width="10.5" style="4" customWidth="1"/>
    <col min="2056" max="2304" width="9" style="4"/>
    <col min="2305" max="2305" width="14.25" style="4" customWidth="1"/>
    <col min="2306" max="2306" width="10.5" style="4" customWidth="1"/>
    <col min="2307" max="2307" width="10.5" style="4" bestFit="1" customWidth="1"/>
    <col min="2308" max="2311" width="10.5" style="4" customWidth="1"/>
    <col min="2312" max="2560" width="9" style="4"/>
    <col min="2561" max="2561" width="14.25" style="4" customWidth="1"/>
    <col min="2562" max="2562" width="10.5" style="4" customWidth="1"/>
    <col min="2563" max="2563" width="10.5" style="4" bestFit="1" customWidth="1"/>
    <col min="2564" max="2567" width="10.5" style="4" customWidth="1"/>
    <col min="2568" max="2816" width="9" style="4"/>
    <col min="2817" max="2817" width="14.25" style="4" customWidth="1"/>
    <col min="2818" max="2818" width="10.5" style="4" customWidth="1"/>
    <col min="2819" max="2819" width="10.5" style="4" bestFit="1" customWidth="1"/>
    <col min="2820" max="2823" width="10.5" style="4" customWidth="1"/>
    <col min="2824" max="3072" width="9" style="4"/>
    <col min="3073" max="3073" width="14.25" style="4" customWidth="1"/>
    <col min="3074" max="3074" width="10.5" style="4" customWidth="1"/>
    <col min="3075" max="3075" width="10.5" style="4" bestFit="1" customWidth="1"/>
    <col min="3076" max="3079" width="10.5" style="4" customWidth="1"/>
    <col min="3080" max="3328" width="9" style="4"/>
    <col min="3329" max="3329" width="14.25" style="4" customWidth="1"/>
    <col min="3330" max="3330" width="10.5" style="4" customWidth="1"/>
    <col min="3331" max="3331" width="10.5" style="4" bestFit="1" customWidth="1"/>
    <col min="3332" max="3335" width="10.5" style="4" customWidth="1"/>
    <col min="3336" max="3584" width="9" style="4"/>
    <col min="3585" max="3585" width="14.25" style="4" customWidth="1"/>
    <col min="3586" max="3586" width="10.5" style="4" customWidth="1"/>
    <col min="3587" max="3587" width="10.5" style="4" bestFit="1" customWidth="1"/>
    <col min="3588" max="3591" width="10.5" style="4" customWidth="1"/>
    <col min="3592" max="3840" width="9" style="4"/>
    <col min="3841" max="3841" width="14.25" style="4" customWidth="1"/>
    <col min="3842" max="3842" width="10.5" style="4" customWidth="1"/>
    <col min="3843" max="3843" width="10.5" style="4" bestFit="1" customWidth="1"/>
    <col min="3844" max="3847" width="10.5" style="4" customWidth="1"/>
    <col min="3848" max="4096" width="9" style="4"/>
    <col min="4097" max="4097" width="14.25" style="4" customWidth="1"/>
    <col min="4098" max="4098" width="10.5" style="4" customWidth="1"/>
    <col min="4099" max="4099" width="10.5" style="4" bestFit="1" customWidth="1"/>
    <col min="4100" max="4103" width="10.5" style="4" customWidth="1"/>
    <col min="4104" max="4352" width="9" style="4"/>
    <col min="4353" max="4353" width="14.25" style="4" customWidth="1"/>
    <col min="4354" max="4354" width="10.5" style="4" customWidth="1"/>
    <col min="4355" max="4355" width="10.5" style="4" bestFit="1" customWidth="1"/>
    <col min="4356" max="4359" width="10.5" style="4" customWidth="1"/>
    <col min="4360" max="4608" width="9" style="4"/>
    <col min="4609" max="4609" width="14.25" style="4" customWidth="1"/>
    <col min="4610" max="4610" width="10.5" style="4" customWidth="1"/>
    <col min="4611" max="4611" width="10.5" style="4" bestFit="1" customWidth="1"/>
    <col min="4612" max="4615" width="10.5" style="4" customWidth="1"/>
    <col min="4616" max="4864" width="9" style="4"/>
    <col min="4865" max="4865" width="14.25" style="4" customWidth="1"/>
    <col min="4866" max="4866" width="10.5" style="4" customWidth="1"/>
    <col min="4867" max="4867" width="10.5" style="4" bestFit="1" customWidth="1"/>
    <col min="4868" max="4871" width="10.5" style="4" customWidth="1"/>
    <col min="4872" max="5120" width="9" style="4"/>
    <col min="5121" max="5121" width="14.25" style="4" customWidth="1"/>
    <col min="5122" max="5122" width="10.5" style="4" customWidth="1"/>
    <col min="5123" max="5123" width="10.5" style="4" bestFit="1" customWidth="1"/>
    <col min="5124" max="5127" width="10.5" style="4" customWidth="1"/>
    <col min="5128" max="5376" width="9" style="4"/>
    <col min="5377" max="5377" width="14.25" style="4" customWidth="1"/>
    <col min="5378" max="5378" width="10.5" style="4" customWidth="1"/>
    <col min="5379" max="5379" width="10.5" style="4" bestFit="1" customWidth="1"/>
    <col min="5380" max="5383" width="10.5" style="4" customWidth="1"/>
    <col min="5384" max="5632" width="9" style="4"/>
    <col min="5633" max="5633" width="14.25" style="4" customWidth="1"/>
    <col min="5634" max="5634" width="10.5" style="4" customWidth="1"/>
    <col min="5635" max="5635" width="10.5" style="4" bestFit="1" customWidth="1"/>
    <col min="5636" max="5639" width="10.5" style="4" customWidth="1"/>
    <col min="5640" max="5888" width="9" style="4"/>
    <col min="5889" max="5889" width="14.25" style="4" customWidth="1"/>
    <col min="5890" max="5890" width="10.5" style="4" customWidth="1"/>
    <col min="5891" max="5891" width="10.5" style="4" bestFit="1" customWidth="1"/>
    <col min="5892" max="5895" width="10.5" style="4" customWidth="1"/>
    <col min="5896" max="6144" width="9" style="4"/>
    <col min="6145" max="6145" width="14.25" style="4" customWidth="1"/>
    <col min="6146" max="6146" width="10.5" style="4" customWidth="1"/>
    <col min="6147" max="6147" width="10.5" style="4" bestFit="1" customWidth="1"/>
    <col min="6148" max="6151" width="10.5" style="4" customWidth="1"/>
    <col min="6152" max="6400" width="9" style="4"/>
    <col min="6401" max="6401" width="14.25" style="4" customWidth="1"/>
    <col min="6402" max="6402" width="10.5" style="4" customWidth="1"/>
    <col min="6403" max="6403" width="10.5" style="4" bestFit="1" customWidth="1"/>
    <col min="6404" max="6407" width="10.5" style="4" customWidth="1"/>
    <col min="6408" max="6656" width="9" style="4"/>
    <col min="6657" max="6657" width="14.25" style="4" customWidth="1"/>
    <col min="6658" max="6658" width="10.5" style="4" customWidth="1"/>
    <col min="6659" max="6659" width="10.5" style="4" bestFit="1" customWidth="1"/>
    <col min="6660" max="6663" width="10.5" style="4" customWidth="1"/>
    <col min="6664" max="6912" width="9" style="4"/>
    <col min="6913" max="6913" width="14.25" style="4" customWidth="1"/>
    <col min="6914" max="6914" width="10.5" style="4" customWidth="1"/>
    <col min="6915" max="6915" width="10.5" style="4" bestFit="1" customWidth="1"/>
    <col min="6916" max="6919" width="10.5" style="4" customWidth="1"/>
    <col min="6920" max="7168" width="9" style="4"/>
    <col min="7169" max="7169" width="14.25" style="4" customWidth="1"/>
    <col min="7170" max="7170" width="10.5" style="4" customWidth="1"/>
    <col min="7171" max="7171" width="10.5" style="4" bestFit="1" customWidth="1"/>
    <col min="7172" max="7175" width="10.5" style="4" customWidth="1"/>
    <col min="7176" max="7424" width="9" style="4"/>
    <col min="7425" max="7425" width="14.25" style="4" customWidth="1"/>
    <col min="7426" max="7426" width="10.5" style="4" customWidth="1"/>
    <col min="7427" max="7427" width="10.5" style="4" bestFit="1" customWidth="1"/>
    <col min="7428" max="7431" width="10.5" style="4" customWidth="1"/>
    <col min="7432" max="7680" width="9" style="4"/>
    <col min="7681" max="7681" width="14.25" style="4" customWidth="1"/>
    <col min="7682" max="7682" width="10.5" style="4" customWidth="1"/>
    <col min="7683" max="7683" width="10.5" style="4" bestFit="1" customWidth="1"/>
    <col min="7684" max="7687" width="10.5" style="4" customWidth="1"/>
    <col min="7688" max="7936" width="9" style="4"/>
    <col min="7937" max="7937" width="14.25" style="4" customWidth="1"/>
    <col min="7938" max="7938" width="10.5" style="4" customWidth="1"/>
    <col min="7939" max="7939" width="10.5" style="4" bestFit="1" customWidth="1"/>
    <col min="7940" max="7943" width="10.5" style="4" customWidth="1"/>
    <col min="7944" max="8192" width="9" style="4"/>
    <col min="8193" max="8193" width="14.25" style="4" customWidth="1"/>
    <col min="8194" max="8194" width="10.5" style="4" customWidth="1"/>
    <col min="8195" max="8195" width="10.5" style="4" bestFit="1" customWidth="1"/>
    <col min="8196" max="8199" width="10.5" style="4" customWidth="1"/>
    <col min="8200" max="8448" width="9" style="4"/>
    <col min="8449" max="8449" width="14.25" style="4" customWidth="1"/>
    <col min="8450" max="8450" width="10.5" style="4" customWidth="1"/>
    <col min="8451" max="8451" width="10.5" style="4" bestFit="1" customWidth="1"/>
    <col min="8452" max="8455" width="10.5" style="4" customWidth="1"/>
    <col min="8456" max="8704" width="9" style="4"/>
    <col min="8705" max="8705" width="14.25" style="4" customWidth="1"/>
    <col min="8706" max="8706" width="10.5" style="4" customWidth="1"/>
    <col min="8707" max="8707" width="10.5" style="4" bestFit="1" customWidth="1"/>
    <col min="8708" max="8711" width="10.5" style="4" customWidth="1"/>
    <col min="8712" max="8960" width="9" style="4"/>
    <col min="8961" max="8961" width="14.25" style="4" customWidth="1"/>
    <col min="8962" max="8962" width="10.5" style="4" customWidth="1"/>
    <col min="8963" max="8963" width="10.5" style="4" bestFit="1" customWidth="1"/>
    <col min="8964" max="8967" width="10.5" style="4" customWidth="1"/>
    <col min="8968" max="9216" width="9" style="4"/>
    <col min="9217" max="9217" width="14.25" style="4" customWidth="1"/>
    <col min="9218" max="9218" width="10.5" style="4" customWidth="1"/>
    <col min="9219" max="9219" width="10.5" style="4" bestFit="1" customWidth="1"/>
    <col min="9220" max="9223" width="10.5" style="4" customWidth="1"/>
    <col min="9224" max="9472" width="9" style="4"/>
    <col min="9473" max="9473" width="14.25" style="4" customWidth="1"/>
    <col min="9474" max="9474" width="10.5" style="4" customWidth="1"/>
    <col min="9475" max="9475" width="10.5" style="4" bestFit="1" customWidth="1"/>
    <col min="9476" max="9479" width="10.5" style="4" customWidth="1"/>
    <col min="9480" max="9728" width="9" style="4"/>
    <col min="9729" max="9729" width="14.25" style="4" customWidth="1"/>
    <col min="9730" max="9730" width="10.5" style="4" customWidth="1"/>
    <col min="9731" max="9731" width="10.5" style="4" bestFit="1" customWidth="1"/>
    <col min="9732" max="9735" width="10.5" style="4" customWidth="1"/>
    <col min="9736" max="9984" width="9" style="4"/>
    <col min="9985" max="9985" width="14.25" style="4" customWidth="1"/>
    <col min="9986" max="9986" width="10.5" style="4" customWidth="1"/>
    <col min="9987" max="9987" width="10.5" style="4" bestFit="1" customWidth="1"/>
    <col min="9988" max="9991" width="10.5" style="4" customWidth="1"/>
    <col min="9992" max="10240" width="9" style="4"/>
    <col min="10241" max="10241" width="14.25" style="4" customWidth="1"/>
    <col min="10242" max="10242" width="10.5" style="4" customWidth="1"/>
    <col min="10243" max="10243" width="10.5" style="4" bestFit="1" customWidth="1"/>
    <col min="10244" max="10247" width="10.5" style="4" customWidth="1"/>
    <col min="10248" max="10496" width="9" style="4"/>
    <col min="10497" max="10497" width="14.25" style="4" customWidth="1"/>
    <col min="10498" max="10498" width="10.5" style="4" customWidth="1"/>
    <col min="10499" max="10499" width="10.5" style="4" bestFit="1" customWidth="1"/>
    <col min="10500" max="10503" width="10.5" style="4" customWidth="1"/>
    <col min="10504" max="10752" width="9" style="4"/>
    <col min="10753" max="10753" width="14.25" style="4" customWidth="1"/>
    <col min="10754" max="10754" width="10.5" style="4" customWidth="1"/>
    <col min="10755" max="10755" width="10.5" style="4" bestFit="1" customWidth="1"/>
    <col min="10756" max="10759" width="10.5" style="4" customWidth="1"/>
    <col min="10760" max="11008" width="9" style="4"/>
    <col min="11009" max="11009" width="14.25" style="4" customWidth="1"/>
    <col min="11010" max="11010" width="10.5" style="4" customWidth="1"/>
    <col min="11011" max="11011" width="10.5" style="4" bestFit="1" customWidth="1"/>
    <col min="11012" max="11015" width="10.5" style="4" customWidth="1"/>
    <col min="11016" max="11264" width="9" style="4"/>
    <col min="11265" max="11265" width="14.25" style="4" customWidth="1"/>
    <col min="11266" max="11266" width="10.5" style="4" customWidth="1"/>
    <col min="11267" max="11267" width="10.5" style="4" bestFit="1" customWidth="1"/>
    <col min="11268" max="11271" width="10.5" style="4" customWidth="1"/>
    <col min="11272" max="11520" width="9" style="4"/>
    <col min="11521" max="11521" width="14.25" style="4" customWidth="1"/>
    <col min="11522" max="11522" width="10.5" style="4" customWidth="1"/>
    <col min="11523" max="11523" width="10.5" style="4" bestFit="1" customWidth="1"/>
    <col min="11524" max="11527" width="10.5" style="4" customWidth="1"/>
    <col min="11528" max="11776" width="9" style="4"/>
    <col min="11777" max="11777" width="14.25" style="4" customWidth="1"/>
    <col min="11778" max="11778" width="10.5" style="4" customWidth="1"/>
    <col min="11779" max="11779" width="10.5" style="4" bestFit="1" customWidth="1"/>
    <col min="11780" max="11783" width="10.5" style="4" customWidth="1"/>
    <col min="11784" max="12032" width="9" style="4"/>
    <col min="12033" max="12033" width="14.25" style="4" customWidth="1"/>
    <col min="12034" max="12034" width="10.5" style="4" customWidth="1"/>
    <col min="12035" max="12035" width="10.5" style="4" bestFit="1" customWidth="1"/>
    <col min="12036" max="12039" width="10.5" style="4" customWidth="1"/>
    <col min="12040" max="12288" width="9" style="4"/>
    <col min="12289" max="12289" width="14.25" style="4" customWidth="1"/>
    <col min="12290" max="12290" width="10.5" style="4" customWidth="1"/>
    <col min="12291" max="12291" width="10.5" style="4" bestFit="1" customWidth="1"/>
    <col min="12292" max="12295" width="10.5" style="4" customWidth="1"/>
    <col min="12296" max="12544" width="9" style="4"/>
    <col min="12545" max="12545" width="14.25" style="4" customWidth="1"/>
    <col min="12546" max="12546" width="10.5" style="4" customWidth="1"/>
    <col min="12547" max="12547" width="10.5" style="4" bestFit="1" customWidth="1"/>
    <col min="12548" max="12551" width="10.5" style="4" customWidth="1"/>
    <col min="12552" max="12800" width="9" style="4"/>
    <col min="12801" max="12801" width="14.25" style="4" customWidth="1"/>
    <col min="12802" max="12802" width="10.5" style="4" customWidth="1"/>
    <col min="12803" max="12803" width="10.5" style="4" bestFit="1" customWidth="1"/>
    <col min="12804" max="12807" width="10.5" style="4" customWidth="1"/>
    <col min="12808" max="13056" width="9" style="4"/>
    <col min="13057" max="13057" width="14.25" style="4" customWidth="1"/>
    <col min="13058" max="13058" width="10.5" style="4" customWidth="1"/>
    <col min="13059" max="13059" width="10.5" style="4" bestFit="1" customWidth="1"/>
    <col min="13060" max="13063" width="10.5" style="4" customWidth="1"/>
    <col min="13064" max="13312" width="9" style="4"/>
    <col min="13313" max="13313" width="14.25" style="4" customWidth="1"/>
    <col min="13314" max="13314" width="10.5" style="4" customWidth="1"/>
    <col min="13315" max="13315" width="10.5" style="4" bestFit="1" customWidth="1"/>
    <col min="13316" max="13319" width="10.5" style="4" customWidth="1"/>
    <col min="13320" max="13568" width="9" style="4"/>
    <col min="13569" max="13569" width="14.25" style="4" customWidth="1"/>
    <col min="13570" max="13570" width="10.5" style="4" customWidth="1"/>
    <col min="13571" max="13571" width="10.5" style="4" bestFit="1" customWidth="1"/>
    <col min="13572" max="13575" width="10.5" style="4" customWidth="1"/>
    <col min="13576" max="13824" width="9" style="4"/>
    <col min="13825" max="13825" width="14.25" style="4" customWidth="1"/>
    <col min="13826" max="13826" width="10.5" style="4" customWidth="1"/>
    <col min="13827" max="13827" width="10.5" style="4" bestFit="1" customWidth="1"/>
    <col min="13828" max="13831" width="10.5" style="4" customWidth="1"/>
    <col min="13832" max="14080" width="9" style="4"/>
    <col min="14081" max="14081" width="14.25" style="4" customWidth="1"/>
    <col min="14082" max="14082" width="10.5" style="4" customWidth="1"/>
    <col min="14083" max="14083" width="10.5" style="4" bestFit="1" customWidth="1"/>
    <col min="14084" max="14087" width="10.5" style="4" customWidth="1"/>
    <col min="14088" max="14336" width="9" style="4"/>
    <col min="14337" max="14337" width="14.25" style="4" customWidth="1"/>
    <col min="14338" max="14338" width="10.5" style="4" customWidth="1"/>
    <col min="14339" max="14339" width="10.5" style="4" bestFit="1" customWidth="1"/>
    <col min="14340" max="14343" width="10.5" style="4" customWidth="1"/>
    <col min="14344" max="14592" width="9" style="4"/>
    <col min="14593" max="14593" width="14.25" style="4" customWidth="1"/>
    <col min="14594" max="14594" width="10.5" style="4" customWidth="1"/>
    <col min="14595" max="14595" width="10.5" style="4" bestFit="1" customWidth="1"/>
    <col min="14596" max="14599" width="10.5" style="4" customWidth="1"/>
    <col min="14600" max="14848" width="9" style="4"/>
    <col min="14849" max="14849" width="14.25" style="4" customWidth="1"/>
    <col min="14850" max="14850" width="10.5" style="4" customWidth="1"/>
    <col min="14851" max="14851" width="10.5" style="4" bestFit="1" customWidth="1"/>
    <col min="14852" max="14855" width="10.5" style="4" customWidth="1"/>
    <col min="14856" max="15104" width="9" style="4"/>
    <col min="15105" max="15105" width="14.25" style="4" customWidth="1"/>
    <col min="15106" max="15106" width="10.5" style="4" customWidth="1"/>
    <col min="15107" max="15107" width="10.5" style="4" bestFit="1" customWidth="1"/>
    <col min="15108" max="15111" width="10.5" style="4" customWidth="1"/>
    <col min="15112" max="15360" width="9" style="4"/>
    <col min="15361" max="15361" width="14.25" style="4" customWidth="1"/>
    <col min="15362" max="15362" width="10.5" style="4" customWidth="1"/>
    <col min="15363" max="15363" width="10.5" style="4" bestFit="1" customWidth="1"/>
    <col min="15364" max="15367" width="10.5" style="4" customWidth="1"/>
    <col min="15368" max="15616" width="9" style="4"/>
    <col min="15617" max="15617" width="14.25" style="4" customWidth="1"/>
    <col min="15618" max="15618" width="10.5" style="4" customWidth="1"/>
    <col min="15619" max="15619" width="10.5" style="4" bestFit="1" customWidth="1"/>
    <col min="15620" max="15623" width="10.5" style="4" customWidth="1"/>
    <col min="15624" max="15872" width="9" style="4"/>
    <col min="15873" max="15873" width="14.25" style="4" customWidth="1"/>
    <col min="15874" max="15874" width="10.5" style="4" customWidth="1"/>
    <col min="15875" max="15875" width="10.5" style="4" bestFit="1" customWidth="1"/>
    <col min="15876" max="15879" width="10.5" style="4" customWidth="1"/>
    <col min="15880" max="16128" width="9" style="4"/>
    <col min="16129" max="16129" width="14.25" style="4" customWidth="1"/>
    <col min="16130" max="16130" width="10.5" style="4" customWidth="1"/>
    <col min="16131" max="16131" width="10.5" style="4" bestFit="1" customWidth="1"/>
    <col min="16132" max="16135" width="10.5" style="4" customWidth="1"/>
    <col min="16136" max="16384" width="9" style="4"/>
  </cols>
  <sheetData>
    <row r="1" spans="1:9" ht="30" customHeight="1">
      <c r="A1" s="2960" t="s">
        <v>220</v>
      </c>
      <c r="B1" s="2960"/>
      <c r="C1" s="2960"/>
    </row>
    <row r="2" spans="1:9" ht="25.5" customHeight="1">
      <c r="A2" s="2961" t="s">
        <v>3547</v>
      </c>
      <c r="B2" s="2961"/>
      <c r="C2" s="2962"/>
      <c r="D2" s="1494"/>
      <c r="E2" s="2963" t="s">
        <v>223</v>
      </c>
      <c r="F2" s="2963"/>
      <c r="G2" s="2963"/>
      <c r="H2" s="1494"/>
      <c r="I2" s="1494"/>
    </row>
    <row r="3" spans="1:9" ht="18" customHeight="1">
      <c r="A3" s="2912"/>
      <c r="B3" s="2964" t="s">
        <v>3676</v>
      </c>
      <c r="C3" s="2965"/>
      <c r="D3" s="2839" t="s">
        <v>224</v>
      </c>
      <c r="E3" s="2841"/>
      <c r="F3" s="2839" t="s">
        <v>225</v>
      </c>
      <c r="G3" s="2840"/>
      <c r="H3" s="2"/>
    </row>
    <row r="4" spans="1:9" ht="18" customHeight="1">
      <c r="A4" s="2823"/>
      <c r="B4" s="1430" t="s">
        <v>226</v>
      </c>
      <c r="C4" s="1425" t="s">
        <v>227</v>
      </c>
      <c r="D4" s="1430" t="s">
        <v>226</v>
      </c>
      <c r="E4" s="1425" t="s">
        <v>227</v>
      </c>
      <c r="F4" s="1431" t="s">
        <v>226</v>
      </c>
      <c r="G4" s="1437" t="s">
        <v>228</v>
      </c>
    </row>
    <row r="5" spans="1:9" ht="18" customHeight="1">
      <c r="A5" s="1484"/>
      <c r="B5" s="1486" t="s">
        <v>222</v>
      </c>
      <c r="C5" s="1486" t="s">
        <v>222</v>
      </c>
      <c r="D5" s="1486" t="s">
        <v>222</v>
      </c>
      <c r="E5" s="1486" t="s">
        <v>222</v>
      </c>
      <c r="F5" s="1486" t="s">
        <v>222</v>
      </c>
      <c r="G5" s="1495" t="s">
        <v>222</v>
      </c>
    </row>
    <row r="6" spans="1:9" ht="18" hidden="1" customHeight="1">
      <c r="A6" s="1424" t="s">
        <v>2936</v>
      </c>
      <c r="B6" s="1496">
        <v>2838</v>
      </c>
      <c r="C6" s="1496">
        <v>18</v>
      </c>
      <c r="D6" s="1497">
        <v>116</v>
      </c>
      <c r="E6" s="1497">
        <v>41</v>
      </c>
      <c r="F6" s="1498">
        <v>49</v>
      </c>
      <c r="G6" s="1499">
        <v>8</v>
      </c>
    </row>
    <row r="7" spans="1:9" ht="18" hidden="1" customHeight="1">
      <c r="A7" s="1424">
        <v>14</v>
      </c>
      <c r="B7" s="1496">
        <v>2672</v>
      </c>
      <c r="C7" s="1496">
        <v>18</v>
      </c>
      <c r="D7" s="1497">
        <v>113</v>
      </c>
      <c r="E7" s="1497">
        <v>40</v>
      </c>
      <c r="F7" s="1498">
        <v>45</v>
      </c>
      <c r="G7" s="1499">
        <v>8</v>
      </c>
    </row>
    <row r="8" spans="1:9" ht="18" customHeight="1">
      <c r="A8" s="1424" t="s">
        <v>3677</v>
      </c>
      <c r="B8" s="1496">
        <v>2549</v>
      </c>
      <c r="C8" s="1496">
        <v>12</v>
      </c>
      <c r="D8" s="1497">
        <v>141</v>
      </c>
      <c r="E8" s="1497">
        <v>3</v>
      </c>
      <c r="F8" s="1498">
        <v>49</v>
      </c>
      <c r="G8" s="1499">
        <v>8</v>
      </c>
    </row>
    <row r="9" spans="1:9" ht="18" customHeight="1">
      <c r="A9" s="1424">
        <v>16</v>
      </c>
      <c r="B9" s="1496">
        <v>2441</v>
      </c>
      <c r="C9" s="1496">
        <v>12</v>
      </c>
      <c r="D9" s="1497">
        <v>136</v>
      </c>
      <c r="E9" s="1497">
        <v>3</v>
      </c>
      <c r="F9" s="1498">
        <v>48</v>
      </c>
      <c r="G9" s="1499">
        <v>8</v>
      </c>
    </row>
    <row r="10" spans="1:9" ht="18" customHeight="1">
      <c r="A10" s="1424">
        <v>17</v>
      </c>
      <c r="B10" s="1497">
        <v>2341</v>
      </c>
      <c r="C10" s="1497">
        <v>12</v>
      </c>
      <c r="D10" s="1497">
        <v>128</v>
      </c>
      <c r="E10" s="1497">
        <v>3</v>
      </c>
      <c r="F10" s="1498">
        <v>51</v>
      </c>
      <c r="G10" s="1500">
        <v>8</v>
      </c>
    </row>
    <row r="11" spans="1:9" ht="18" customHeight="1">
      <c r="A11" s="1424">
        <v>18</v>
      </c>
      <c r="B11" s="1496">
        <v>2261</v>
      </c>
      <c r="C11" s="1496">
        <v>12</v>
      </c>
      <c r="D11" s="1497">
        <v>119</v>
      </c>
      <c r="E11" s="1497">
        <v>3</v>
      </c>
      <c r="F11" s="1498">
        <v>60</v>
      </c>
      <c r="G11" s="1499">
        <v>8</v>
      </c>
    </row>
    <row r="12" spans="1:9" ht="18" customHeight="1">
      <c r="A12" s="1424">
        <v>19</v>
      </c>
      <c r="B12" s="1496">
        <v>2166</v>
      </c>
      <c r="C12" s="1496">
        <v>12</v>
      </c>
      <c r="D12" s="1497">
        <v>118</v>
      </c>
      <c r="E12" s="1497">
        <v>3</v>
      </c>
      <c r="F12" s="1498">
        <v>62</v>
      </c>
      <c r="G12" s="1499">
        <v>8</v>
      </c>
    </row>
    <row r="13" spans="1:9" ht="18" customHeight="1">
      <c r="A13" s="1424">
        <v>20</v>
      </c>
      <c r="B13" s="1497">
        <v>2047</v>
      </c>
      <c r="C13" s="1496">
        <v>12</v>
      </c>
      <c r="D13" s="1497">
        <v>118</v>
      </c>
      <c r="E13" s="1497">
        <v>3</v>
      </c>
      <c r="F13" s="1498">
        <v>58</v>
      </c>
      <c r="G13" s="1499">
        <v>8</v>
      </c>
    </row>
    <row r="14" spans="1:9" ht="18" customHeight="1">
      <c r="A14" s="1424">
        <v>21</v>
      </c>
      <c r="B14" s="1497">
        <v>1979</v>
      </c>
      <c r="C14" s="1497">
        <v>12</v>
      </c>
      <c r="D14" s="1497">
        <v>119</v>
      </c>
      <c r="E14" s="1497">
        <v>3</v>
      </c>
      <c r="F14" s="1498">
        <v>67</v>
      </c>
      <c r="G14" s="1500">
        <v>8</v>
      </c>
    </row>
    <row r="15" spans="1:9" ht="18" customHeight="1">
      <c r="A15" s="1424">
        <v>22</v>
      </c>
      <c r="B15" s="1497">
        <v>1869</v>
      </c>
      <c r="C15" s="1497">
        <v>12</v>
      </c>
      <c r="D15" s="1497">
        <v>112</v>
      </c>
      <c r="E15" s="1497">
        <v>3</v>
      </c>
      <c r="F15" s="1498">
        <v>78</v>
      </c>
      <c r="G15" s="1500">
        <v>8</v>
      </c>
    </row>
    <row r="16" spans="1:9" ht="18" customHeight="1">
      <c r="A16" s="1424">
        <v>23</v>
      </c>
      <c r="B16" s="1497">
        <v>1773</v>
      </c>
      <c r="C16" s="1497">
        <v>12</v>
      </c>
      <c r="D16" s="1497">
        <v>108</v>
      </c>
      <c r="E16" s="1497">
        <v>3</v>
      </c>
      <c r="F16" s="1498">
        <v>84</v>
      </c>
      <c r="G16" s="1499">
        <v>8</v>
      </c>
    </row>
    <row r="17" spans="1:7" ht="18" customHeight="1">
      <c r="A17" s="1424">
        <v>24</v>
      </c>
      <c r="B17" s="1497">
        <v>1666</v>
      </c>
      <c r="C17" s="1497">
        <v>12</v>
      </c>
      <c r="D17" s="1497">
        <v>95</v>
      </c>
      <c r="E17" s="1497">
        <v>3</v>
      </c>
      <c r="F17" s="1498">
        <v>86</v>
      </c>
      <c r="G17" s="1499">
        <v>8</v>
      </c>
    </row>
    <row r="18" spans="1:7" ht="18" customHeight="1">
      <c r="A18" s="1424">
        <v>25</v>
      </c>
      <c r="B18" s="1497">
        <v>1572</v>
      </c>
      <c r="C18" s="1497">
        <v>12</v>
      </c>
      <c r="D18" s="1497">
        <v>88</v>
      </c>
      <c r="E18" s="1497">
        <v>3</v>
      </c>
      <c r="F18" s="1498">
        <v>92</v>
      </c>
      <c r="G18" s="1499">
        <v>8</v>
      </c>
    </row>
    <row r="19" spans="1:7" ht="18" customHeight="1">
      <c r="A19" s="1424">
        <v>26</v>
      </c>
      <c r="B19" s="1497">
        <v>1477</v>
      </c>
      <c r="C19" s="1497">
        <v>12</v>
      </c>
      <c r="D19" s="1497">
        <v>89</v>
      </c>
      <c r="E19" s="1497">
        <v>3</v>
      </c>
      <c r="F19" s="1498">
        <v>103</v>
      </c>
      <c r="G19" s="1499">
        <v>8</v>
      </c>
    </row>
    <row r="20" spans="1:7" ht="18" customHeight="1">
      <c r="A20" s="1424">
        <v>27</v>
      </c>
      <c r="B20" s="1497">
        <v>1400</v>
      </c>
      <c r="C20" s="1497">
        <v>13</v>
      </c>
      <c r="D20" s="1497">
        <v>78</v>
      </c>
      <c r="E20" s="1497">
        <v>3</v>
      </c>
      <c r="F20" s="1498">
        <v>126</v>
      </c>
      <c r="G20" s="1499">
        <v>8</v>
      </c>
    </row>
    <row r="21" spans="1:7" ht="18" customHeight="1">
      <c r="A21" s="1424">
        <v>28</v>
      </c>
      <c r="B21" s="1497">
        <v>1312</v>
      </c>
      <c r="C21" s="1497">
        <v>14</v>
      </c>
      <c r="D21" s="1497">
        <v>72</v>
      </c>
      <c r="E21" s="1497">
        <v>3</v>
      </c>
      <c r="F21" s="1498">
        <v>135</v>
      </c>
      <c r="G21" s="1499">
        <v>8</v>
      </c>
    </row>
    <row r="22" spans="1:7" ht="18" customHeight="1">
      <c r="A22" s="1424">
        <v>29</v>
      </c>
      <c r="B22" s="1497">
        <v>1232</v>
      </c>
      <c r="C22" s="1497">
        <v>15</v>
      </c>
      <c r="D22" s="1497">
        <v>78</v>
      </c>
      <c r="E22" s="1497">
        <v>3</v>
      </c>
      <c r="F22" s="1498">
        <v>150</v>
      </c>
      <c r="G22" s="1499">
        <v>8</v>
      </c>
    </row>
    <row r="23" spans="1:7" ht="18" customHeight="1">
      <c r="A23" s="1424">
        <v>30</v>
      </c>
      <c r="B23" s="1497">
        <v>1151</v>
      </c>
      <c r="C23" s="1497">
        <v>15</v>
      </c>
      <c r="D23" s="1501">
        <v>72</v>
      </c>
      <c r="E23" s="1501">
        <v>3</v>
      </c>
      <c r="F23" s="1498">
        <v>148</v>
      </c>
      <c r="G23" s="1499">
        <v>8</v>
      </c>
    </row>
    <row r="24" spans="1:7" ht="18" customHeight="1">
      <c r="A24" s="525">
        <v>31</v>
      </c>
      <c r="B24" s="1501">
        <v>1111</v>
      </c>
      <c r="C24" s="1501">
        <v>13</v>
      </c>
      <c r="D24" s="1501">
        <v>69</v>
      </c>
      <c r="E24" s="1501">
        <v>3</v>
      </c>
      <c r="F24" s="1500">
        <v>155</v>
      </c>
      <c r="G24" s="1500">
        <v>8</v>
      </c>
    </row>
    <row r="25" spans="1:7" ht="18" customHeight="1">
      <c r="A25" s="525" t="s">
        <v>180</v>
      </c>
      <c r="B25" s="1501">
        <v>1042</v>
      </c>
      <c r="C25" s="1501">
        <v>14</v>
      </c>
      <c r="D25" s="1501">
        <v>62</v>
      </c>
      <c r="E25" s="1501">
        <v>3</v>
      </c>
      <c r="F25" s="1500">
        <v>164</v>
      </c>
      <c r="G25" s="1500">
        <v>8</v>
      </c>
    </row>
    <row r="26" spans="1:7" s="83" customFormat="1" ht="18" customHeight="1">
      <c r="A26" s="1421">
        <v>3</v>
      </c>
      <c r="B26" s="274">
        <v>1012</v>
      </c>
      <c r="C26" s="274">
        <v>14</v>
      </c>
      <c r="D26" s="274">
        <v>70</v>
      </c>
      <c r="E26" s="274">
        <v>3</v>
      </c>
      <c r="F26" s="1241">
        <v>172</v>
      </c>
      <c r="G26" s="1241">
        <v>8</v>
      </c>
    </row>
    <row r="27" spans="1:7" s="83" customFormat="1" ht="18" customHeight="1">
      <c r="A27" s="1421">
        <v>4</v>
      </c>
      <c r="B27" s="274">
        <v>982</v>
      </c>
      <c r="C27" s="274">
        <v>13</v>
      </c>
      <c r="D27" s="274">
        <v>75</v>
      </c>
      <c r="E27" s="274">
        <v>3</v>
      </c>
      <c r="F27" s="1241">
        <v>179</v>
      </c>
      <c r="G27" s="1241">
        <v>8</v>
      </c>
    </row>
    <row r="28" spans="1:7" ht="18" customHeight="1">
      <c r="A28" s="1807">
        <v>5</v>
      </c>
      <c r="B28" s="274">
        <v>935</v>
      </c>
      <c r="C28" s="274">
        <v>13</v>
      </c>
      <c r="D28" s="274">
        <v>78</v>
      </c>
      <c r="E28" s="274">
        <v>3</v>
      </c>
      <c r="F28" s="1241">
        <v>194</v>
      </c>
      <c r="G28" s="1241">
        <v>8</v>
      </c>
    </row>
    <row r="29" spans="1:7" ht="18" customHeight="1">
      <c r="A29" s="1788">
        <v>6</v>
      </c>
      <c r="B29" s="2123">
        <v>907</v>
      </c>
      <c r="C29" s="2123">
        <v>13</v>
      </c>
      <c r="D29" s="2123">
        <v>79</v>
      </c>
      <c r="E29" s="2123">
        <v>3</v>
      </c>
      <c r="F29" s="2124">
        <v>206</v>
      </c>
      <c r="G29" s="2124">
        <v>8</v>
      </c>
    </row>
    <row r="30" spans="1:7" ht="18" customHeight="1">
      <c r="A30" s="510" t="s">
        <v>229</v>
      </c>
      <c r="B30" s="55"/>
    </row>
  </sheetData>
  <mergeCells count="7">
    <mergeCell ref="A1:C1"/>
    <mergeCell ref="A2:C2"/>
    <mergeCell ref="E2:G2"/>
    <mergeCell ref="A3:A4"/>
    <mergeCell ref="B3:C3"/>
    <mergeCell ref="D3:E3"/>
    <mergeCell ref="F3:G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81"/>
  <sheetViews>
    <sheetView view="pageBreakPreview" zoomScaleNormal="100" zoomScaleSheetLayoutView="100" workbookViewId="0">
      <selection activeCell="I50" sqref="I50"/>
    </sheetView>
  </sheetViews>
  <sheetFormatPr defaultRowHeight="13.5"/>
  <cols>
    <col min="1" max="1" width="9" style="83"/>
    <col min="2" max="4" width="7.125" style="83" customWidth="1"/>
    <col min="5" max="5" width="6.75" style="83" customWidth="1"/>
    <col min="6" max="6" width="7.25" style="83" customWidth="1"/>
    <col min="7" max="7" width="6.75" style="83" customWidth="1"/>
    <col min="8" max="8" width="7.25" style="83" customWidth="1"/>
    <col min="9" max="9" width="8" style="83" customWidth="1"/>
    <col min="10" max="10" width="7.875" style="83" customWidth="1"/>
    <col min="11" max="257" width="9" style="83"/>
    <col min="258" max="260" width="7.125" style="83" customWidth="1"/>
    <col min="261" max="261" width="6.75" style="83" customWidth="1"/>
    <col min="262" max="262" width="7.25" style="83" customWidth="1"/>
    <col min="263" max="263" width="6.75" style="83" customWidth="1"/>
    <col min="264" max="264" width="7.25" style="83" customWidth="1"/>
    <col min="265" max="265" width="8" style="83" customWidth="1"/>
    <col min="266" max="266" width="7.875" style="83" customWidth="1"/>
    <col min="267" max="513" width="9" style="83"/>
    <col min="514" max="516" width="7.125" style="83" customWidth="1"/>
    <col min="517" max="517" width="6.75" style="83" customWidth="1"/>
    <col min="518" max="518" width="7.25" style="83" customWidth="1"/>
    <col min="519" max="519" width="6.75" style="83" customWidth="1"/>
    <col min="520" max="520" width="7.25" style="83" customWidth="1"/>
    <col min="521" max="521" width="8" style="83" customWidth="1"/>
    <col min="522" max="522" width="7.875" style="83" customWidth="1"/>
    <col min="523" max="769" width="9" style="83"/>
    <col min="770" max="772" width="7.125" style="83" customWidth="1"/>
    <col min="773" max="773" width="6.75" style="83" customWidth="1"/>
    <col min="774" max="774" width="7.25" style="83" customWidth="1"/>
    <col min="775" max="775" width="6.75" style="83" customWidth="1"/>
    <col min="776" max="776" width="7.25" style="83" customWidth="1"/>
    <col min="777" max="777" width="8" style="83" customWidth="1"/>
    <col min="778" max="778" width="7.875" style="83" customWidth="1"/>
    <col min="779" max="1025" width="9" style="83"/>
    <col min="1026" max="1028" width="7.125" style="83" customWidth="1"/>
    <col min="1029" max="1029" width="6.75" style="83" customWidth="1"/>
    <col min="1030" max="1030" width="7.25" style="83" customWidth="1"/>
    <col min="1031" max="1031" width="6.75" style="83" customWidth="1"/>
    <col min="1032" max="1032" width="7.25" style="83" customWidth="1"/>
    <col min="1033" max="1033" width="8" style="83" customWidth="1"/>
    <col min="1034" max="1034" width="7.875" style="83" customWidth="1"/>
    <col min="1035" max="1281" width="9" style="83"/>
    <col min="1282" max="1284" width="7.125" style="83" customWidth="1"/>
    <col min="1285" max="1285" width="6.75" style="83" customWidth="1"/>
    <col min="1286" max="1286" width="7.25" style="83" customWidth="1"/>
    <col min="1287" max="1287" width="6.75" style="83" customWidth="1"/>
    <col min="1288" max="1288" width="7.25" style="83" customWidth="1"/>
    <col min="1289" max="1289" width="8" style="83" customWidth="1"/>
    <col min="1290" max="1290" width="7.875" style="83" customWidth="1"/>
    <col min="1291" max="1537" width="9" style="83"/>
    <col min="1538" max="1540" width="7.125" style="83" customWidth="1"/>
    <col min="1541" max="1541" width="6.75" style="83" customWidth="1"/>
    <col min="1542" max="1542" width="7.25" style="83" customWidth="1"/>
    <col min="1543" max="1543" width="6.75" style="83" customWidth="1"/>
    <col min="1544" max="1544" width="7.25" style="83" customWidth="1"/>
    <col min="1545" max="1545" width="8" style="83" customWidth="1"/>
    <col min="1546" max="1546" width="7.875" style="83" customWidth="1"/>
    <col min="1547" max="1793" width="9" style="83"/>
    <col min="1794" max="1796" width="7.125" style="83" customWidth="1"/>
    <col min="1797" max="1797" width="6.75" style="83" customWidth="1"/>
    <col min="1798" max="1798" width="7.25" style="83" customWidth="1"/>
    <col min="1799" max="1799" width="6.75" style="83" customWidth="1"/>
    <col min="1800" max="1800" width="7.25" style="83" customWidth="1"/>
    <col min="1801" max="1801" width="8" style="83" customWidth="1"/>
    <col min="1802" max="1802" width="7.875" style="83" customWidth="1"/>
    <col min="1803" max="2049" width="9" style="83"/>
    <col min="2050" max="2052" width="7.125" style="83" customWidth="1"/>
    <col min="2053" max="2053" width="6.75" style="83" customWidth="1"/>
    <col min="2054" max="2054" width="7.25" style="83" customWidth="1"/>
    <col min="2055" max="2055" width="6.75" style="83" customWidth="1"/>
    <col min="2056" max="2056" width="7.25" style="83" customWidth="1"/>
    <col min="2057" max="2057" width="8" style="83" customWidth="1"/>
    <col min="2058" max="2058" width="7.875" style="83" customWidth="1"/>
    <col min="2059" max="2305" width="9" style="83"/>
    <col min="2306" max="2308" width="7.125" style="83" customWidth="1"/>
    <col min="2309" max="2309" width="6.75" style="83" customWidth="1"/>
    <col min="2310" max="2310" width="7.25" style="83" customWidth="1"/>
    <col min="2311" max="2311" width="6.75" style="83" customWidth="1"/>
    <col min="2312" max="2312" width="7.25" style="83" customWidth="1"/>
    <col min="2313" max="2313" width="8" style="83" customWidth="1"/>
    <col min="2314" max="2314" width="7.875" style="83" customWidth="1"/>
    <col min="2315" max="2561" width="9" style="83"/>
    <col min="2562" max="2564" width="7.125" style="83" customWidth="1"/>
    <col min="2565" max="2565" width="6.75" style="83" customWidth="1"/>
    <col min="2566" max="2566" width="7.25" style="83" customWidth="1"/>
    <col min="2567" max="2567" width="6.75" style="83" customWidth="1"/>
    <col min="2568" max="2568" width="7.25" style="83" customWidth="1"/>
    <col min="2569" max="2569" width="8" style="83" customWidth="1"/>
    <col min="2570" max="2570" width="7.875" style="83" customWidth="1"/>
    <col min="2571" max="2817" width="9" style="83"/>
    <col min="2818" max="2820" width="7.125" style="83" customWidth="1"/>
    <col min="2821" max="2821" width="6.75" style="83" customWidth="1"/>
    <col min="2822" max="2822" width="7.25" style="83" customWidth="1"/>
    <col min="2823" max="2823" width="6.75" style="83" customWidth="1"/>
    <col min="2824" max="2824" width="7.25" style="83" customWidth="1"/>
    <col min="2825" max="2825" width="8" style="83" customWidth="1"/>
    <col min="2826" max="2826" width="7.875" style="83" customWidth="1"/>
    <col min="2827" max="3073" width="9" style="83"/>
    <col min="3074" max="3076" width="7.125" style="83" customWidth="1"/>
    <col min="3077" max="3077" width="6.75" style="83" customWidth="1"/>
    <col min="3078" max="3078" width="7.25" style="83" customWidth="1"/>
    <col min="3079" max="3079" width="6.75" style="83" customWidth="1"/>
    <col min="3080" max="3080" width="7.25" style="83" customWidth="1"/>
    <col min="3081" max="3081" width="8" style="83" customWidth="1"/>
    <col min="3082" max="3082" width="7.875" style="83" customWidth="1"/>
    <col min="3083" max="3329" width="9" style="83"/>
    <col min="3330" max="3332" width="7.125" style="83" customWidth="1"/>
    <col min="3333" max="3333" width="6.75" style="83" customWidth="1"/>
    <col min="3334" max="3334" width="7.25" style="83" customWidth="1"/>
    <col min="3335" max="3335" width="6.75" style="83" customWidth="1"/>
    <col min="3336" max="3336" width="7.25" style="83" customWidth="1"/>
    <col min="3337" max="3337" width="8" style="83" customWidth="1"/>
    <col min="3338" max="3338" width="7.875" style="83" customWidth="1"/>
    <col min="3339" max="3585" width="9" style="83"/>
    <col min="3586" max="3588" width="7.125" style="83" customWidth="1"/>
    <col min="3589" max="3589" width="6.75" style="83" customWidth="1"/>
    <col min="3590" max="3590" width="7.25" style="83" customWidth="1"/>
    <col min="3591" max="3591" width="6.75" style="83" customWidth="1"/>
    <col min="3592" max="3592" width="7.25" style="83" customWidth="1"/>
    <col min="3593" max="3593" width="8" style="83" customWidth="1"/>
    <col min="3594" max="3594" width="7.875" style="83" customWidth="1"/>
    <col min="3595" max="3841" width="9" style="83"/>
    <col min="3842" max="3844" width="7.125" style="83" customWidth="1"/>
    <col min="3845" max="3845" width="6.75" style="83" customWidth="1"/>
    <col min="3846" max="3846" width="7.25" style="83" customWidth="1"/>
    <col min="3847" max="3847" width="6.75" style="83" customWidth="1"/>
    <col min="3848" max="3848" width="7.25" style="83" customWidth="1"/>
    <col min="3849" max="3849" width="8" style="83" customWidth="1"/>
    <col min="3850" max="3850" width="7.875" style="83" customWidth="1"/>
    <col min="3851" max="4097" width="9" style="83"/>
    <col min="4098" max="4100" width="7.125" style="83" customWidth="1"/>
    <col min="4101" max="4101" width="6.75" style="83" customWidth="1"/>
    <col min="4102" max="4102" width="7.25" style="83" customWidth="1"/>
    <col min="4103" max="4103" width="6.75" style="83" customWidth="1"/>
    <col min="4104" max="4104" width="7.25" style="83" customWidth="1"/>
    <col min="4105" max="4105" width="8" style="83" customWidth="1"/>
    <col min="4106" max="4106" width="7.875" style="83" customWidth="1"/>
    <col min="4107" max="4353" width="9" style="83"/>
    <col min="4354" max="4356" width="7.125" style="83" customWidth="1"/>
    <col min="4357" max="4357" width="6.75" style="83" customWidth="1"/>
    <col min="4358" max="4358" width="7.25" style="83" customWidth="1"/>
    <col min="4359" max="4359" width="6.75" style="83" customWidth="1"/>
    <col min="4360" max="4360" width="7.25" style="83" customWidth="1"/>
    <col min="4361" max="4361" width="8" style="83" customWidth="1"/>
    <col min="4362" max="4362" width="7.875" style="83" customWidth="1"/>
    <col min="4363" max="4609" width="9" style="83"/>
    <col min="4610" max="4612" width="7.125" style="83" customWidth="1"/>
    <col min="4613" max="4613" width="6.75" style="83" customWidth="1"/>
    <col min="4614" max="4614" width="7.25" style="83" customWidth="1"/>
    <col min="4615" max="4615" width="6.75" style="83" customWidth="1"/>
    <col min="4616" max="4616" width="7.25" style="83" customWidth="1"/>
    <col min="4617" max="4617" width="8" style="83" customWidth="1"/>
    <col min="4618" max="4618" width="7.875" style="83" customWidth="1"/>
    <col min="4619" max="4865" width="9" style="83"/>
    <col min="4866" max="4868" width="7.125" style="83" customWidth="1"/>
    <col min="4869" max="4869" width="6.75" style="83" customWidth="1"/>
    <col min="4870" max="4870" width="7.25" style="83" customWidth="1"/>
    <col min="4871" max="4871" width="6.75" style="83" customWidth="1"/>
    <col min="4872" max="4872" width="7.25" style="83" customWidth="1"/>
    <col min="4873" max="4873" width="8" style="83" customWidth="1"/>
    <col min="4874" max="4874" width="7.875" style="83" customWidth="1"/>
    <col min="4875" max="5121" width="9" style="83"/>
    <col min="5122" max="5124" width="7.125" style="83" customWidth="1"/>
    <col min="5125" max="5125" width="6.75" style="83" customWidth="1"/>
    <col min="5126" max="5126" width="7.25" style="83" customWidth="1"/>
    <col min="5127" max="5127" width="6.75" style="83" customWidth="1"/>
    <col min="5128" max="5128" width="7.25" style="83" customWidth="1"/>
    <col min="5129" max="5129" width="8" style="83" customWidth="1"/>
    <col min="5130" max="5130" width="7.875" style="83" customWidth="1"/>
    <col min="5131" max="5377" width="9" style="83"/>
    <col min="5378" max="5380" width="7.125" style="83" customWidth="1"/>
    <col min="5381" max="5381" width="6.75" style="83" customWidth="1"/>
    <col min="5382" max="5382" width="7.25" style="83" customWidth="1"/>
    <col min="5383" max="5383" width="6.75" style="83" customWidth="1"/>
    <col min="5384" max="5384" width="7.25" style="83" customWidth="1"/>
    <col min="5385" max="5385" width="8" style="83" customWidth="1"/>
    <col min="5386" max="5386" width="7.875" style="83" customWidth="1"/>
    <col min="5387" max="5633" width="9" style="83"/>
    <col min="5634" max="5636" width="7.125" style="83" customWidth="1"/>
    <col min="5637" max="5637" width="6.75" style="83" customWidth="1"/>
    <col min="5638" max="5638" width="7.25" style="83" customWidth="1"/>
    <col min="5639" max="5639" width="6.75" style="83" customWidth="1"/>
    <col min="5640" max="5640" width="7.25" style="83" customWidth="1"/>
    <col min="5641" max="5641" width="8" style="83" customWidth="1"/>
    <col min="5642" max="5642" width="7.875" style="83" customWidth="1"/>
    <col min="5643" max="5889" width="9" style="83"/>
    <col min="5890" max="5892" width="7.125" style="83" customWidth="1"/>
    <col min="5893" max="5893" width="6.75" style="83" customWidth="1"/>
    <col min="5894" max="5894" width="7.25" style="83" customWidth="1"/>
    <col min="5895" max="5895" width="6.75" style="83" customWidth="1"/>
    <col min="5896" max="5896" width="7.25" style="83" customWidth="1"/>
    <col min="5897" max="5897" width="8" style="83" customWidth="1"/>
    <col min="5898" max="5898" width="7.875" style="83" customWidth="1"/>
    <col min="5899" max="6145" width="9" style="83"/>
    <col min="6146" max="6148" width="7.125" style="83" customWidth="1"/>
    <col min="6149" max="6149" width="6.75" style="83" customWidth="1"/>
    <col min="6150" max="6150" width="7.25" style="83" customWidth="1"/>
    <col min="6151" max="6151" width="6.75" style="83" customWidth="1"/>
    <col min="6152" max="6152" width="7.25" style="83" customWidth="1"/>
    <col min="6153" max="6153" width="8" style="83" customWidth="1"/>
    <col min="6154" max="6154" width="7.875" style="83" customWidth="1"/>
    <col min="6155" max="6401" width="9" style="83"/>
    <col min="6402" max="6404" width="7.125" style="83" customWidth="1"/>
    <col min="6405" max="6405" width="6.75" style="83" customWidth="1"/>
    <col min="6406" max="6406" width="7.25" style="83" customWidth="1"/>
    <col min="6407" max="6407" width="6.75" style="83" customWidth="1"/>
    <col min="6408" max="6408" width="7.25" style="83" customWidth="1"/>
    <col min="6409" max="6409" width="8" style="83" customWidth="1"/>
    <col min="6410" max="6410" width="7.875" style="83" customWidth="1"/>
    <col min="6411" max="6657" width="9" style="83"/>
    <col min="6658" max="6660" width="7.125" style="83" customWidth="1"/>
    <col min="6661" max="6661" width="6.75" style="83" customWidth="1"/>
    <col min="6662" max="6662" width="7.25" style="83" customWidth="1"/>
    <col min="6663" max="6663" width="6.75" style="83" customWidth="1"/>
    <col min="6664" max="6664" width="7.25" style="83" customWidth="1"/>
    <col min="6665" max="6665" width="8" style="83" customWidth="1"/>
    <col min="6666" max="6666" width="7.875" style="83" customWidth="1"/>
    <col min="6667" max="6913" width="9" style="83"/>
    <col min="6914" max="6916" width="7.125" style="83" customWidth="1"/>
    <col min="6917" max="6917" width="6.75" style="83" customWidth="1"/>
    <col min="6918" max="6918" width="7.25" style="83" customWidth="1"/>
    <col min="6919" max="6919" width="6.75" style="83" customWidth="1"/>
    <col min="6920" max="6920" width="7.25" style="83" customWidth="1"/>
    <col min="6921" max="6921" width="8" style="83" customWidth="1"/>
    <col min="6922" max="6922" width="7.875" style="83" customWidth="1"/>
    <col min="6923" max="7169" width="9" style="83"/>
    <col min="7170" max="7172" width="7.125" style="83" customWidth="1"/>
    <col min="7173" max="7173" width="6.75" style="83" customWidth="1"/>
    <col min="7174" max="7174" width="7.25" style="83" customWidth="1"/>
    <col min="7175" max="7175" width="6.75" style="83" customWidth="1"/>
    <col min="7176" max="7176" width="7.25" style="83" customWidth="1"/>
    <col min="7177" max="7177" width="8" style="83" customWidth="1"/>
    <col min="7178" max="7178" width="7.875" style="83" customWidth="1"/>
    <col min="7179" max="7425" width="9" style="83"/>
    <col min="7426" max="7428" width="7.125" style="83" customWidth="1"/>
    <col min="7429" max="7429" width="6.75" style="83" customWidth="1"/>
    <col min="7430" max="7430" width="7.25" style="83" customWidth="1"/>
    <col min="7431" max="7431" width="6.75" style="83" customWidth="1"/>
    <col min="7432" max="7432" width="7.25" style="83" customWidth="1"/>
    <col min="7433" max="7433" width="8" style="83" customWidth="1"/>
    <col min="7434" max="7434" width="7.875" style="83" customWidth="1"/>
    <col min="7435" max="7681" width="9" style="83"/>
    <col min="7682" max="7684" width="7.125" style="83" customWidth="1"/>
    <col min="7685" max="7685" width="6.75" style="83" customWidth="1"/>
    <col min="7686" max="7686" width="7.25" style="83" customWidth="1"/>
    <col min="7687" max="7687" width="6.75" style="83" customWidth="1"/>
    <col min="7688" max="7688" width="7.25" style="83" customWidth="1"/>
    <col min="7689" max="7689" width="8" style="83" customWidth="1"/>
    <col min="7690" max="7690" width="7.875" style="83" customWidth="1"/>
    <col min="7691" max="7937" width="9" style="83"/>
    <col min="7938" max="7940" width="7.125" style="83" customWidth="1"/>
    <col min="7941" max="7941" width="6.75" style="83" customWidth="1"/>
    <col min="7942" max="7942" width="7.25" style="83" customWidth="1"/>
    <col min="7943" max="7943" width="6.75" style="83" customWidth="1"/>
    <col min="7944" max="7944" width="7.25" style="83" customWidth="1"/>
    <col min="7945" max="7945" width="8" style="83" customWidth="1"/>
    <col min="7946" max="7946" width="7.875" style="83" customWidth="1"/>
    <col min="7947" max="8193" width="9" style="83"/>
    <col min="8194" max="8196" width="7.125" style="83" customWidth="1"/>
    <col min="8197" max="8197" width="6.75" style="83" customWidth="1"/>
    <col min="8198" max="8198" width="7.25" style="83" customWidth="1"/>
    <col min="8199" max="8199" width="6.75" style="83" customWidth="1"/>
    <col min="8200" max="8200" width="7.25" style="83" customWidth="1"/>
    <col min="8201" max="8201" width="8" style="83" customWidth="1"/>
    <col min="8202" max="8202" width="7.875" style="83" customWidth="1"/>
    <col min="8203" max="8449" width="9" style="83"/>
    <col min="8450" max="8452" width="7.125" style="83" customWidth="1"/>
    <col min="8453" max="8453" width="6.75" style="83" customWidth="1"/>
    <col min="8454" max="8454" width="7.25" style="83" customWidth="1"/>
    <col min="8455" max="8455" width="6.75" style="83" customWidth="1"/>
    <col min="8456" max="8456" width="7.25" style="83" customWidth="1"/>
    <col min="8457" max="8457" width="8" style="83" customWidth="1"/>
    <col min="8458" max="8458" width="7.875" style="83" customWidth="1"/>
    <col min="8459" max="8705" width="9" style="83"/>
    <col min="8706" max="8708" width="7.125" style="83" customWidth="1"/>
    <col min="8709" max="8709" width="6.75" style="83" customWidth="1"/>
    <col min="8710" max="8710" width="7.25" style="83" customWidth="1"/>
    <col min="8711" max="8711" width="6.75" style="83" customWidth="1"/>
    <col min="8712" max="8712" width="7.25" style="83" customWidth="1"/>
    <col min="8713" max="8713" width="8" style="83" customWidth="1"/>
    <col min="8714" max="8714" width="7.875" style="83" customWidth="1"/>
    <col min="8715" max="8961" width="9" style="83"/>
    <col min="8962" max="8964" width="7.125" style="83" customWidth="1"/>
    <col min="8965" max="8965" width="6.75" style="83" customWidth="1"/>
    <col min="8966" max="8966" width="7.25" style="83" customWidth="1"/>
    <col min="8967" max="8967" width="6.75" style="83" customWidth="1"/>
    <col min="8968" max="8968" width="7.25" style="83" customWidth="1"/>
    <col min="8969" max="8969" width="8" style="83" customWidth="1"/>
    <col min="8970" max="8970" width="7.875" style="83" customWidth="1"/>
    <col min="8971" max="9217" width="9" style="83"/>
    <col min="9218" max="9220" width="7.125" style="83" customWidth="1"/>
    <col min="9221" max="9221" width="6.75" style="83" customWidth="1"/>
    <col min="9222" max="9222" width="7.25" style="83" customWidth="1"/>
    <col min="9223" max="9223" width="6.75" style="83" customWidth="1"/>
    <col min="9224" max="9224" width="7.25" style="83" customWidth="1"/>
    <col min="9225" max="9225" width="8" style="83" customWidth="1"/>
    <col min="9226" max="9226" width="7.875" style="83" customWidth="1"/>
    <col min="9227" max="9473" width="9" style="83"/>
    <col min="9474" max="9476" width="7.125" style="83" customWidth="1"/>
    <col min="9477" max="9477" width="6.75" style="83" customWidth="1"/>
    <col min="9478" max="9478" width="7.25" style="83" customWidth="1"/>
    <col min="9479" max="9479" width="6.75" style="83" customWidth="1"/>
    <col min="9480" max="9480" width="7.25" style="83" customWidth="1"/>
    <col min="9481" max="9481" width="8" style="83" customWidth="1"/>
    <col min="9482" max="9482" width="7.875" style="83" customWidth="1"/>
    <col min="9483" max="9729" width="9" style="83"/>
    <col min="9730" max="9732" width="7.125" style="83" customWidth="1"/>
    <col min="9733" max="9733" width="6.75" style="83" customWidth="1"/>
    <col min="9734" max="9734" width="7.25" style="83" customWidth="1"/>
    <col min="9735" max="9735" width="6.75" style="83" customWidth="1"/>
    <col min="9736" max="9736" width="7.25" style="83" customWidth="1"/>
    <col min="9737" max="9737" width="8" style="83" customWidth="1"/>
    <col min="9738" max="9738" width="7.875" style="83" customWidth="1"/>
    <col min="9739" max="9985" width="9" style="83"/>
    <col min="9986" max="9988" width="7.125" style="83" customWidth="1"/>
    <col min="9989" max="9989" width="6.75" style="83" customWidth="1"/>
    <col min="9990" max="9990" width="7.25" style="83" customWidth="1"/>
    <col min="9991" max="9991" width="6.75" style="83" customWidth="1"/>
    <col min="9992" max="9992" width="7.25" style="83" customWidth="1"/>
    <col min="9993" max="9993" width="8" style="83" customWidth="1"/>
    <col min="9994" max="9994" width="7.875" style="83" customWidth="1"/>
    <col min="9995" max="10241" width="9" style="83"/>
    <col min="10242" max="10244" width="7.125" style="83" customWidth="1"/>
    <col min="10245" max="10245" width="6.75" style="83" customWidth="1"/>
    <col min="10246" max="10246" width="7.25" style="83" customWidth="1"/>
    <col min="10247" max="10247" width="6.75" style="83" customWidth="1"/>
    <col min="10248" max="10248" width="7.25" style="83" customWidth="1"/>
    <col min="10249" max="10249" width="8" style="83" customWidth="1"/>
    <col min="10250" max="10250" width="7.875" style="83" customWidth="1"/>
    <col min="10251" max="10497" width="9" style="83"/>
    <col min="10498" max="10500" width="7.125" style="83" customWidth="1"/>
    <col min="10501" max="10501" width="6.75" style="83" customWidth="1"/>
    <col min="10502" max="10502" width="7.25" style="83" customWidth="1"/>
    <col min="10503" max="10503" width="6.75" style="83" customWidth="1"/>
    <col min="10504" max="10504" width="7.25" style="83" customWidth="1"/>
    <col min="10505" max="10505" width="8" style="83" customWidth="1"/>
    <col min="10506" max="10506" width="7.875" style="83" customWidth="1"/>
    <col min="10507" max="10753" width="9" style="83"/>
    <col min="10754" max="10756" width="7.125" style="83" customWidth="1"/>
    <col min="10757" max="10757" width="6.75" style="83" customWidth="1"/>
    <col min="10758" max="10758" width="7.25" style="83" customWidth="1"/>
    <col min="10759" max="10759" width="6.75" style="83" customWidth="1"/>
    <col min="10760" max="10760" width="7.25" style="83" customWidth="1"/>
    <col min="10761" max="10761" width="8" style="83" customWidth="1"/>
    <col min="10762" max="10762" width="7.875" style="83" customWidth="1"/>
    <col min="10763" max="11009" width="9" style="83"/>
    <col min="11010" max="11012" width="7.125" style="83" customWidth="1"/>
    <col min="11013" max="11013" width="6.75" style="83" customWidth="1"/>
    <col min="11014" max="11014" width="7.25" style="83" customWidth="1"/>
    <col min="11015" max="11015" width="6.75" style="83" customWidth="1"/>
    <col min="11016" max="11016" width="7.25" style="83" customWidth="1"/>
    <col min="11017" max="11017" width="8" style="83" customWidth="1"/>
    <col min="11018" max="11018" width="7.875" style="83" customWidth="1"/>
    <col min="11019" max="11265" width="9" style="83"/>
    <col min="11266" max="11268" width="7.125" style="83" customWidth="1"/>
    <col min="11269" max="11269" width="6.75" style="83" customWidth="1"/>
    <col min="11270" max="11270" width="7.25" style="83" customWidth="1"/>
    <col min="11271" max="11271" width="6.75" style="83" customWidth="1"/>
    <col min="11272" max="11272" width="7.25" style="83" customWidth="1"/>
    <col min="11273" max="11273" width="8" style="83" customWidth="1"/>
    <col min="11274" max="11274" width="7.875" style="83" customWidth="1"/>
    <col min="11275" max="11521" width="9" style="83"/>
    <col min="11522" max="11524" width="7.125" style="83" customWidth="1"/>
    <col min="11525" max="11525" width="6.75" style="83" customWidth="1"/>
    <col min="11526" max="11526" width="7.25" style="83" customWidth="1"/>
    <col min="11527" max="11527" width="6.75" style="83" customWidth="1"/>
    <col min="11528" max="11528" width="7.25" style="83" customWidth="1"/>
    <col min="11529" max="11529" width="8" style="83" customWidth="1"/>
    <col min="11530" max="11530" width="7.875" style="83" customWidth="1"/>
    <col min="11531" max="11777" width="9" style="83"/>
    <col min="11778" max="11780" width="7.125" style="83" customWidth="1"/>
    <col min="11781" max="11781" width="6.75" style="83" customWidth="1"/>
    <col min="11782" max="11782" width="7.25" style="83" customWidth="1"/>
    <col min="11783" max="11783" width="6.75" style="83" customWidth="1"/>
    <col min="11784" max="11784" width="7.25" style="83" customWidth="1"/>
    <col min="11785" max="11785" width="8" style="83" customWidth="1"/>
    <col min="11786" max="11786" width="7.875" style="83" customWidth="1"/>
    <col min="11787" max="12033" width="9" style="83"/>
    <col min="12034" max="12036" width="7.125" style="83" customWidth="1"/>
    <col min="12037" max="12037" width="6.75" style="83" customWidth="1"/>
    <col min="12038" max="12038" width="7.25" style="83" customWidth="1"/>
    <col min="12039" max="12039" width="6.75" style="83" customWidth="1"/>
    <col min="12040" max="12040" width="7.25" style="83" customWidth="1"/>
    <col min="12041" max="12041" width="8" style="83" customWidth="1"/>
    <col min="12042" max="12042" width="7.875" style="83" customWidth="1"/>
    <col min="12043" max="12289" width="9" style="83"/>
    <col min="12290" max="12292" width="7.125" style="83" customWidth="1"/>
    <col min="12293" max="12293" width="6.75" style="83" customWidth="1"/>
    <col min="12294" max="12294" width="7.25" style="83" customWidth="1"/>
    <col min="12295" max="12295" width="6.75" style="83" customWidth="1"/>
    <col min="12296" max="12296" width="7.25" style="83" customWidth="1"/>
    <col min="12297" max="12297" width="8" style="83" customWidth="1"/>
    <col min="12298" max="12298" width="7.875" style="83" customWidth="1"/>
    <col min="12299" max="12545" width="9" style="83"/>
    <col min="12546" max="12548" width="7.125" style="83" customWidth="1"/>
    <col min="12549" max="12549" width="6.75" style="83" customWidth="1"/>
    <col min="12550" max="12550" width="7.25" style="83" customWidth="1"/>
    <col min="12551" max="12551" width="6.75" style="83" customWidth="1"/>
    <col min="12552" max="12552" width="7.25" style="83" customWidth="1"/>
    <col min="12553" max="12553" width="8" style="83" customWidth="1"/>
    <col min="12554" max="12554" width="7.875" style="83" customWidth="1"/>
    <col min="12555" max="12801" width="9" style="83"/>
    <col min="12802" max="12804" width="7.125" style="83" customWidth="1"/>
    <col min="12805" max="12805" width="6.75" style="83" customWidth="1"/>
    <col min="12806" max="12806" width="7.25" style="83" customWidth="1"/>
    <col min="12807" max="12807" width="6.75" style="83" customWidth="1"/>
    <col min="12808" max="12808" width="7.25" style="83" customWidth="1"/>
    <col min="12809" max="12809" width="8" style="83" customWidth="1"/>
    <col min="12810" max="12810" width="7.875" style="83" customWidth="1"/>
    <col min="12811" max="13057" width="9" style="83"/>
    <col min="13058" max="13060" width="7.125" style="83" customWidth="1"/>
    <col min="13061" max="13061" width="6.75" style="83" customWidth="1"/>
    <col min="13062" max="13062" width="7.25" style="83" customWidth="1"/>
    <col min="13063" max="13063" width="6.75" style="83" customWidth="1"/>
    <col min="13064" max="13064" width="7.25" style="83" customWidth="1"/>
    <col min="13065" max="13065" width="8" style="83" customWidth="1"/>
    <col min="13066" max="13066" width="7.875" style="83" customWidth="1"/>
    <col min="13067" max="13313" width="9" style="83"/>
    <col min="13314" max="13316" width="7.125" style="83" customWidth="1"/>
    <col min="13317" max="13317" width="6.75" style="83" customWidth="1"/>
    <col min="13318" max="13318" width="7.25" style="83" customWidth="1"/>
    <col min="13319" max="13319" width="6.75" style="83" customWidth="1"/>
    <col min="13320" max="13320" width="7.25" style="83" customWidth="1"/>
    <col min="13321" max="13321" width="8" style="83" customWidth="1"/>
    <col min="13322" max="13322" width="7.875" style="83" customWidth="1"/>
    <col min="13323" max="13569" width="9" style="83"/>
    <col min="13570" max="13572" width="7.125" style="83" customWidth="1"/>
    <col min="13573" max="13573" width="6.75" style="83" customWidth="1"/>
    <col min="13574" max="13574" width="7.25" style="83" customWidth="1"/>
    <col min="13575" max="13575" width="6.75" style="83" customWidth="1"/>
    <col min="13576" max="13576" width="7.25" style="83" customWidth="1"/>
    <col min="13577" max="13577" width="8" style="83" customWidth="1"/>
    <col min="13578" max="13578" width="7.875" style="83" customWidth="1"/>
    <col min="13579" max="13825" width="9" style="83"/>
    <col min="13826" max="13828" width="7.125" style="83" customWidth="1"/>
    <col min="13829" max="13829" width="6.75" style="83" customWidth="1"/>
    <col min="13830" max="13830" width="7.25" style="83" customWidth="1"/>
    <col min="13831" max="13831" width="6.75" style="83" customWidth="1"/>
    <col min="13832" max="13832" width="7.25" style="83" customWidth="1"/>
    <col min="13833" max="13833" width="8" style="83" customWidth="1"/>
    <col min="13834" max="13834" width="7.875" style="83" customWidth="1"/>
    <col min="13835" max="14081" width="9" style="83"/>
    <col min="14082" max="14084" width="7.125" style="83" customWidth="1"/>
    <col min="14085" max="14085" width="6.75" style="83" customWidth="1"/>
    <col min="14086" max="14086" width="7.25" style="83" customWidth="1"/>
    <col min="14087" max="14087" width="6.75" style="83" customWidth="1"/>
    <col min="14088" max="14088" width="7.25" style="83" customWidth="1"/>
    <col min="14089" max="14089" width="8" style="83" customWidth="1"/>
    <col min="14090" max="14090" width="7.875" style="83" customWidth="1"/>
    <col min="14091" max="14337" width="9" style="83"/>
    <col min="14338" max="14340" width="7.125" style="83" customWidth="1"/>
    <col min="14341" max="14341" width="6.75" style="83" customWidth="1"/>
    <col min="14342" max="14342" width="7.25" style="83" customWidth="1"/>
    <col min="14343" max="14343" width="6.75" style="83" customWidth="1"/>
    <col min="14344" max="14344" width="7.25" style="83" customWidth="1"/>
    <col min="14345" max="14345" width="8" style="83" customWidth="1"/>
    <col min="14346" max="14346" width="7.875" style="83" customWidth="1"/>
    <col min="14347" max="14593" width="9" style="83"/>
    <col min="14594" max="14596" width="7.125" style="83" customWidth="1"/>
    <col min="14597" max="14597" width="6.75" style="83" customWidth="1"/>
    <col min="14598" max="14598" width="7.25" style="83" customWidth="1"/>
    <col min="14599" max="14599" width="6.75" style="83" customWidth="1"/>
    <col min="14600" max="14600" width="7.25" style="83" customWidth="1"/>
    <col min="14601" max="14601" width="8" style="83" customWidth="1"/>
    <col min="14602" max="14602" width="7.875" style="83" customWidth="1"/>
    <col min="14603" max="14849" width="9" style="83"/>
    <col min="14850" max="14852" width="7.125" style="83" customWidth="1"/>
    <col min="14853" max="14853" width="6.75" style="83" customWidth="1"/>
    <col min="14854" max="14854" width="7.25" style="83" customWidth="1"/>
    <col min="14855" max="14855" width="6.75" style="83" customWidth="1"/>
    <col min="14856" max="14856" width="7.25" style="83" customWidth="1"/>
    <col min="14857" max="14857" width="8" style="83" customWidth="1"/>
    <col min="14858" max="14858" width="7.875" style="83" customWidth="1"/>
    <col min="14859" max="15105" width="9" style="83"/>
    <col min="15106" max="15108" width="7.125" style="83" customWidth="1"/>
    <col min="15109" max="15109" width="6.75" style="83" customWidth="1"/>
    <col min="15110" max="15110" width="7.25" style="83" customWidth="1"/>
    <col min="15111" max="15111" width="6.75" style="83" customWidth="1"/>
    <col min="15112" max="15112" width="7.25" style="83" customWidth="1"/>
    <col min="15113" max="15113" width="8" style="83" customWidth="1"/>
    <col min="15114" max="15114" width="7.875" style="83" customWidth="1"/>
    <col min="15115" max="15361" width="9" style="83"/>
    <col min="15362" max="15364" width="7.125" style="83" customWidth="1"/>
    <col min="15365" max="15365" width="6.75" style="83" customWidth="1"/>
    <col min="15366" max="15366" width="7.25" style="83" customWidth="1"/>
    <col min="15367" max="15367" width="6.75" style="83" customWidth="1"/>
    <col min="15368" max="15368" width="7.25" style="83" customWidth="1"/>
    <col min="15369" max="15369" width="8" style="83" customWidth="1"/>
    <col min="15370" max="15370" width="7.875" style="83" customWidth="1"/>
    <col min="15371" max="15617" width="9" style="83"/>
    <col min="15618" max="15620" width="7.125" style="83" customWidth="1"/>
    <col min="15621" max="15621" width="6.75" style="83" customWidth="1"/>
    <col min="15622" max="15622" width="7.25" style="83" customWidth="1"/>
    <col min="15623" max="15623" width="6.75" style="83" customWidth="1"/>
    <col min="15624" max="15624" width="7.25" style="83" customWidth="1"/>
    <col min="15625" max="15625" width="8" style="83" customWidth="1"/>
    <col min="15626" max="15626" width="7.875" style="83" customWidth="1"/>
    <col min="15627" max="15873" width="9" style="83"/>
    <col min="15874" max="15876" width="7.125" style="83" customWidth="1"/>
    <col min="15877" max="15877" width="6.75" style="83" customWidth="1"/>
    <col min="15878" max="15878" width="7.25" style="83" customWidth="1"/>
    <col min="15879" max="15879" width="6.75" style="83" customWidth="1"/>
    <col min="15880" max="15880" width="7.25" style="83" customWidth="1"/>
    <col min="15881" max="15881" width="8" style="83" customWidth="1"/>
    <col min="15882" max="15882" width="7.875" style="83" customWidth="1"/>
    <col min="15883" max="16129" width="9" style="83"/>
    <col min="16130" max="16132" width="7.125" style="83" customWidth="1"/>
    <col min="16133" max="16133" width="6.75" style="83" customWidth="1"/>
    <col min="16134" max="16134" width="7.25" style="83" customWidth="1"/>
    <col min="16135" max="16135" width="6.75" style="83" customWidth="1"/>
    <col min="16136" max="16136" width="7.25" style="83" customWidth="1"/>
    <col min="16137" max="16137" width="8" style="83" customWidth="1"/>
    <col min="16138" max="16138" width="7.875" style="83" customWidth="1"/>
    <col min="16139" max="16384" width="9" style="83"/>
  </cols>
  <sheetData>
    <row r="1" spans="1:11" ht="25.5" customHeight="1">
      <c r="A1" s="337" t="s">
        <v>3548</v>
      </c>
      <c r="B1" s="602"/>
      <c r="C1" s="602"/>
      <c r="D1" s="602"/>
      <c r="E1" s="602"/>
      <c r="F1" s="602"/>
      <c r="G1" s="129"/>
      <c r="H1" s="129"/>
      <c r="I1" s="129"/>
      <c r="J1" s="129"/>
    </row>
    <row r="2" spans="1:11" ht="18" customHeight="1">
      <c r="A2" s="2647" t="s">
        <v>146</v>
      </c>
      <c r="B2" s="2594" t="s">
        <v>230</v>
      </c>
      <c r="C2" s="2643"/>
      <c r="D2" s="2590"/>
      <c r="E2" s="2594" t="s">
        <v>231</v>
      </c>
      <c r="F2" s="2643"/>
      <c r="G2" s="2590"/>
      <c r="H2" s="2594" t="s">
        <v>232</v>
      </c>
      <c r="I2" s="2966"/>
      <c r="J2" s="2966"/>
    </row>
    <row r="3" spans="1:11" ht="18" customHeight="1">
      <c r="A3" s="2723"/>
      <c r="B3" s="2594" t="s">
        <v>233</v>
      </c>
      <c r="C3" s="2643"/>
      <c r="D3" s="2590"/>
      <c r="E3" s="2594" t="s">
        <v>233</v>
      </c>
      <c r="F3" s="2643"/>
      <c r="G3" s="2590"/>
      <c r="H3" s="2594" t="s">
        <v>233</v>
      </c>
      <c r="I3" s="2643"/>
      <c r="J3" s="2643"/>
      <c r="K3" s="129"/>
    </row>
    <row r="4" spans="1:11" ht="18" customHeight="1">
      <c r="A4" s="2722"/>
      <c r="B4" s="587" t="s">
        <v>99</v>
      </c>
      <c r="C4" s="569" t="s">
        <v>234</v>
      </c>
      <c r="D4" s="587" t="s">
        <v>235</v>
      </c>
      <c r="E4" s="587" t="s">
        <v>99</v>
      </c>
      <c r="F4" s="569" t="s">
        <v>234</v>
      </c>
      <c r="G4" s="587" t="s">
        <v>235</v>
      </c>
      <c r="H4" s="587" t="s">
        <v>99</v>
      </c>
      <c r="I4" s="569" t="s">
        <v>234</v>
      </c>
      <c r="J4" s="567" t="s">
        <v>235</v>
      </c>
      <c r="K4" s="129"/>
    </row>
    <row r="5" spans="1:11" ht="18" customHeight="1">
      <c r="A5" s="1238"/>
      <c r="B5" s="434" t="s">
        <v>236</v>
      </c>
      <c r="C5" s="434" t="s">
        <v>236</v>
      </c>
      <c r="D5" s="434" t="s">
        <v>236</v>
      </c>
      <c r="E5" s="434" t="s">
        <v>236</v>
      </c>
      <c r="F5" s="434" t="s">
        <v>236</v>
      </c>
      <c r="G5" s="434" t="s">
        <v>236</v>
      </c>
      <c r="H5" s="434" t="s">
        <v>236</v>
      </c>
      <c r="I5" s="433" t="s">
        <v>236</v>
      </c>
      <c r="J5" s="434" t="s">
        <v>236</v>
      </c>
    </row>
    <row r="6" spans="1:11" ht="18" hidden="1" customHeight="1">
      <c r="A6" s="594" t="s">
        <v>237</v>
      </c>
      <c r="B6" s="276">
        <v>1412</v>
      </c>
      <c r="C6" s="1240">
        <v>394</v>
      </c>
      <c r="D6" s="276">
        <v>1018</v>
      </c>
      <c r="E6" s="1240">
        <v>527</v>
      </c>
      <c r="F6" s="276">
        <v>56</v>
      </c>
      <c r="G6" s="1240">
        <v>471</v>
      </c>
      <c r="H6" s="276">
        <v>43</v>
      </c>
      <c r="I6" s="1240">
        <v>2</v>
      </c>
      <c r="J6" s="290">
        <v>41</v>
      </c>
    </row>
    <row r="7" spans="1:11" ht="18" hidden="1" customHeight="1">
      <c r="A7" s="571">
        <v>16</v>
      </c>
      <c r="B7" s="179">
        <v>1325</v>
      </c>
      <c r="C7" s="179">
        <v>338</v>
      </c>
      <c r="D7" s="179">
        <v>987</v>
      </c>
      <c r="E7" s="179">
        <v>521</v>
      </c>
      <c r="F7" s="179">
        <v>54</v>
      </c>
      <c r="G7" s="179">
        <v>467</v>
      </c>
      <c r="H7" s="179">
        <v>44</v>
      </c>
      <c r="I7" s="181">
        <v>2</v>
      </c>
      <c r="J7" s="180">
        <v>42</v>
      </c>
    </row>
    <row r="8" spans="1:11" ht="18" hidden="1" customHeight="1">
      <c r="A8" s="499" t="s">
        <v>3549</v>
      </c>
      <c r="B8" s="179">
        <v>1279</v>
      </c>
      <c r="C8" s="179">
        <v>314</v>
      </c>
      <c r="D8" s="179">
        <v>965</v>
      </c>
      <c r="E8" s="179">
        <v>509</v>
      </c>
      <c r="F8" s="179">
        <v>52</v>
      </c>
      <c r="G8" s="179">
        <v>457</v>
      </c>
      <c r="H8" s="179">
        <v>41</v>
      </c>
      <c r="I8" s="179">
        <v>2</v>
      </c>
      <c r="J8" s="180">
        <v>39</v>
      </c>
    </row>
    <row r="9" spans="1:11" ht="18" hidden="1" customHeight="1">
      <c r="A9" s="571">
        <v>18</v>
      </c>
      <c r="B9" s="179">
        <v>1285</v>
      </c>
      <c r="C9" s="179">
        <v>321</v>
      </c>
      <c r="D9" s="179">
        <v>964</v>
      </c>
      <c r="E9" s="179">
        <v>473</v>
      </c>
      <c r="F9" s="179">
        <v>51</v>
      </c>
      <c r="G9" s="179">
        <v>422</v>
      </c>
      <c r="H9" s="179">
        <v>37</v>
      </c>
      <c r="I9" s="179">
        <v>2</v>
      </c>
      <c r="J9" s="180">
        <v>35</v>
      </c>
    </row>
    <row r="10" spans="1:11" ht="18" hidden="1" customHeight="1">
      <c r="A10" s="571" t="s">
        <v>3670</v>
      </c>
      <c r="B10" s="179">
        <v>1267</v>
      </c>
      <c r="C10" s="179">
        <v>305</v>
      </c>
      <c r="D10" s="179">
        <v>962</v>
      </c>
      <c r="E10" s="179">
        <v>484</v>
      </c>
      <c r="F10" s="179">
        <v>50</v>
      </c>
      <c r="G10" s="179">
        <v>434</v>
      </c>
      <c r="H10" s="179">
        <v>32</v>
      </c>
      <c r="I10" s="179">
        <v>1</v>
      </c>
      <c r="J10" s="189">
        <v>31</v>
      </c>
    </row>
    <row r="11" spans="1:11" ht="18" hidden="1" customHeight="1">
      <c r="A11" s="571">
        <v>20</v>
      </c>
      <c r="B11" s="179">
        <v>1248</v>
      </c>
      <c r="C11" s="179">
        <v>302</v>
      </c>
      <c r="D11" s="179">
        <v>945</v>
      </c>
      <c r="E11" s="179">
        <v>484</v>
      </c>
      <c r="F11" s="179">
        <v>51</v>
      </c>
      <c r="G11" s="179">
        <v>433</v>
      </c>
      <c r="H11" s="179">
        <v>29</v>
      </c>
      <c r="I11" s="179">
        <v>1</v>
      </c>
      <c r="J11" s="189">
        <v>28</v>
      </c>
    </row>
    <row r="12" spans="1:11" ht="18" customHeight="1">
      <c r="A12" s="147" t="s">
        <v>3936</v>
      </c>
      <c r="B12" s="179">
        <v>1182</v>
      </c>
      <c r="C12" s="179">
        <v>278</v>
      </c>
      <c r="D12" s="179">
        <v>905</v>
      </c>
      <c r="E12" s="179">
        <v>469</v>
      </c>
      <c r="F12" s="179">
        <v>45</v>
      </c>
      <c r="G12" s="179">
        <v>423</v>
      </c>
      <c r="H12" s="179">
        <v>31</v>
      </c>
      <c r="I12" s="179">
        <v>2</v>
      </c>
      <c r="J12" s="189">
        <v>29</v>
      </c>
    </row>
    <row r="13" spans="1:11" ht="18" customHeight="1">
      <c r="A13" s="571">
        <v>22</v>
      </c>
      <c r="B13" s="179">
        <v>1136</v>
      </c>
      <c r="C13" s="179">
        <v>262</v>
      </c>
      <c r="D13" s="179">
        <v>875</v>
      </c>
      <c r="E13" s="179">
        <v>429</v>
      </c>
      <c r="F13" s="179">
        <v>49</v>
      </c>
      <c r="G13" s="179">
        <v>380</v>
      </c>
      <c r="H13" s="179">
        <v>30</v>
      </c>
      <c r="I13" s="179">
        <v>1</v>
      </c>
      <c r="J13" s="189">
        <v>29</v>
      </c>
    </row>
    <row r="14" spans="1:11" ht="18" customHeight="1">
      <c r="A14" s="571">
        <v>23</v>
      </c>
      <c r="B14" s="179">
        <v>1098</v>
      </c>
      <c r="C14" s="179">
        <v>243</v>
      </c>
      <c r="D14" s="179">
        <v>855</v>
      </c>
      <c r="E14" s="179">
        <v>418</v>
      </c>
      <c r="F14" s="179">
        <v>44</v>
      </c>
      <c r="G14" s="179">
        <v>374</v>
      </c>
      <c r="H14" s="179">
        <v>32</v>
      </c>
      <c r="I14" s="179">
        <v>2</v>
      </c>
      <c r="J14" s="189">
        <v>30</v>
      </c>
    </row>
    <row r="15" spans="1:11" ht="18" customHeight="1">
      <c r="A15" s="571">
        <v>24</v>
      </c>
      <c r="B15" s="179">
        <v>1063</v>
      </c>
      <c r="C15" s="179">
        <v>241</v>
      </c>
      <c r="D15" s="179">
        <v>822</v>
      </c>
      <c r="E15" s="179">
        <v>389</v>
      </c>
      <c r="F15" s="179">
        <v>45</v>
      </c>
      <c r="G15" s="179">
        <v>344</v>
      </c>
      <c r="H15" s="179">
        <v>36</v>
      </c>
      <c r="I15" s="179">
        <v>2</v>
      </c>
      <c r="J15" s="189">
        <v>34</v>
      </c>
    </row>
    <row r="16" spans="1:11" ht="18" customHeight="1">
      <c r="A16" s="571">
        <v>25</v>
      </c>
      <c r="B16" s="179">
        <v>1060</v>
      </c>
      <c r="C16" s="179">
        <v>229</v>
      </c>
      <c r="D16" s="179">
        <v>831</v>
      </c>
      <c r="E16" s="179">
        <v>414</v>
      </c>
      <c r="F16" s="179">
        <v>43</v>
      </c>
      <c r="G16" s="179">
        <v>372</v>
      </c>
      <c r="H16" s="179">
        <v>35</v>
      </c>
      <c r="I16" s="179">
        <v>2</v>
      </c>
      <c r="J16" s="189">
        <v>33</v>
      </c>
    </row>
    <row r="17" spans="1:10" ht="18" customHeight="1">
      <c r="A17" s="571">
        <v>26</v>
      </c>
      <c r="B17" s="179">
        <v>987</v>
      </c>
      <c r="C17" s="179">
        <v>216</v>
      </c>
      <c r="D17" s="179">
        <v>771</v>
      </c>
      <c r="E17" s="179">
        <v>395</v>
      </c>
      <c r="F17" s="179">
        <v>41</v>
      </c>
      <c r="G17" s="179">
        <v>354</v>
      </c>
      <c r="H17" s="179">
        <v>28</v>
      </c>
      <c r="I17" s="179">
        <v>1</v>
      </c>
      <c r="J17" s="189">
        <v>27</v>
      </c>
    </row>
    <row r="18" spans="1:10" ht="18" customHeight="1">
      <c r="A18" s="571">
        <v>27</v>
      </c>
      <c r="B18" s="179">
        <v>1006</v>
      </c>
      <c r="C18" s="179">
        <v>220</v>
      </c>
      <c r="D18" s="179">
        <v>785</v>
      </c>
      <c r="E18" s="179">
        <v>395</v>
      </c>
      <c r="F18" s="179">
        <v>41</v>
      </c>
      <c r="G18" s="179">
        <v>354</v>
      </c>
      <c r="H18" s="179">
        <v>31</v>
      </c>
      <c r="I18" s="179">
        <v>2</v>
      </c>
      <c r="J18" s="189">
        <v>29</v>
      </c>
    </row>
    <row r="19" spans="1:10" ht="18" customHeight="1">
      <c r="A19" s="571">
        <v>28</v>
      </c>
      <c r="B19" s="179">
        <v>969</v>
      </c>
      <c r="C19" s="179">
        <v>208</v>
      </c>
      <c r="D19" s="179">
        <v>760</v>
      </c>
      <c r="E19" s="179">
        <v>390</v>
      </c>
      <c r="F19" s="179">
        <v>41</v>
      </c>
      <c r="G19" s="179">
        <v>349</v>
      </c>
      <c r="H19" s="179">
        <v>34</v>
      </c>
      <c r="I19" s="179">
        <v>1</v>
      </c>
      <c r="J19" s="189">
        <v>32</v>
      </c>
    </row>
    <row r="20" spans="1:10" ht="18" customHeight="1">
      <c r="A20" s="571">
        <v>29</v>
      </c>
      <c r="B20" s="179">
        <v>921</v>
      </c>
      <c r="C20" s="179">
        <v>198</v>
      </c>
      <c r="D20" s="179">
        <v>722</v>
      </c>
      <c r="E20" s="179">
        <v>376</v>
      </c>
      <c r="F20" s="179">
        <v>39</v>
      </c>
      <c r="G20" s="179">
        <v>337</v>
      </c>
      <c r="H20" s="179">
        <v>34</v>
      </c>
      <c r="I20" s="179">
        <v>1</v>
      </c>
      <c r="J20" s="189">
        <v>32</v>
      </c>
    </row>
    <row r="21" spans="1:10" ht="18" customHeight="1">
      <c r="A21" s="571">
        <v>30</v>
      </c>
      <c r="B21" s="179">
        <v>889</v>
      </c>
      <c r="C21" s="179">
        <v>189</v>
      </c>
      <c r="D21" s="179">
        <v>701</v>
      </c>
      <c r="E21" s="179">
        <v>359</v>
      </c>
      <c r="F21" s="179">
        <v>36</v>
      </c>
      <c r="G21" s="179">
        <v>324</v>
      </c>
      <c r="H21" s="179">
        <v>35</v>
      </c>
      <c r="I21" s="179">
        <v>1</v>
      </c>
      <c r="J21" s="189">
        <v>34</v>
      </c>
    </row>
    <row r="22" spans="1:10" ht="18" customHeight="1">
      <c r="A22" s="499" t="s">
        <v>3017</v>
      </c>
      <c r="B22" s="179">
        <v>834</v>
      </c>
      <c r="C22" s="179">
        <v>182</v>
      </c>
      <c r="D22" s="179">
        <v>652</v>
      </c>
      <c r="E22" s="179">
        <v>335</v>
      </c>
      <c r="F22" s="179">
        <v>35</v>
      </c>
      <c r="G22" s="179">
        <v>300</v>
      </c>
      <c r="H22" s="179">
        <v>32</v>
      </c>
      <c r="I22" s="179">
        <v>1</v>
      </c>
      <c r="J22" s="189">
        <v>31</v>
      </c>
    </row>
    <row r="23" spans="1:10" ht="18" customHeight="1">
      <c r="A23" s="1447">
        <v>2</v>
      </c>
      <c r="B23" s="179">
        <v>714</v>
      </c>
      <c r="C23" s="179">
        <v>115</v>
      </c>
      <c r="D23" s="179">
        <v>599</v>
      </c>
      <c r="E23" s="179">
        <v>278</v>
      </c>
      <c r="F23" s="179">
        <v>26</v>
      </c>
      <c r="G23" s="179">
        <v>252</v>
      </c>
      <c r="H23" s="179">
        <v>27</v>
      </c>
      <c r="I23" s="179">
        <v>0</v>
      </c>
      <c r="J23" s="189">
        <v>27</v>
      </c>
    </row>
    <row r="24" spans="1:10" ht="18" customHeight="1">
      <c r="A24" s="1809">
        <v>3</v>
      </c>
      <c r="B24" s="2125">
        <v>719</v>
      </c>
      <c r="C24" s="2125">
        <v>112</v>
      </c>
      <c r="D24" s="2125">
        <v>607</v>
      </c>
      <c r="E24" s="2125">
        <v>291</v>
      </c>
      <c r="F24" s="2125">
        <v>25</v>
      </c>
      <c r="G24" s="2125">
        <v>266</v>
      </c>
      <c r="H24" s="2125">
        <v>24</v>
      </c>
      <c r="I24" s="2125">
        <v>0</v>
      </c>
      <c r="J24" s="2126">
        <v>23</v>
      </c>
    </row>
    <row r="25" spans="1:10" ht="18" customHeight="1">
      <c r="A25" s="1808">
        <v>4</v>
      </c>
      <c r="B25" s="2127">
        <v>777</v>
      </c>
      <c r="C25" s="2127">
        <v>132</v>
      </c>
      <c r="D25" s="2127">
        <v>645</v>
      </c>
      <c r="E25" s="2127">
        <v>322</v>
      </c>
      <c r="F25" s="2127">
        <v>27</v>
      </c>
      <c r="G25" s="2127">
        <v>295</v>
      </c>
      <c r="H25" s="2127">
        <v>23</v>
      </c>
      <c r="I25" s="2127">
        <v>0</v>
      </c>
      <c r="J25" s="2128">
        <v>22</v>
      </c>
    </row>
    <row r="26" spans="1:10" ht="18" customHeight="1">
      <c r="A26" s="216"/>
      <c r="B26" s="216"/>
      <c r="C26" s="216"/>
      <c r="D26" s="216"/>
      <c r="E26" s="216"/>
      <c r="F26" s="78"/>
      <c r="G26" s="78"/>
      <c r="H26" s="78"/>
      <c r="I26" s="78"/>
      <c r="J26" s="78"/>
    </row>
    <row r="27" spans="1:10" ht="18" customHeight="1">
      <c r="A27" s="2647" t="s">
        <v>146</v>
      </c>
      <c r="B27" s="2594" t="s">
        <v>238</v>
      </c>
      <c r="C27" s="2643"/>
      <c r="D27" s="2590"/>
      <c r="E27" s="2594" t="s">
        <v>239</v>
      </c>
      <c r="F27" s="2643"/>
      <c r="G27" s="2643"/>
      <c r="H27" s="129"/>
    </row>
    <row r="28" spans="1:10" ht="18" customHeight="1">
      <c r="A28" s="2723"/>
      <c r="B28" s="2594" t="s">
        <v>233</v>
      </c>
      <c r="C28" s="2643"/>
      <c r="D28" s="2590"/>
      <c r="E28" s="2594" t="s">
        <v>233</v>
      </c>
      <c r="F28" s="2643"/>
      <c r="G28" s="2643"/>
      <c r="H28" s="129"/>
    </row>
    <row r="29" spans="1:10" ht="18" customHeight="1">
      <c r="A29" s="2722"/>
      <c r="B29" s="587" t="s">
        <v>99</v>
      </c>
      <c r="C29" s="569" t="s">
        <v>234</v>
      </c>
      <c r="D29" s="587" t="s">
        <v>235</v>
      </c>
      <c r="E29" s="587" t="s">
        <v>99</v>
      </c>
      <c r="F29" s="569" t="s">
        <v>234</v>
      </c>
      <c r="G29" s="567" t="s">
        <v>235</v>
      </c>
      <c r="H29" s="129"/>
    </row>
    <row r="30" spans="1:10" ht="18" customHeight="1">
      <c r="A30" s="1238"/>
      <c r="B30" s="434" t="s">
        <v>236</v>
      </c>
      <c r="C30" s="434" t="s">
        <v>236</v>
      </c>
      <c r="D30" s="434" t="s">
        <v>236</v>
      </c>
      <c r="E30" s="434" t="s">
        <v>236</v>
      </c>
      <c r="F30" s="434" t="s">
        <v>236</v>
      </c>
      <c r="G30" s="434" t="s">
        <v>236</v>
      </c>
      <c r="H30" s="129"/>
    </row>
    <row r="31" spans="1:10" ht="18" hidden="1" customHeight="1">
      <c r="A31" s="594" t="s">
        <v>237</v>
      </c>
      <c r="B31" s="276">
        <v>123</v>
      </c>
      <c r="C31" s="1240">
        <v>17</v>
      </c>
      <c r="D31" s="276">
        <v>106</v>
      </c>
      <c r="E31" s="1240">
        <v>80</v>
      </c>
      <c r="F31" s="276">
        <v>5</v>
      </c>
      <c r="G31" s="279">
        <v>75</v>
      </c>
      <c r="H31" s="129"/>
    </row>
    <row r="32" spans="1:10" ht="18" hidden="1" customHeight="1">
      <c r="A32" s="571">
        <v>16</v>
      </c>
      <c r="B32" s="179">
        <v>113</v>
      </c>
      <c r="C32" s="179">
        <v>12</v>
      </c>
      <c r="D32" s="179">
        <v>101</v>
      </c>
      <c r="E32" s="179">
        <v>86</v>
      </c>
      <c r="F32" s="179">
        <v>3</v>
      </c>
      <c r="G32" s="180">
        <v>83</v>
      </c>
      <c r="H32" s="129"/>
    </row>
    <row r="33" spans="1:8" ht="18" hidden="1" customHeight="1">
      <c r="A33" s="499" t="s">
        <v>3549</v>
      </c>
      <c r="B33" s="179">
        <v>109</v>
      </c>
      <c r="C33" s="179">
        <v>14</v>
      </c>
      <c r="D33" s="179">
        <v>95</v>
      </c>
      <c r="E33" s="179">
        <v>90</v>
      </c>
      <c r="F33" s="179">
        <v>3</v>
      </c>
      <c r="G33" s="180">
        <v>87</v>
      </c>
      <c r="H33" s="129"/>
    </row>
    <row r="34" spans="1:8" ht="18" hidden="1" customHeight="1">
      <c r="A34" s="571">
        <v>18</v>
      </c>
      <c r="B34" s="179">
        <v>102</v>
      </c>
      <c r="C34" s="179">
        <v>14</v>
      </c>
      <c r="D34" s="179">
        <v>88</v>
      </c>
      <c r="E34" s="179">
        <v>95</v>
      </c>
      <c r="F34" s="179">
        <v>3</v>
      </c>
      <c r="G34" s="180">
        <v>92</v>
      </c>
      <c r="H34" s="129"/>
    </row>
    <row r="35" spans="1:8" ht="18" hidden="1" customHeight="1">
      <c r="A35" s="571">
        <v>19</v>
      </c>
      <c r="B35" s="179">
        <v>96</v>
      </c>
      <c r="C35" s="179">
        <v>12</v>
      </c>
      <c r="D35" s="179">
        <v>84</v>
      </c>
      <c r="E35" s="179">
        <v>97</v>
      </c>
      <c r="F35" s="179">
        <v>3</v>
      </c>
      <c r="G35" s="189">
        <v>94</v>
      </c>
      <c r="H35" s="129"/>
    </row>
    <row r="36" spans="1:8" ht="18" hidden="1" customHeight="1">
      <c r="A36" s="571">
        <v>20</v>
      </c>
      <c r="B36" s="179">
        <v>87</v>
      </c>
      <c r="C36" s="179">
        <v>12</v>
      </c>
      <c r="D36" s="179">
        <v>75</v>
      </c>
      <c r="E36" s="179">
        <v>105</v>
      </c>
      <c r="F36" s="179">
        <v>3</v>
      </c>
      <c r="G36" s="189">
        <v>102</v>
      </c>
      <c r="H36" s="129"/>
    </row>
    <row r="37" spans="1:8" ht="18" customHeight="1">
      <c r="A37" s="147" t="s">
        <v>3936</v>
      </c>
      <c r="B37" s="179">
        <v>81</v>
      </c>
      <c r="C37" s="179">
        <v>11</v>
      </c>
      <c r="D37" s="179">
        <v>70</v>
      </c>
      <c r="E37" s="179">
        <v>101</v>
      </c>
      <c r="F37" s="179">
        <v>3</v>
      </c>
      <c r="G37" s="189">
        <v>98</v>
      </c>
      <c r="H37" s="129"/>
    </row>
    <row r="38" spans="1:8" ht="18" customHeight="1">
      <c r="A38" s="571">
        <v>22</v>
      </c>
      <c r="B38" s="179">
        <v>82</v>
      </c>
      <c r="C38" s="179">
        <v>10</v>
      </c>
      <c r="D38" s="179">
        <v>72</v>
      </c>
      <c r="E38" s="179">
        <v>87</v>
      </c>
      <c r="F38" s="179">
        <v>2</v>
      </c>
      <c r="G38" s="189">
        <v>84</v>
      </c>
      <c r="H38" s="129"/>
    </row>
    <row r="39" spans="1:8" ht="18" customHeight="1">
      <c r="A39" s="571">
        <v>23</v>
      </c>
      <c r="B39" s="179">
        <v>79</v>
      </c>
      <c r="C39" s="179">
        <v>9</v>
      </c>
      <c r="D39" s="179">
        <v>70</v>
      </c>
      <c r="E39" s="179">
        <v>81</v>
      </c>
      <c r="F39" s="179">
        <v>2</v>
      </c>
      <c r="G39" s="189">
        <v>79</v>
      </c>
      <c r="H39" s="129"/>
    </row>
    <row r="40" spans="1:8" ht="18" customHeight="1">
      <c r="A40" s="571">
        <v>24</v>
      </c>
      <c r="B40" s="179">
        <v>81</v>
      </c>
      <c r="C40" s="179">
        <v>9</v>
      </c>
      <c r="D40" s="179">
        <v>72</v>
      </c>
      <c r="E40" s="179">
        <v>72</v>
      </c>
      <c r="F40" s="179">
        <v>2</v>
      </c>
      <c r="G40" s="189">
        <v>70</v>
      </c>
      <c r="H40" s="129"/>
    </row>
    <row r="41" spans="1:8" ht="18" customHeight="1">
      <c r="A41" s="571">
        <v>25</v>
      </c>
      <c r="B41" s="179">
        <v>80</v>
      </c>
      <c r="C41" s="179">
        <v>8</v>
      </c>
      <c r="D41" s="179">
        <v>72</v>
      </c>
      <c r="E41" s="179">
        <v>78</v>
      </c>
      <c r="F41" s="179">
        <v>3</v>
      </c>
      <c r="G41" s="180">
        <v>76</v>
      </c>
      <c r="H41" s="129"/>
    </row>
    <row r="42" spans="1:8" ht="18" customHeight="1">
      <c r="A42" s="571">
        <v>26</v>
      </c>
      <c r="B42" s="179">
        <v>72</v>
      </c>
      <c r="C42" s="179">
        <v>7</v>
      </c>
      <c r="D42" s="179">
        <v>65</v>
      </c>
      <c r="E42" s="179">
        <v>70</v>
      </c>
      <c r="F42" s="179">
        <v>2</v>
      </c>
      <c r="G42" s="180">
        <v>68</v>
      </c>
      <c r="H42" s="129"/>
    </row>
    <row r="43" spans="1:8" ht="18" customHeight="1">
      <c r="A43" s="571">
        <v>27</v>
      </c>
      <c r="B43" s="179">
        <v>79</v>
      </c>
      <c r="C43" s="179">
        <v>7</v>
      </c>
      <c r="D43" s="179">
        <v>72</v>
      </c>
      <c r="E43" s="179">
        <v>77</v>
      </c>
      <c r="F43" s="179">
        <v>2</v>
      </c>
      <c r="G43" s="180">
        <v>75</v>
      </c>
      <c r="H43" s="129"/>
    </row>
    <row r="44" spans="1:8" ht="18" customHeight="1">
      <c r="A44" s="571">
        <v>28</v>
      </c>
      <c r="B44" s="179">
        <v>76</v>
      </c>
      <c r="C44" s="179">
        <v>7</v>
      </c>
      <c r="D44" s="179">
        <v>69</v>
      </c>
      <c r="E44" s="179">
        <v>77</v>
      </c>
      <c r="F44" s="179">
        <v>2</v>
      </c>
      <c r="G44" s="180">
        <v>75</v>
      </c>
      <c r="H44" s="129"/>
    </row>
    <row r="45" spans="1:8" ht="18" customHeight="1">
      <c r="A45" s="571">
        <v>29</v>
      </c>
      <c r="B45" s="179">
        <v>73</v>
      </c>
      <c r="C45" s="179">
        <v>5</v>
      </c>
      <c r="D45" s="179">
        <v>68</v>
      </c>
      <c r="E45" s="179">
        <v>86</v>
      </c>
      <c r="F45" s="179">
        <v>2</v>
      </c>
      <c r="G45" s="180">
        <v>84</v>
      </c>
      <c r="H45" s="129"/>
    </row>
    <row r="46" spans="1:8" ht="18" customHeight="1">
      <c r="A46" s="571">
        <v>30</v>
      </c>
      <c r="B46" s="179">
        <v>70</v>
      </c>
      <c r="C46" s="179">
        <v>4</v>
      </c>
      <c r="D46" s="179">
        <v>66</v>
      </c>
      <c r="E46" s="179">
        <v>81</v>
      </c>
      <c r="F46" s="179">
        <v>1</v>
      </c>
      <c r="G46" s="180">
        <v>79</v>
      </c>
      <c r="H46" s="129"/>
    </row>
    <row r="47" spans="1:8" ht="18" customHeight="1">
      <c r="A47" s="499" t="s">
        <v>3017</v>
      </c>
      <c r="B47" s="179">
        <v>62</v>
      </c>
      <c r="C47" s="179">
        <v>4</v>
      </c>
      <c r="D47" s="179">
        <v>58</v>
      </c>
      <c r="E47" s="179">
        <v>75</v>
      </c>
      <c r="F47" s="179">
        <v>1</v>
      </c>
      <c r="G47" s="180">
        <v>74</v>
      </c>
      <c r="H47" s="129"/>
    </row>
    <row r="48" spans="1:8" ht="18" customHeight="1">
      <c r="A48" s="1447">
        <v>2</v>
      </c>
      <c r="B48" s="179">
        <v>53</v>
      </c>
      <c r="C48" s="179">
        <v>3</v>
      </c>
      <c r="D48" s="179">
        <v>50</v>
      </c>
      <c r="E48" s="179">
        <v>68</v>
      </c>
      <c r="F48" s="179">
        <v>1</v>
      </c>
      <c r="G48" s="180">
        <v>67</v>
      </c>
      <c r="H48" s="129"/>
    </row>
    <row r="49" spans="1:8" ht="18" customHeight="1">
      <c r="A49" s="1809">
        <v>3</v>
      </c>
      <c r="B49" s="2129">
        <v>53</v>
      </c>
      <c r="C49" s="2129">
        <v>2</v>
      </c>
      <c r="D49" s="2129">
        <v>51</v>
      </c>
      <c r="E49" s="2129">
        <v>78</v>
      </c>
      <c r="F49" s="2129">
        <v>1</v>
      </c>
      <c r="G49" s="2130">
        <v>76</v>
      </c>
      <c r="H49" s="129"/>
    </row>
    <row r="50" spans="1:8" ht="18" customHeight="1">
      <c r="A50" s="1808">
        <v>4</v>
      </c>
      <c r="B50" s="2131">
        <v>54</v>
      </c>
      <c r="C50" s="2131">
        <v>3</v>
      </c>
      <c r="D50" s="2131">
        <v>51</v>
      </c>
      <c r="E50" s="2131">
        <v>71</v>
      </c>
      <c r="F50" s="2131">
        <v>1</v>
      </c>
      <c r="G50" s="2132">
        <v>70</v>
      </c>
      <c r="H50" s="129"/>
    </row>
    <row r="51" spans="1:8" ht="18" customHeight="1">
      <c r="A51" s="599" t="s">
        <v>3935</v>
      </c>
      <c r="B51" s="241"/>
      <c r="C51" s="241"/>
      <c r="D51" s="241"/>
      <c r="E51" s="241"/>
    </row>
    <row r="52" spans="1:8" ht="20.100000000000001" customHeight="1"/>
    <row r="53" spans="1:8" ht="20.100000000000001" customHeight="1"/>
    <row r="54" spans="1:8" ht="20.100000000000001" customHeight="1"/>
    <row r="55" spans="1:8" ht="20.100000000000001" customHeight="1"/>
    <row r="56" spans="1:8" ht="20.100000000000001" customHeight="1"/>
    <row r="57" spans="1:8" ht="20.100000000000001" customHeight="1"/>
    <row r="58" spans="1:8" ht="20.100000000000001" customHeight="1"/>
    <row r="59" spans="1:8" ht="20.100000000000001" customHeight="1"/>
    <row r="60" spans="1:8" ht="20.100000000000001" customHeight="1"/>
    <row r="61" spans="1:8" ht="20.100000000000001" customHeight="1"/>
    <row r="62" spans="1:8" ht="20.100000000000001" customHeight="1"/>
    <row r="63" spans="1:8" ht="20.100000000000001" customHeight="1"/>
    <row r="64" spans="1:8"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12">
    <mergeCell ref="A2:A4"/>
    <mergeCell ref="B2:D2"/>
    <mergeCell ref="E2:G2"/>
    <mergeCell ref="H2:J2"/>
    <mergeCell ref="B3:D3"/>
    <mergeCell ref="E3:G3"/>
    <mergeCell ref="H3:J3"/>
    <mergeCell ref="A27:A29"/>
    <mergeCell ref="B27:D27"/>
    <mergeCell ref="E27:G27"/>
    <mergeCell ref="B28:D28"/>
    <mergeCell ref="E28:G28"/>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G50"/>
  <sheetViews>
    <sheetView view="pageBreakPreview" zoomScaleNormal="100" zoomScaleSheetLayoutView="100" workbookViewId="0">
      <selection activeCell="I50" sqref="I50"/>
    </sheetView>
  </sheetViews>
  <sheetFormatPr defaultRowHeight="13.5"/>
  <cols>
    <col min="1" max="3" width="9.625" style="83" customWidth="1"/>
    <col min="4" max="11" width="7.5" style="83" customWidth="1"/>
    <col min="12" max="14" width="9" style="442"/>
    <col min="15" max="33" width="6.5" style="442" customWidth="1"/>
    <col min="34" max="264" width="9" style="83"/>
    <col min="265" max="265" width="11.25" style="83" customWidth="1"/>
    <col min="266" max="266" width="9" style="83"/>
    <col min="267" max="267" width="9.25" style="83" customWidth="1"/>
    <col min="268" max="269" width="7.75" style="83" customWidth="1"/>
    <col min="270" max="270" width="8" style="83" customWidth="1"/>
    <col min="271" max="274" width="7.75" style="83" customWidth="1"/>
    <col min="275" max="520" width="9" style="83"/>
    <col min="521" max="521" width="11.25" style="83" customWidth="1"/>
    <col min="522" max="522" width="9" style="83"/>
    <col min="523" max="523" width="9.25" style="83" customWidth="1"/>
    <col min="524" max="525" width="7.75" style="83" customWidth="1"/>
    <col min="526" max="526" width="8" style="83" customWidth="1"/>
    <col min="527" max="530" width="7.75" style="83" customWidth="1"/>
    <col min="531" max="776" width="9" style="83"/>
    <col min="777" max="777" width="11.25" style="83" customWidth="1"/>
    <col min="778" max="778" width="9" style="83"/>
    <col min="779" max="779" width="9.25" style="83" customWidth="1"/>
    <col min="780" max="781" width="7.75" style="83" customWidth="1"/>
    <col min="782" max="782" width="8" style="83" customWidth="1"/>
    <col min="783" max="786" width="7.75" style="83" customWidth="1"/>
    <col min="787" max="1032" width="9" style="83"/>
    <col min="1033" max="1033" width="11.25" style="83" customWidth="1"/>
    <col min="1034" max="1034" width="9" style="83"/>
    <col min="1035" max="1035" width="9.25" style="83" customWidth="1"/>
    <col min="1036" max="1037" width="7.75" style="83" customWidth="1"/>
    <col min="1038" max="1038" width="8" style="83" customWidth="1"/>
    <col min="1039" max="1042" width="7.75" style="83" customWidth="1"/>
    <col min="1043" max="1288" width="9" style="83"/>
    <col min="1289" max="1289" width="11.25" style="83" customWidth="1"/>
    <col min="1290" max="1290" width="9" style="83"/>
    <col min="1291" max="1291" width="9.25" style="83" customWidth="1"/>
    <col min="1292" max="1293" width="7.75" style="83" customWidth="1"/>
    <col min="1294" max="1294" width="8" style="83" customWidth="1"/>
    <col min="1295" max="1298" width="7.75" style="83" customWidth="1"/>
    <col min="1299" max="1544" width="9" style="83"/>
    <col min="1545" max="1545" width="11.25" style="83" customWidth="1"/>
    <col min="1546" max="1546" width="9" style="83"/>
    <col min="1547" max="1547" width="9.25" style="83" customWidth="1"/>
    <col min="1548" max="1549" width="7.75" style="83" customWidth="1"/>
    <col min="1550" max="1550" width="8" style="83" customWidth="1"/>
    <col min="1551" max="1554" width="7.75" style="83" customWidth="1"/>
    <col min="1555" max="1800" width="9" style="83"/>
    <col min="1801" max="1801" width="11.25" style="83" customWidth="1"/>
    <col min="1802" max="1802" width="9" style="83"/>
    <col min="1803" max="1803" width="9.25" style="83" customWidth="1"/>
    <col min="1804" max="1805" width="7.75" style="83" customWidth="1"/>
    <col min="1806" max="1806" width="8" style="83" customWidth="1"/>
    <col min="1807" max="1810" width="7.75" style="83" customWidth="1"/>
    <col min="1811" max="2056" width="9" style="83"/>
    <col min="2057" max="2057" width="11.25" style="83" customWidth="1"/>
    <col min="2058" max="2058" width="9" style="83"/>
    <col min="2059" max="2059" width="9.25" style="83" customWidth="1"/>
    <col min="2060" max="2061" width="7.75" style="83" customWidth="1"/>
    <col min="2062" max="2062" width="8" style="83" customWidth="1"/>
    <col min="2063" max="2066" width="7.75" style="83" customWidth="1"/>
    <col min="2067" max="2312" width="9" style="83"/>
    <col min="2313" max="2313" width="11.25" style="83" customWidth="1"/>
    <col min="2314" max="2314" width="9" style="83"/>
    <col min="2315" max="2315" width="9.25" style="83" customWidth="1"/>
    <col min="2316" max="2317" width="7.75" style="83" customWidth="1"/>
    <col min="2318" max="2318" width="8" style="83" customWidth="1"/>
    <col min="2319" max="2322" width="7.75" style="83" customWidth="1"/>
    <col min="2323" max="2568" width="9" style="83"/>
    <col min="2569" max="2569" width="11.25" style="83" customWidth="1"/>
    <col min="2570" max="2570" width="9" style="83"/>
    <col min="2571" max="2571" width="9.25" style="83" customWidth="1"/>
    <col min="2572" max="2573" width="7.75" style="83" customWidth="1"/>
    <col min="2574" max="2574" width="8" style="83" customWidth="1"/>
    <col min="2575" max="2578" width="7.75" style="83" customWidth="1"/>
    <col min="2579" max="2824" width="9" style="83"/>
    <col min="2825" max="2825" width="11.25" style="83" customWidth="1"/>
    <col min="2826" max="2826" width="9" style="83"/>
    <col min="2827" max="2827" width="9.25" style="83" customWidth="1"/>
    <col min="2828" max="2829" width="7.75" style="83" customWidth="1"/>
    <col min="2830" max="2830" width="8" style="83" customWidth="1"/>
    <col min="2831" max="2834" width="7.75" style="83" customWidth="1"/>
    <col min="2835" max="3080" width="9" style="83"/>
    <col min="3081" max="3081" width="11.25" style="83" customWidth="1"/>
    <col min="3082" max="3082" width="9" style="83"/>
    <col min="3083" max="3083" width="9.25" style="83" customWidth="1"/>
    <col min="3084" max="3085" width="7.75" style="83" customWidth="1"/>
    <col min="3086" max="3086" width="8" style="83" customWidth="1"/>
    <col min="3087" max="3090" width="7.75" style="83" customWidth="1"/>
    <col min="3091" max="3336" width="9" style="83"/>
    <col min="3337" max="3337" width="11.25" style="83" customWidth="1"/>
    <col min="3338" max="3338" width="9" style="83"/>
    <col min="3339" max="3339" width="9.25" style="83" customWidth="1"/>
    <col min="3340" max="3341" width="7.75" style="83" customWidth="1"/>
    <col min="3342" max="3342" width="8" style="83" customWidth="1"/>
    <col min="3343" max="3346" width="7.75" style="83" customWidth="1"/>
    <col min="3347" max="3592" width="9" style="83"/>
    <col min="3593" max="3593" width="11.25" style="83" customWidth="1"/>
    <col min="3594" max="3594" width="9" style="83"/>
    <col min="3595" max="3595" width="9.25" style="83" customWidth="1"/>
    <col min="3596" max="3597" width="7.75" style="83" customWidth="1"/>
    <col min="3598" max="3598" width="8" style="83" customWidth="1"/>
    <col min="3599" max="3602" width="7.75" style="83" customWidth="1"/>
    <col min="3603" max="3848" width="9" style="83"/>
    <col min="3849" max="3849" width="11.25" style="83" customWidth="1"/>
    <col min="3850" max="3850" width="9" style="83"/>
    <col min="3851" max="3851" width="9.25" style="83" customWidth="1"/>
    <col min="3852" max="3853" width="7.75" style="83" customWidth="1"/>
    <col min="3854" max="3854" width="8" style="83" customWidth="1"/>
    <col min="3855" max="3858" width="7.75" style="83" customWidth="1"/>
    <col min="3859" max="4104" width="9" style="83"/>
    <col min="4105" max="4105" width="11.25" style="83" customWidth="1"/>
    <col min="4106" max="4106" width="9" style="83"/>
    <col min="4107" max="4107" width="9.25" style="83" customWidth="1"/>
    <col min="4108" max="4109" width="7.75" style="83" customWidth="1"/>
    <col min="4110" max="4110" width="8" style="83" customWidth="1"/>
    <col min="4111" max="4114" width="7.75" style="83" customWidth="1"/>
    <col min="4115" max="4360" width="9" style="83"/>
    <col min="4361" max="4361" width="11.25" style="83" customWidth="1"/>
    <col min="4362" max="4362" width="9" style="83"/>
    <col min="4363" max="4363" width="9.25" style="83" customWidth="1"/>
    <col min="4364" max="4365" width="7.75" style="83" customWidth="1"/>
    <col min="4366" max="4366" width="8" style="83" customWidth="1"/>
    <col min="4367" max="4370" width="7.75" style="83" customWidth="1"/>
    <col min="4371" max="4616" width="9" style="83"/>
    <col min="4617" max="4617" width="11.25" style="83" customWidth="1"/>
    <col min="4618" max="4618" width="9" style="83"/>
    <col min="4619" max="4619" width="9.25" style="83" customWidth="1"/>
    <col min="4620" max="4621" width="7.75" style="83" customWidth="1"/>
    <col min="4622" max="4622" width="8" style="83" customWidth="1"/>
    <col min="4623" max="4626" width="7.75" style="83" customWidth="1"/>
    <col min="4627" max="4872" width="9" style="83"/>
    <col min="4873" max="4873" width="11.25" style="83" customWidth="1"/>
    <col min="4874" max="4874" width="9" style="83"/>
    <col min="4875" max="4875" width="9.25" style="83" customWidth="1"/>
    <col min="4876" max="4877" width="7.75" style="83" customWidth="1"/>
    <col min="4878" max="4878" width="8" style="83" customWidth="1"/>
    <col min="4879" max="4882" width="7.75" style="83" customWidth="1"/>
    <col min="4883" max="5128" width="9" style="83"/>
    <col min="5129" max="5129" width="11.25" style="83" customWidth="1"/>
    <col min="5130" max="5130" width="9" style="83"/>
    <col min="5131" max="5131" width="9.25" style="83" customWidth="1"/>
    <col min="5132" max="5133" width="7.75" style="83" customWidth="1"/>
    <col min="5134" max="5134" width="8" style="83" customWidth="1"/>
    <col min="5135" max="5138" width="7.75" style="83" customWidth="1"/>
    <col min="5139" max="5384" width="9" style="83"/>
    <col min="5385" max="5385" width="11.25" style="83" customWidth="1"/>
    <col min="5386" max="5386" width="9" style="83"/>
    <col min="5387" max="5387" width="9.25" style="83" customWidth="1"/>
    <col min="5388" max="5389" width="7.75" style="83" customWidth="1"/>
    <col min="5390" max="5390" width="8" style="83" customWidth="1"/>
    <col min="5391" max="5394" width="7.75" style="83" customWidth="1"/>
    <col min="5395" max="5640" width="9" style="83"/>
    <col min="5641" max="5641" width="11.25" style="83" customWidth="1"/>
    <col min="5642" max="5642" width="9" style="83"/>
    <col min="5643" max="5643" width="9.25" style="83" customWidth="1"/>
    <col min="5644" max="5645" width="7.75" style="83" customWidth="1"/>
    <col min="5646" max="5646" width="8" style="83" customWidth="1"/>
    <col min="5647" max="5650" width="7.75" style="83" customWidth="1"/>
    <col min="5651" max="5896" width="9" style="83"/>
    <col min="5897" max="5897" width="11.25" style="83" customWidth="1"/>
    <col min="5898" max="5898" width="9" style="83"/>
    <col min="5899" max="5899" width="9.25" style="83" customWidth="1"/>
    <col min="5900" max="5901" width="7.75" style="83" customWidth="1"/>
    <col min="5902" max="5902" width="8" style="83" customWidth="1"/>
    <col min="5903" max="5906" width="7.75" style="83" customWidth="1"/>
    <col min="5907" max="6152" width="9" style="83"/>
    <col min="6153" max="6153" width="11.25" style="83" customWidth="1"/>
    <col min="6154" max="6154" width="9" style="83"/>
    <col min="6155" max="6155" width="9.25" style="83" customWidth="1"/>
    <col min="6156" max="6157" width="7.75" style="83" customWidth="1"/>
    <col min="6158" max="6158" width="8" style="83" customWidth="1"/>
    <col min="6159" max="6162" width="7.75" style="83" customWidth="1"/>
    <col min="6163" max="6408" width="9" style="83"/>
    <col min="6409" max="6409" width="11.25" style="83" customWidth="1"/>
    <col min="6410" max="6410" width="9" style="83"/>
    <col min="6411" max="6411" width="9.25" style="83" customWidth="1"/>
    <col min="6412" max="6413" width="7.75" style="83" customWidth="1"/>
    <col min="6414" max="6414" width="8" style="83" customWidth="1"/>
    <col min="6415" max="6418" width="7.75" style="83" customWidth="1"/>
    <col min="6419" max="6664" width="9" style="83"/>
    <col min="6665" max="6665" width="11.25" style="83" customWidth="1"/>
    <col min="6666" max="6666" width="9" style="83"/>
    <col min="6667" max="6667" width="9.25" style="83" customWidth="1"/>
    <col min="6668" max="6669" width="7.75" style="83" customWidth="1"/>
    <col min="6670" max="6670" width="8" style="83" customWidth="1"/>
    <col min="6671" max="6674" width="7.75" style="83" customWidth="1"/>
    <col min="6675" max="6920" width="9" style="83"/>
    <col min="6921" max="6921" width="11.25" style="83" customWidth="1"/>
    <col min="6922" max="6922" width="9" style="83"/>
    <col min="6923" max="6923" width="9.25" style="83" customWidth="1"/>
    <col min="6924" max="6925" width="7.75" style="83" customWidth="1"/>
    <col min="6926" max="6926" width="8" style="83" customWidth="1"/>
    <col min="6927" max="6930" width="7.75" style="83" customWidth="1"/>
    <col min="6931" max="7176" width="9" style="83"/>
    <col min="7177" max="7177" width="11.25" style="83" customWidth="1"/>
    <col min="7178" max="7178" width="9" style="83"/>
    <col min="7179" max="7179" width="9.25" style="83" customWidth="1"/>
    <col min="7180" max="7181" width="7.75" style="83" customWidth="1"/>
    <col min="7182" max="7182" width="8" style="83" customWidth="1"/>
    <col min="7183" max="7186" width="7.75" style="83" customWidth="1"/>
    <col min="7187" max="7432" width="9" style="83"/>
    <col min="7433" max="7433" width="11.25" style="83" customWidth="1"/>
    <col min="7434" max="7434" width="9" style="83"/>
    <col min="7435" max="7435" width="9.25" style="83" customWidth="1"/>
    <col min="7436" max="7437" width="7.75" style="83" customWidth="1"/>
    <col min="7438" max="7438" width="8" style="83" customWidth="1"/>
    <col min="7439" max="7442" width="7.75" style="83" customWidth="1"/>
    <col min="7443" max="7688" width="9" style="83"/>
    <col min="7689" max="7689" width="11.25" style="83" customWidth="1"/>
    <col min="7690" max="7690" width="9" style="83"/>
    <col min="7691" max="7691" width="9.25" style="83" customWidth="1"/>
    <col min="7692" max="7693" width="7.75" style="83" customWidth="1"/>
    <col min="7694" max="7694" width="8" style="83" customWidth="1"/>
    <col min="7695" max="7698" width="7.75" style="83" customWidth="1"/>
    <col min="7699" max="7944" width="9" style="83"/>
    <col min="7945" max="7945" width="11.25" style="83" customWidth="1"/>
    <col min="7946" max="7946" width="9" style="83"/>
    <col min="7947" max="7947" width="9.25" style="83" customWidth="1"/>
    <col min="7948" max="7949" width="7.75" style="83" customWidth="1"/>
    <col min="7950" max="7950" width="8" style="83" customWidth="1"/>
    <col min="7951" max="7954" width="7.75" style="83" customWidth="1"/>
    <col min="7955" max="8200" width="9" style="83"/>
    <col min="8201" max="8201" width="11.25" style="83" customWidth="1"/>
    <col min="8202" max="8202" width="9" style="83"/>
    <col min="8203" max="8203" width="9.25" style="83" customWidth="1"/>
    <col min="8204" max="8205" width="7.75" style="83" customWidth="1"/>
    <col min="8206" max="8206" width="8" style="83" customWidth="1"/>
    <col min="8207" max="8210" width="7.75" style="83" customWidth="1"/>
    <col min="8211" max="8456" width="9" style="83"/>
    <col min="8457" max="8457" width="11.25" style="83" customWidth="1"/>
    <col min="8458" max="8458" width="9" style="83"/>
    <col min="8459" max="8459" width="9.25" style="83" customWidth="1"/>
    <col min="8460" max="8461" width="7.75" style="83" customWidth="1"/>
    <col min="8462" max="8462" width="8" style="83" customWidth="1"/>
    <col min="8463" max="8466" width="7.75" style="83" customWidth="1"/>
    <col min="8467" max="8712" width="9" style="83"/>
    <col min="8713" max="8713" width="11.25" style="83" customWidth="1"/>
    <col min="8714" max="8714" width="9" style="83"/>
    <col min="8715" max="8715" width="9.25" style="83" customWidth="1"/>
    <col min="8716" max="8717" width="7.75" style="83" customWidth="1"/>
    <col min="8718" max="8718" width="8" style="83" customWidth="1"/>
    <col min="8719" max="8722" width="7.75" style="83" customWidth="1"/>
    <col min="8723" max="8968" width="9" style="83"/>
    <col min="8969" max="8969" width="11.25" style="83" customWidth="1"/>
    <col min="8970" max="8970" width="9" style="83"/>
    <col min="8971" max="8971" width="9.25" style="83" customWidth="1"/>
    <col min="8972" max="8973" width="7.75" style="83" customWidth="1"/>
    <col min="8974" max="8974" width="8" style="83" customWidth="1"/>
    <col min="8975" max="8978" width="7.75" style="83" customWidth="1"/>
    <col min="8979" max="9224" width="9" style="83"/>
    <col min="9225" max="9225" width="11.25" style="83" customWidth="1"/>
    <col min="9226" max="9226" width="9" style="83"/>
    <col min="9227" max="9227" width="9.25" style="83" customWidth="1"/>
    <col min="9228" max="9229" width="7.75" style="83" customWidth="1"/>
    <col min="9230" max="9230" width="8" style="83" customWidth="1"/>
    <col min="9231" max="9234" width="7.75" style="83" customWidth="1"/>
    <col min="9235" max="9480" width="9" style="83"/>
    <col min="9481" max="9481" width="11.25" style="83" customWidth="1"/>
    <col min="9482" max="9482" width="9" style="83"/>
    <col min="9483" max="9483" width="9.25" style="83" customWidth="1"/>
    <col min="9484" max="9485" width="7.75" style="83" customWidth="1"/>
    <col min="9486" max="9486" width="8" style="83" customWidth="1"/>
    <col min="9487" max="9490" width="7.75" style="83" customWidth="1"/>
    <col min="9491" max="9736" width="9" style="83"/>
    <col min="9737" max="9737" width="11.25" style="83" customWidth="1"/>
    <col min="9738" max="9738" width="9" style="83"/>
    <col min="9739" max="9739" width="9.25" style="83" customWidth="1"/>
    <col min="9740" max="9741" width="7.75" style="83" customWidth="1"/>
    <col min="9742" max="9742" width="8" style="83" customWidth="1"/>
    <col min="9743" max="9746" width="7.75" style="83" customWidth="1"/>
    <col min="9747" max="9992" width="9" style="83"/>
    <col min="9993" max="9993" width="11.25" style="83" customWidth="1"/>
    <col min="9994" max="9994" width="9" style="83"/>
    <col min="9995" max="9995" width="9.25" style="83" customWidth="1"/>
    <col min="9996" max="9997" width="7.75" style="83" customWidth="1"/>
    <col min="9998" max="9998" width="8" style="83" customWidth="1"/>
    <col min="9999" max="10002" width="7.75" style="83" customWidth="1"/>
    <col min="10003" max="10248" width="9" style="83"/>
    <col min="10249" max="10249" width="11.25" style="83" customWidth="1"/>
    <col min="10250" max="10250" width="9" style="83"/>
    <col min="10251" max="10251" width="9.25" style="83" customWidth="1"/>
    <col min="10252" max="10253" width="7.75" style="83" customWidth="1"/>
    <col min="10254" max="10254" width="8" style="83" customWidth="1"/>
    <col min="10255" max="10258" width="7.75" style="83" customWidth="1"/>
    <col min="10259" max="10504" width="9" style="83"/>
    <col min="10505" max="10505" width="11.25" style="83" customWidth="1"/>
    <col min="10506" max="10506" width="9" style="83"/>
    <col min="10507" max="10507" width="9.25" style="83" customWidth="1"/>
    <col min="10508" max="10509" width="7.75" style="83" customWidth="1"/>
    <col min="10510" max="10510" width="8" style="83" customWidth="1"/>
    <col min="10511" max="10514" width="7.75" style="83" customWidth="1"/>
    <col min="10515" max="10760" width="9" style="83"/>
    <col min="10761" max="10761" width="11.25" style="83" customWidth="1"/>
    <col min="10762" max="10762" width="9" style="83"/>
    <col min="10763" max="10763" width="9.25" style="83" customWidth="1"/>
    <col min="10764" max="10765" width="7.75" style="83" customWidth="1"/>
    <col min="10766" max="10766" width="8" style="83" customWidth="1"/>
    <col min="10767" max="10770" width="7.75" style="83" customWidth="1"/>
    <col min="10771" max="11016" width="9" style="83"/>
    <col min="11017" max="11017" width="11.25" style="83" customWidth="1"/>
    <col min="11018" max="11018" width="9" style="83"/>
    <col min="11019" max="11019" width="9.25" style="83" customWidth="1"/>
    <col min="11020" max="11021" width="7.75" style="83" customWidth="1"/>
    <col min="11022" max="11022" width="8" style="83" customWidth="1"/>
    <col min="11023" max="11026" width="7.75" style="83" customWidth="1"/>
    <col min="11027" max="11272" width="9" style="83"/>
    <col min="11273" max="11273" width="11.25" style="83" customWidth="1"/>
    <col min="11274" max="11274" width="9" style="83"/>
    <col min="11275" max="11275" width="9.25" style="83" customWidth="1"/>
    <col min="11276" max="11277" width="7.75" style="83" customWidth="1"/>
    <col min="11278" max="11278" width="8" style="83" customWidth="1"/>
    <col min="11279" max="11282" width="7.75" style="83" customWidth="1"/>
    <col min="11283" max="11528" width="9" style="83"/>
    <col min="11529" max="11529" width="11.25" style="83" customWidth="1"/>
    <col min="11530" max="11530" width="9" style="83"/>
    <col min="11531" max="11531" width="9.25" style="83" customWidth="1"/>
    <col min="11532" max="11533" width="7.75" style="83" customWidth="1"/>
    <col min="11534" max="11534" width="8" style="83" customWidth="1"/>
    <col min="11535" max="11538" width="7.75" style="83" customWidth="1"/>
    <col min="11539" max="11784" width="9" style="83"/>
    <col min="11785" max="11785" width="11.25" style="83" customWidth="1"/>
    <col min="11786" max="11786" width="9" style="83"/>
    <col min="11787" max="11787" width="9.25" style="83" customWidth="1"/>
    <col min="11788" max="11789" width="7.75" style="83" customWidth="1"/>
    <col min="11790" max="11790" width="8" style="83" customWidth="1"/>
    <col min="11791" max="11794" width="7.75" style="83" customWidth="1"/>
    <col min="11795" max="12040" width="9" style="83"/>
    <col min="12041" max="12041" width="11.25" style="83" customWidth="1"/>
    <col min="12042" max="12042" width="9" style="83"/>
    <col min="12043" max="12043" width="9.25" style="83" customWidth="1"/>
    <col min="12044" max="12045" width="7.75" style="83" customWidth="1"/>
    <col min="12046" max="12046" width="8" style="83" customWidth="1"/>
    <col min="12047" max="12050" width="7.75" style="83" customWidth="1"/>
    <col min="12051" max="12296" width="9" style="83"/>
    <col min="12297" max="12297" width="11.25" style="83" customWidth="1"/>
    <col min="12298" max="12298" width="9" style="83"/>
    <col min="12299" max="12299" width="9.25" style="83" customWidth="1"/>
    <col min="12300" max="12301" width="7.75" style="83" customWidth="1"/>
    <col min="12302" max="12302" width="8" style="83" customWidth="1"/>
    <col min="12303" max="12306" width="7.75" style="83" customWidth="1"/>
    <col min="12307" max="12552" width="9" style="83"/>
    <col min="12553" max="12553" width="11.25" style="83" customWidth="1"/>
    <col min="12554" max="12554" width="9" style="83"/>
    <col min="12555" max="12555" width="9.25" style="83" customWidth="1"/>
    <col min="12556" max="12557" width="7.75" style="83" customWidth="1"/>
    <col min="12558" max="12558" width="8" style="83" customWidth="1"/>
    <col min="12559" max="12562" width="7.75" style="83" customWidth="1"/>
    <col min="12563" max="12808" width="9" style="83"/>
    <col min="12809" max="12809" width="11.25" style="83" customWidth="1"/>
    <col min="12810" max="12810" width="9" style="83"/>
    <col min="12811" max="12811" width="9.25" style="83" customWidth="1"/>
    <col min="12812" max="12813" width="7.75" style="83" customWidth="1"/>
    <col min="12814" max="12814" width="8" style="83" customWidth="1"/>
    <col min="12815" max="12818" width="7.75" style="83" customWidth="1"/>
    <col min="12819" max="13064" width="9" style="83"/>
    <col min="13065" max="13065" width="11.25" style="83" customWidth="1"/>
    <col min="13066" max="13066" width="9" style="83"/>
    <col min="13067" max="13067" width="9.25" style="83" customWidth="1"/>
    <col min="13068" max="13069" width="7.75" style="83" customWidth="1"/>
    <col min="13070" max="13070" width="8" style="83" customWidth="1"/>
    <col min="13071" max="13074" width="7.75" style="83" customWidth="1"/>
    <col min="13075" max="13320" width="9" style="83"/>
    <col min="13321" max="13321" width="11.25" style="83" customWidth="1"/>
    <col min="13322" max="13322" width="9" style="83"/>
    <col min="13323" max="13323" width="9.25" style="83" customWidth="1"/>
    <col min="13324" max="13325" width="7.75" style="83" customWidth="1"/>
    <col min="13326" max="13326" width="8" style="83" customWidth="1"/>
    <col min="13327" max="13330" width="7.75" style="83" customWidth="1"/>
    <col min="13331" max="13576" width="9" style="83"/>
    <col min="13577" max="13577" width="11.25" style="83" customWidth="1"/>
    <col min="13578" max="13578" width="9" style="83"/>
    <col min="13579" max="13579" width="9.25" style="83" customWidth="1"/>
    <col min="13580" max="13581" width="7.75" style="83" customWidth="1"/>
    <col min="13582" max="13582" width="8" style="83" customWidth="1"/>
    <col min="13583" max="13586" width="7.75" style="83" customWidth="1"/>
    <col min="13587" max="13832" width="9" style="83"/>
    <col min="13833" max="13833" width="11.25" style="83" customWidth="1"/>
    <col min="13834" max="13834" width="9" style="83"/>
    <col min="13835" max="13835" width="9.25" style="83" customWidth="1"/>
    <col min="13836" max="13837" width="7.75" style="83" customWidth="1"/>
    <col min="13838" max="13838" width="8" style="83" customWidth="1"/>
    <col min="13839" max="13842" width="7.75" style="83" customWidth="1"/>
    <col min="13843" max="14088" width="9" style="83"/>
    <col min="14089" max="14089" width="11.25" style="83" customWidth="1"/>
    <col min="14090" max="14090" width="9" style="83"/>
    <col min="14091" max="14091" width="9.25" style="83" customWidth="1"/>
    <col min="14092" max="14093" width="7.75" style="83" customWidth="1"/>
    <col min="14094" max="14094" width="8" style="83" customWidth="1"/>
    <col min="14095" max="14098" width="7.75" style="83" customWidth="1"/>
    <col min="14099" max="14344" width="9" style="83"/>
    <col min="14345" max="14345" width="11.25" style="83" customWidth="1"/>
    <col min="14346" max="14346" width="9" style="83"/>
    <col min="14347" max="14347" width="9.25" style="83" customWidth="1"/>
    <col min="14348" max="14349" width="7.75" style="83" customWidth="1"/>
    <col min="14350" max="14350" width="8" style="83" customWidth="1"/>
    <col min="14351" max="14354" width="7.75" style="83" customWidth="1"/>
    <col min="14355" max="14600" width="9" style="83"/>
    <col min="14601" max="14601" width="11.25" style="83" customWidth="1"/>
    <col min="14602" max="14602" width="9" style="83"/>
    <col min="14603" max="14603" width="9.25" style="83" customWidth="1"/>
    <col min="14604" max="14605" width="7.75" style="83" customWidth="1"/>
    <col min="14606" max="14606" width="8" style="83" customWidth="1"/>
    <col min="14607" max="14610" width="7.75" style="83" customWidth="1"/>
    <col min="14611" max="14856" width="9" style="83"/>
    <col min="14857" max="14857" width="11.25" style="83" customWidth="1"/>
    <col min="14858" max="14858" width="9" style="83"/>
    <col min="14859" max="14859" width="9.25" style="83" customWidth="1"/>
    <col min="14860" max="14861" width="7.75" style="83" customWidth="1"/>
    <col min="14862" max="14862" width="8" style="83" customWidth="1"/>
    <col min="14863" max="14866" width="7.75" style="83" customWidth="1"/>
    <col min="14867" max="15112" width="9" style="83"/>
    <col min="15113" max="15113" width="11.25" style="83" customWidth="1"/>
    <col min="15114" max="15114" width="9" style="83"/>
    <col min="15115" max="15115" width="9.25" style="83" customWidth="1"/>
    <col min="15116" max="15117" width="7.75" style="83" customWidth="1"/>
    <col min="15118" max="15118" width="8" style="83" customWidth="1"/>
    <col min="15119" max="15122" width="7.75" style="83" customWidth="1"/>
    <col min="15123" max="15368" width="9" style="83"/>
    <col min="15369" max="15369" width="11.25" style="83" customWidth="1"/>
    <col min="15370" max="15370" width="9" style="83"/>
    <col min="15371" max="15371" width="9.25" style="83" customWidth="1"/>
    <col min="15372" max="15373" width="7.75" style="83" customWidth="1"/>
    <col min="15374" max="15374" width="8" style="83" customWidth="1"/>
    <col min="15375" max="15378" width="7.75" style="83" customWidth="1"/>
    <col min="15379" max="15624" width="9" style="83"/>
    <col min="15625" max="15625" width="11.25" style="83" customWidth="1"/>
    <col min="15626" max="15626" width="9" style="83"/>
    <col min="15627" max="15627" width="9.25" style="83" customWidth="1"/>
    <col min="15628" max="15629" width="7.75" style="83" customWidth="1"/>
    <col min="15630" max="15630" width="8" style="83" customWidth="1"/>
    <col min="15631" max="15634" width="7.75" style="83" customWidth="1"/>
    <col min="15635" max="15880" width="9" style="83"/>
    <col min="15881" max="15881" width="11.25" style="83" customWidth="1"/>
    <col min="15882" max="15882" width="9" style="83"/>
    <col min="15883" max="15883" width="9.25" style="83" customWidth="1"/>
    <col min="15884" max="15885" width="7.75" style="83" customWidth="1"/>
    <col min="15886" max="15886" width="8" style="83" customWidth="1"/>
    <col min="15887" max="15890" width="7.75" style="83" customWidth="1"/>
    <col min="15891" max="16136" width="9" style="83"/>
    <col min="16137" max="16137" width="11.25" style="83" customWidth="1"/>
    <col min="16138" max="16138" width="9" style="83"/>
    <col min="16139" max="16139" width="9.25" style="83" customWidth="1"/>
    <col min="16140" max="16141" width="7.75" style="83" customWidth="1"/>
    <col min="16142" max="16142" width="8" style="83" customWidth="1"/>
    <col min="16143" max="16146" width="7.75" style="83" customWidth="1"/>
    <col min="16147" max="16384" width="9" style="83"/>
  </cols>
  <sheetData>
    <row r="1" spans="1:33" ht="25.5" customHeight="1">
      <c r="A1" s="337" t="s">
        <v>3550</v>
      </c>
      <c r="B1" s="337"/>
      <c r="C1" s="337"/>
      <c r="D1" s="337"/>
      <c r="E1" s="129"/>
      <c r="F1" s="129"/>
      <c r="G1" s="129"/>
      <c r="H1" s="129"/>
      <c r="I1" s="431"/>
      <c r="J1" s="387" t="s">
        <v>3018</v>
      </c>
      <c r="K1" s="387"/>
    </row>
    <row r="2" spans="1:33" ht="18" customHeight="1">
      <c r="A2" s="2647" t="s">
        <v>146</v>
      </c>
      <c r="B2" s="2759" t="s">
        <v>99</v>
      </c>
      <c r="C2" s="2594" t="s">
        <v>240</v>
      </c>
      <c r="D2" s="2643"/>
      <c r="E2" s="2643"/>
      <c r="F2" s="2643"/>
      <c r="G2" s="2643"/>
      <c r="H2" s="2643"/>
      <c r="I2" s="2643"/>
      <c r="J2" s="2643"/>
      <c r="K2" s="601"/>
    </row>
    <row r="3" spans="1:33" ht="18" customHeight="1">
      <c r="A3" s="2723"/>
      <c r="B3" s="2982"/>
      <c r="C3" s="2759" t="s">
        <v>101</v>
      </c>
      <c r="D3" s="2594" t="s">
        <v>241</v>
      </c>
      <c r="E3" s="2643"/>
      <c r="F3" s="2590"/>
      <c r="G3" s="559" t="s">
        <v>242</v>
      </c>
      <c r="H3" s="2594" t="s">
        <v>243</v>
      </c>
      <c r="I3" s="2590"/>
      <c r="J3" s="573" t="s">
        <v>244</v>
      </c>
      <c r="K3" s="601"/>
      <c r="L3" s="1242"/>
      <c r="M3" s="2978" t="s">
        <v>185</v>
      </c>
      <c r="N3" s="2967" t="s">
        <v>241</v>
      </c>
      <c r="O3" s="2967"/>
      <c r="P3" s="2967"/>
      <c r="Q3" s="2967"/>
      <c r="R3" s="2967"/>
      <c r="S3" s="2967"/>
      <c r="T3" s="2980" t="s">
        <v>242</v>
      </c>
      <c r="U3" s="2980"/>
      <c r="V3" s="2980"/>
      <c r="W3" s="2980"/>
      <c r="X3" s="2967" t="s">
        <v>243</v>
      </c>
      <c r="Y3" s="2967"/>
      <c r="Z3" s="2967"/>
      <c r="AA3" s="2967"/>
      <c r="AB3" s="2974" t="s">
        <v>244</v>
      </c>
      <c r="AC3" s="2975"/>
      <c r="AD3" s="2976"/>
      <c r="AE3" s="83"/>
      <c r="AF3" s="83"/>
      <c r="AG3" s="83"/>
    </row>
    <row r="4" spans="1:33" ht="18" customHeight="1">
      <c r="A4" s="2722"/>
      <c r="B4" s="2720"/>
      <c r="C4" s="2720"/>
      <c r="D4" s="574" t="s">
        <v>245</v>
      </c>
      <c r="E4" s="188" t="s">
        <v>246</v>
      </c>
      <c r="F4" s="578" t="s">
        <v>247</v>
      </c>
      <c r="G4" s="578" t="s">
        <v>248</v>
      </c>
      <c r="H4" s="574" t="s">
        <v>245</v>
      </c>
      <c r="I4" s="188" t="s">
        <v>246</v>
      </c>
      <c r="J4" s="574" t="s">
        <v>249</v>
      </c>
      <c r="K4" s="601"/>
      <c r="L4" s="1242"/>
      <c r="M4" s="2979"/>
      <c r="N4" s="2967" t="s">
        <v>245</v>
      </c>
      <c r="O4" s="2967"/>
      <c r="P4" s="2967" t="s">
        <v>246</v>
      </c>
      <c r="Q4" s="2967"/>
      <c r="R4" s="2981" t="s">
        <v>247</v>
      </c>
      <c r="S4" s="2981"/>
      <c r="T4" s="2981" t="s">
        <v>245</v>
      </c>
      <c r="U4" s="2981"/>
      <c r="V4" s="2981" t="s">
        <v>250</v>
      </c>
      <c r="W4" s="2981"/>
      <c r="X4" s="2967" t="s">
        <v>245</v>
      </c>
      <c r="Y4" s="2967"/>
      <c r="Z4" s="2967" t="s">
        <v>246</v>
      </c>
      <c r="AA4" s="2967"/>
      <c r="AB4" s="2974" t="s">
        <v>251</v>
      </c>
      <c r="AC4" s="2976"/>
      <c r="AD4" s="1243" t="s">
        <v>252</v>
      </c>
      <c r="AE4" s="83"/>
      <c r="AF4" s="83"/>
      <c r="AG4" s="83"/>
    </row>
    <row r="5" spans="1:33" ht="18" customHeight="1">
      <c r="A5" s="599"/>
      <c r="B5" s="158" t="s">
        <v>222</v>
      </c>
      <c r="C5" s="158" t="s">
        <v>222</v>
      </c>
      <c r="D5" s="158" t="s">
        <v>222</v>
      </c>
      <c r="E5" s="159" t="s">
        <v>222</v>
      </c>
      <c r="F5" s="159" t="s">
        <v>222</v>
      </c>
      <c r="G5" s="158" t="s">
        <v>222</v>
      </c>
      <c r="H5" s="158" t="s">
        <v>222</v>
      </c>
      <c r="I5" s="159" t="s">
        <v>222</v>
      </c>
      <c r="J5" s="158" t="s">
        <v>222</v>
      </c>
      <c r="K5" s="126"/>
      <c r="L5" s="1242"/>
      <c r="M5" s="1243"/>
      <c r="N5" s="1243" t="s">
        <v>253</v>
      </c>
      <c r="O5" s="1243" t="s">
        <v>254</v>
      </c>
      <c r="P5" s="1243" t="s">
        <v>253</v>
      </c>
      <c r="Q5" s="1243" t="s">
        <v>254</v>
      </c>
      <c r="R5" s="1243" t="s">
        <v>253</v>
      </c>
      <c r="S5" s="1243" t="s">
        <v>254</v>
      </c>
      <c r="T5" s="1243" t="s">
        <v>253</v>
      </c>
      <c r="U5" s="1243" t="s">
        <v>254</v>
      </c>
      <c r="V5" s="1243" t="s">
        <v>253</v>
      </c>
      <c r="W5" s="1243" t="s">
        <v>254</v>
      </c>
      <c r="X5" s="1243" t="s">
        <v>253</v>
      </c>
      <c r="Y5" s="1243" t="s">
        <v>254</v>
      </c>
      <c r="Z5" s="1243" t="s">
        <v>253</v>
      </c>
      <c r="AA5" s="1243" t="s">
        <v>254</v>
      </c>
      <c r="AB5" s="1243" t="s">
        <v>253</v>
      </c>
      <c r="AC5" s="1243" t="s">
        <v>254</v>
      </c>
      <c r="AD5" s="1243"/>
      <c r="AE5" s="83"/>
      <c r="AF5" s="83"/>
      <c r="AG5" s="83"/>
    </row>
    <row r="6" spans="1:33" ht="18" hidden="1" customHeight="1">
      <c r="A6" s="593" t="s">
        <v>2784</v>
      </c>
      <c r="B6" s="143">
        <v>24051</v>
      </c>
      <c r="C6" s="143">
        <v>13402</v>
      </c>
      <c r="D6" s="143">
        <v>600</v>
      </c>
      <c r="E6" s="970">
        <v>1386</v>
      </c>
      <c r="F6" s="95">
        <v>6</v>
      </c>
      <c r="G6" s="143">
        <v>73</v>
      </c>
      <c r="H6" s="143">
        <v>3939</v>
      </c>
      <c r="I6" s="970">
        <v>6834</v>
      </c>
      <c r="J6" s="143">
        <v>442</v>
      </c>
      <c r="K6" s="1244"/>
      <c r="L6" s="1245">
        <f>SUM(N6:AD6,M11:Q11)</f>
        <v>24814</v>
      </c>
      <c r="M6" s="1246">
        <f>SUM(N6:AD6)</f>
        <v>11789</v>
      </c>
      <c r="N6" s="1246">
        <v>426</v>
      </c>
      <c r="O6" s="1246">
        <v>80</v>
      </c>
      <c r="P6" s="1246">
        <v>926</v>
      </c>
      <c r="Q6" s="1246">
        <v>2</v>
      </c>
      <c r="R6" s="1246">
        <v>1</v>
      </c>
      <c r="S6" s="1246">
        <v>2</v>
      </c>
      <c r="T6" s="1246">
        <v>8</v>
      </c>
      <c r="U6" s="1246">
        <v>18</v>
      </c>
      <c r="V6" s="1246">
        <v>45</v>
      </c>
      <c r="W6" s="1246">
        <v>15</v>
      </c>
      <c r="X6" s="1246">
        <v>4419</v>
      </c>
      <c r="Y6" s="1246">
        <v>16</v>
      </c>
      <c r="Z6" s="1246">
        <v>5285</v>
      </c>
      <c r="AA6" s="1246">
        <v>24</v>
      </c>
      <c r="AB6" s="1246">
        <v>319</v>
      </c>
      <c r="AC6" s="1246">
        <v>50</v>
      </c>
      <c r="AD6" s="1246">
        <v>153</v>
      </c>
      <c r="AE6" s="83"/>
      <c r="AF6" s="83"/>
      <c r="AG6" s="83"/>
    </row>
    <row r="7" spans="1:33" ht="18" hidden="1" customHeight="1">
      <c r="A7" s="593">
        <v>17</v>
      </c>
      <c r="B7" s="970">
        <v>24183</v>
      </c>
      <c r="C7" s="970">
        <v>13332</v>
      </c>
      <c r="D7" s="970">
        <v>592</v>
      </c>
      <c r="E7" s="970">
        <v>1365</v>
      </c>
      <c r="F7" s="970">
        <v>6</v>
      </c>
      <c r="G7" s="970">
        <v>79</v>
      </c>
      <c r="H7" s="970">
        <v>3955</v>
      </c>
      <c r="I7" s="970">
        <v>6781</v>
      </c>
      <c r="J7" s="143">
        <v>554</v>
      </c>
      <c r="K7" s="1244"/>
      <c r="L7" s="1245"/>
      <c r="M7" s="1246">
        <f>SUM(N7:AD7)</f>
        <v>11789</v>
      </c>
      <c r="N7" s="2977">
        <f>SUM(N6:O6)</f>
        <v>506</v>
      </c>
      <c r="O7" s="2977"/>
      <c r="P7" s="2977">
        <f>SUM(P6:Q6)</f>
        <v>928</v>
      </c>
      <c r="Q7" s="2977"/>
      <c r="R7" s="2977">
        <f>SUM(R6:S6)</f>
        <v>3</v>
      </c>
      <c r="S7" s="2977"/>
      <c r="T7" s="2969">
        <f>SUM(T6:W6)</f>
        <v>86</v>
      </c>
      <c r="U7" s="2970"/>
      <c r="V7" s="2970"/>
      <c r="W7" s="2971"/>
      <c r="X7" s="2977">
        <f>SUM(X6:Y6)</f>
        <v>4435</v>
      </c>
      <c r="Y7" s="2977"/>
      <c r="Z7" s="2977">
        <f>SUM(Z6:AA6)</f>
        <v>5309</v>
      </c>
      <c r="AA7" s="2977"/>
      <c r="AB7" s="2969">
        <f>SUM(AB6:AD6)</f>
        <v>522</v>
      </c>
      <c r="AC7" s="2970"/>
      <c r="AD7" s="2971"/>
      <c r="AE7" s="83"/>
      <c r="AF7" s="83"/>
      <c r="AG7" s="83"/>
    </row>
    <row r="8" spans="1:33" ht="18" hidden="1" customHeight="1">
      <c r="A8" s="593" t="s">
        <v>3071</v>
      </c>
      <c r="B8" s="970">
        <v>24351</v>
      </c>
      <c r="C8" s="970">
        <v>13227</v>
      </c>
      <c r="D8" s="970">
        <v>585</v>
      </c>
      <c r="E8" s="970">
        <v>1321</v>
      </c>
      <c r="F8" s="970">
        <v>6</v>
      </c>
      <c r="G8" s="970">
        <v>77</v>
      </c>
      <c r="H8" s="970">
        <v>3954</v>
      </c>
      <c r="I8" s="970">
        <v>6729</v>
      </c>
      <c r="J8" s="143">
        <v>555</v>
      </c>
      <c r="K8" s="1244"/>
      <c r="L8" s="1242"/>
      <c r="M8" s="1242"/>
      <c r="N8" s="83"/>
      <c r="O8" s="1247"/>
      <c r="P8" s="1247"/>
      <c r="Q8" s="1247"/>
      <c r="R8" s="1247"/>
      <c r="S8" s="1247"/>
      <c r="T8" s="1247"/>
      <c r="U8" s="1247"/>
      <c r="V8" s="1247"/>
      <c r="W8" s="1247"/>
      <c r="X8" s="1247"/>
      <c r="Y8" s="1247"/>
      <c r="Z8" s="1247"/>
      <c r="AA8" s="1247"/>
      <c r="AB8" s="1247"/>
      <c r="AC8" s="1247"/>
      <c r="AD8" s="1247"/>
      <c r="AE8" s="1247"/>
      <c r="AF8" s="1247"/>
      <c r="AG8" s="1247"/>
    </row>
    <row r="9" spans="1:33" ht="18" hidden="1" customHeight="1">
      <c r="A9" s="593">
        <v>19</v>
      </c>
      <c r="B9" s="970">
        <v>24103</v>
      </c>
      <c r="C9" s="970">
        <v>12756</v>
      </c>
      <c r="D9" s="970">
        <v>564</v>
      </c>
      <c r="E9" s="970">
        <v>1246</v>
      </c>
      <c r="F9" s="970">
        <v>6</v>
      </c>
      <c r="G9" s="970">
        <v>21</v>
      </c>
      <c r="H9" s="970">
        <v>56</v>
      </c>
      <c r="I9" s="970">
        <v>10318</v>
      </c>
      <c r="J9" s="143">
        <v>545</v>
      </c>
      <c r="K9" s="1244"/>
      <c r="L9" s="83"/>
      <c r="M9" s="2972" t="s">
        <v>255</v>
      </c>
      <c r="N9" s="2974" t="s">
        <v>221</v>
      </c>
      <c r="O9" s="2975"/>
      <c r="P9" s="2975"/>
      <c r="Q9" s="2976"/>
      <c r="R9" s="83"/>
      <c r="S9" s="83"/>
      <c r="T9" s="83"/>
      <c r="U9" s="83"/>
      <c r="V9" s="83"/>
      <c r="W9" s="83"/>
      <c r="X9" s="83"/>
      <c r="Y9" s="83"/>
      <c r="Z9" s="83"/>
      <c r="AA9" s="83"/>
      <c r="AB9" s="83"/>
      <c r="AC9" s="83"/>
      <c r="AD9" s="83"/>
      <c r="AE9" s="83"/>
      <c r="AF9" s="83"/>
      <c r="AG9" s="83"/>
    </row>
    <row r="10" spans="1:33" ht="18" customHeight="1">
      <c r="A10" s="593" t="s">
        <v>3937</v>
      </c>
      <c r="B10" s="970">
        <v>24073</v>
      </c>
      <c r="C10" s="970">
        <v>12513</v>
      </c>
      <c r="D10" s="970">
        <v>547</v>
      </c>
      <c r="E10" s="970">
        <v>1160</v>
      </c>
      <c r="F10" s="970">
        <v>5</v>
      </c>
      <c r="G10" s="970">
        <v>77</v>
      </c>
      <c r="H10" s="970">
        <v>3901</v>
      </c>
      <c r="I10" s="970">
        <v>6302</v>
      </c>
      <c r="J10" s="143">
        <v>521</v>
      </c>
      <c r="K10" s="1244"/>
      <c r="L10" s="83"/>
      <c r="M10" s="2973"/>
      <c r="N10" s="1248" t="s">
        <v>256</v>
      </c>
      <c r="O10" s="1243" t="s">
        <v>257</v>
      </c>
      <c r="P10" s="1243" t="s">
        <v>258</v>
      </c>
      <c r="Q10" s="1248" t="s">
        <v>259</v>
      </c>
      <c r="R10" s="83"/>
      <c r="S10" s="83"/>
      <c r="T10" s="83"/>
      <c r="U10" s="83"/>
      <c r="V10" s="83"/>
      <c r="W10" s="83"/>
      <c r="X10" s="83"/>
      <c r="Y10" s="83"/>
      <c r="Z10" s="83"/>
      <c r="AA10" s="83"/>
      <c r="AB10" s="83"/>
      <c r="AC10" s="83"/>
      <c r="AD10" s="83"/>
      <c r="AE10" s="83"/>
      <c r="AF10" s="83"/>
      <c r="AG10" s="83"/>
    </row>
    <row r="11" spans="1:33" ht="18" customHeight="1">
      <c r="A11" s="593">
        <v>21</v>
      </c>
      <c r="B11" s="970">
        <v>24241</v>
      </c>
      <c r="C11" s="970">
        <v>12418</v>
      </c>
      <c r="D11" s="970">
        <v>526</v>
      </c>
      <c r="E11" s="970">
        <v>1101</v>
      </c>
      <c r="F11" s="970">
        <v>5</v>
      </c>
      <c r="G11" s="970">
        <v>78</v>
      </c>
      <c r="H11" s="970">
        <v>3970</v>
      </c>
      <c r="I11" s="970">
        <v>6211</v>
      </c>
      <c r="J11" s="143">
        <v>527</v>
      </c>
      <c r="K11" s="1244"/>
      <c r="L11" s="83"/>
      <c r="M11" s="1246">
        <v>349</v>
      </c>
      <c r="N11" s="1246">
        <v>326</v>
      </c>
      <c r="O11" s="1246">
        <v>4116</v>
      </c>
      <c r="P11" s="1246">
        <v>8186</v>
      </c>
      <c r="Q11" s="1246">
        <v>48</v>
      </c>
      <c r="R11" s="83"/>
      <c r="S11" s="83"/>
      <c r="T11" s="83"/>
      <c r="U11" s="83"/>
      <c r="V11" s="83"/>
      <c r="W11" s="83"/>
      <c r="X11" s="83"/>
      <c r="Y11" s="83"/>
      <c r="Z11" s="83"/>
      <c r="AA11" s="83"/>
      <c r="AB11" s="83"/>
      <c r="AC11" s="83"/>
      <c r="AD11" s="83"/>
      <c r="AE11" s="83"/>
      <c r="AF11" s="83"/>
      <c r="AG11" s="83"/>
    </row>
    <row r="12" spans="1:33" ht="18" customHeight="1">
      <c r="A12" s="593">
        <v>22</v>
      </c>
      <c r="B12" s="970">
        <v>24325</v>
      </c>
      <c r="C12" s="970">
        <v>12360</v>
      </c>
      <c r="D12" s="970">
        <v>519</v>
      </c>
      <c r="E12" s="970">
        <v>1080</v>
      </c>
      <c r="F12" s="970">
        <v>5</v>
      </c>
      <c r="G12" s="970">
        <v>85</v>
      </c>
      <c r="H12" s="970">
        <v>4039</v>
      </c>
      <c r="I12" s="970">
        <v>6085</v>
      </c>
      <c r="J12" s="143">
        <v>547</v>
      </c>
      <c r="K12" s="1244"/>
      <c r="L12" s="83"/>
      <c r="M12" s="83"/>
      <c r="N12" s="83"/>
      <c r="O12" s="1245"/>
      <c r="P12" s="1245"/>
      <c r="Q12" s="1245"/>
      <c r="R12" s="1245"/>
      <c r="S12" s="1245"/>
      <c r="T12" s="83"/>
      <c r="U12" s="83"/>
      <c r="V12" s="83"/>
      <c r="W12" s="83"/>
      <c r="X12" s="83"/>
      <c r="Y12" s="83"/>
      <c r="Z12" s="83"/>
      <c r="AA12" s="83"/>
      <c r="AB12" s="83"/>
      <c r="AC12" s="83"/>
      <c r="AD12" s="83"/>
      <c r="AE12" s="83"/>
      <c r="AF12" s="83"/>
      <c r="AG12" s="83"/>
    </row>
    <row r="13" spans="1:33" ht="18" customHeight="1">
      <c r="A13" s="593">
        <v>23</v>
      </c>
      <c r="B13" s="970">
        <v>24498</v>
      </c>
      <c r="C13" s="970">
        <v>12329</v>
      </c>
      <c r="D13" s="970">
        <v>514</v>
      </c>
      <c r="E13" s="970">
        <v>1028</v>
      </c>
      <c r="F13" s="970">
        <v>5</v>
      </c>
      <c r="G13" s="970">
        <v>86</v>
      </c>
      <c r="H13" s="970">
        <v>4110</v>
      </c>
      <c r="I13" s="970">
        <v>6043</v>
      </c>
      <c r="J13" s="143">
        <v>543</v>
      </c>
      <c r="K13" s="1244"/>
      <c r="L13" s="1242"/>
      <c r="M13" s="2978" t="s">
        <v>185</v>
      </c>
      <c r="N13" s="2967" t="s">
        <v>241</v>
      </c>
      <c r="O13" s="2967"/>
      <c r="P13" s="2967"/>
      <c r="Q13" s="2967"/>
      <c r="R13" s="2967"/>
      <c r="S13" s="2967"/>
      <c r="T13" s="2980" t="s">
        <v>242</v>
      </c>
      <c r="U13" s="2980"/>
      <c r="V13" s="2980"/>
      <c r="W13" s="2980"/>
      <c r="X13" s="2967" t="s">
        <v>243</v>
      </c>
      <c r="Y13" s="2967"/>
      <c r="Z13" s="2967"/>
      <c r="AA13" s="2967"/>
      <c r="AB13" s="2974" t="s">
        <v>244</v>
      </c>
      <c r="AC13" s="2975"/>
      <c r="AD13" s="2976"/>
      <c r="AE13" s="83"/>
      <c r="AF13" s="83"/>
      <c r="AG13" s="83"/>
    </row>
    <row r="14" spans="1:33" ht="18" customHeight="1">
      <c r="A14" s="594">
        <v>24</v>
      </c>
      <c r="B14" s="970">
        <v>24587</v>
      </c>
      <c r="C14" s="970">
        <v>12227</v>
      </c>
      <c r="D14" s="970">
        <v>523</v>
      </c>
      <c r="E14" s="970">
        <v>988</v>
      </c>
      <c r="F14" s="970">
        <v>5</v>
      </c>
      <c r="G14" s="970">
        <v>81</v>
      </c>
      <c r="H14" s="970">
        <v>4155</v>
      </c>
      <c r="I14" s="970">
        <v>5928</v>
      </c>
      <c r="J14" s="143">
        <v>547</v>
      </c>
      <c r="K14" s="1244"/>
      <c r="L14" s="1242"/>
      <c r="M14" s="2979"/>
      <c r="N14" s="2967" t="s">
        <v>245</v>
      </c>
      <c r="O14" s="2967"/>
      <c r="P14" s="2967" t="s">
        <v>246</v>
      </c>
      <c r="Q14" s="2967"/>
      <c r="R14" s="2981" t="s">
        <v>247</v>
      </c>
      <c r="S14" s="2981"/>
      <c r="T14" s="2981" t="s">
        <v>245</v>
      </c>
      <c r="U14" s="2981"/>
      <c r="V14" s="2981" t="s">
        <v>260</v>
      </c>
      <c r="W14" s="2981"/>
      <c r="X14" s="2967" t="s">
        <v>245</v>
      </c>
      <c r="Y14" s="2967"/>
      <c r="Z14" s="2967" t="s">
        <v>246</v>
      </c>
      <c r="AA14" s="2967"/>
      <c r="AB14" s="2974" t="s">
        <v>251</v>
      </c>
      <c r="AC14" s="2976"/>
      <c r="AD14" s="1243" t="s">
        <v>252</v>
      </c>
      <c r="AG14" s="83"/>
    </row>
    <row r="15" spans="1:33" ht="18" customHeight="1">
      <c r="A15" s="593">
        <v>25</v>
      </c>
      <c r="B15" s="970">
        <v>24694</v>
      </c>
      <c r="C15" s="970">
        <v>12074</v>
      </c>
      <c r="D15" s="970">
        <v>507</v>
      </c>
      <c r="E15" s="970">
        <v>938</v>
      </c>
      <c r="F15" s="970">
        <v>5</v>
      </c>
      <c r="G15" s="970">
        <v>82</v>
      </c>
      <c r="H15" s="970">
        <v>4262</v>
      </c>
      <c r="I15" s="970">
        <v>5761</v>
      </c>
      <c r="J15" s="143">
        <v>519</v>
      </c>
      <c r="K15" s="1244"/>
      <c r="L15" s="1242"/>
      <c r="M15" s="1243"/>
      <c r="N15" s="1243" t="s">
        <v>253</v>
      </c>
      <c r="O15" s="1243" t="s">
        <v>254</v>
      </c>
      <c r="P15" s="1243" t="s">
        <v>253</v>
      </c>
      <c r="Q15" s="1243" t="s">
        <v>254</v>
      </c>
      <c r="R15" s="1243" t="s">
        <v>253</v>
      </c>
      <c r="S15" s="1243" t="s">
        <v>254</v>
      </c>
      <c r="T15" s="1243" t="s">
        <v>253</v>
      </c>
      <c r="U15" s="1243" t="s">
        <v>254</v>
      </c>
      <c r="V15" s="1243" t="s">
        <v>253</v>
      </c>
      <c r="W15" s="1243" t="s">
        <v>254</v>
      </c>
      <c r="X15" s="1243" t="s">
        <v>253</v>
      </c>
      <c r="Y15" s="1243" t="s">
        <v>254</v>
      </c>
      <c r="Z15" s="1243" t="s">
        <v>253</v>
      </c>
      <c r="AA15" s="1243" t="s">
        <v>254</v>
      </c>
      <c r="AB15" s="1243" t="s">
        <v>253</v>
      </c>
      <c r="AC15" s="1243" t="s">
        <v>254</v>
      </c>
      <c r="AD15" s="1243"/>
      <c r="AE15" s="83"/>
      <c r="AF15" s="83"/>
      <c r="AG15" s="83"/>
    </row>
    <row r="16" spans="1:33" ht="18" customHeight="1">
      <c r="A16" s="593">
        <v>26</v>
      </c>
      <c r="B16" s="970">
        <v>24757</v>
      </c>
      <c r="C16" s="970">
        <v>11914</v>
      </c>
      <c r="D16" s="970">
        <v>494</v>
      </c>
      <c r="E16" s="970">
        <v>909</v>
      </c>
      <c r="F16" s="970">
        <v>5</v>
      </c>
      <c r="G16" s="970">
        <v>83</v>
      </c>
      <c r="H16" s="970">
        <v>4281</v>
      </c>
      <c r="I16" s="970">
        <v>5633</v>
      </c>
      <c r="J16" s="143">
        <v>509</v>
      </c>
      <c r="K16" s="1244"/>
      <c r="L16" s="1245">
        <f>SUM(N16:AD16,M21:Q21)</f>
        <v>24853</v>
      </c>
      <c r="M16" s="1246">
        <f>SUM(N16:AD16)</f>
        <v>11821</v>
      </c>
      <c r="N16" s="1246">
        <v>448</v>
      </c>
      <c r="O16" s="1246">
        <v>80</v>
      </c>
      <c r="P16" s="1246">
        <v>920</v>
      </c>
      <c r="Q16" s="1246">
        <v>3</v>
      </c>
      <c r="R16" s="1246">
        <v>3</v>
      </c>
      <c r="S16" s="1246">
        <v>1</v>
      </c>
      <c r="T16" s="1246">
        <v>7</v>
      </c>
      <c r="U16" s="1246">
        <v>24</v>
      </c>
      <c r="V16" s="1246">
        <v>45</v>
      </c>
      <c r="W16" s="1246">
        <v>16</v>
      </c>
      <c r="X16" s="1246">
        <v>4500</v>
      </c>
      <c r="Y16" s="1246">
        <v>14</v>
      </c>
      <c r="Z16" s="1246">
        <v>5199</v>
      </c>
      <c r="AA16" s="1246">
        <v>25</v>
      </c>
      <c r="AB16" s="1246">
        <v>324</v>
      </c>
      <c r="AC16" s="1246">
        <v>55</v>
      </c>
      <c r="AD16" s="1246">
        <v>157</v>
      </c>
      <c r="AE16" s="83"/>
      <c r="AF16" s="83"/>
      <c r="AG16" s="83"/>
    </row>
    <row r="17" spans="1:33" ht="18" customHeight="1">
      <c r="A17" s="593">
        <v>27</v>
      </c>
      <c r="B17" s="970">
        <v>24749</v>
      </c>
      <c r="C17" s="970">
        <v>11818</v>
      </c>
      <c r="D17" s="970">
        <v>508</v>
      </c>
      <c r="E17" s="970">
        <v>907</v>
      </c>
      <c r="F17" s="970">
        <v>5</v>
      </c>
      <c r="G17" s="970">
        <v>84</v>
      </c>
      <c r="H17" s="970">
        <v>4280</v>
      </c>
      <c r="I17" s="970">
        <v>5527</v>
      </c>
      <c r="J17" s="143">
        <v>507</v>
      </c>
      <c r="K17" s="1244"/>
      <c r="L17" s="1245"/>
      <c r="M17" s="1246">
        <f>SUM(N17:AD17)</f>
        <v>11821</v>
      </c>
      <c r="N17" s="2977">
        <f>SUM(N16:O16)</f>
        <v>528</v>
      </c>
      <c r="O17" s="2977"/>
      <c r="P17" s="2977">
        <f>SUM(P16:Q16)</f>
        <v>923</v>
      </c>
      <c r="Q17" s="2977"/>
      <c r="R17" s="2977">
        <f>SUM(R16:S16)</f>
        <v>4</v>
      </c>
      <c r="S17" s="2977"/>
      <c r="T17" s="2969">
        <f>SUM(T16:W16)</f>
        <v>92</v>
      </c>
      <c r="U17" s="2970"/>
      <c r="V17" s="2970"/>
      <c r="W17" s="2971"/>
      <c r="X17" s="2977">
        <f>SUM(X16:Y16)</f>
        <v>4514</v>
      </c>
      <c r="Y17" s="2977"/>
      <c r="Z17" s="2977">
        <f>SUM(Z16:AA16)</f>
        <v>5224</v>
      </c>
      <c r="AA17" s="2977"/>
      <c r="AB17" s="2969">
        <f>SUM(AB16:AD16)</f>
        <v>536</v>
      </c>
      <c r="AC17" s="2970"/>
      <c r="AD17" s="2971"/>
      <c r="AE17" s="83"/>
      <c r="AF17" s="83"/>
      <c r="AG17" s="83"/>
    </row>
    <row r="18" spans="1:33" ht="18" customHeight="1">
      <c r="A18" s="593">
        <v>28</v>
      </c>
      <c r="B18" s="970">
        <v>24754</v>
      </c>
      <c r="C18" s="970">
        <v>11824</v>
      </c>
      <c r="D18" s="970">
        <v>492</v>
      </c>
      <c r="E18" s="970">
        <v>909</v>
      </c>
      <c r="F18" s="970">
        <v>4</v>
      </c>
      <c r="G18" s="970">
        <v>82</v>
      </c>
      <c r="H18" s="970">
        <v>4354</v>
      </c>
      <c r="I18" s="970">
        <v>5475</v>
      </c>
      <c r="J18" s="143">
        <v>508</v>
      </c>
      <c r="K18" s="1244"/>
      <c r="L18" s="1242"/>
      <c r="M18" s="1242"/>
      <c r="N18" s="1242"/>
      <c r="O18" s="1247"/>
      <c r="P18" s="1247"/>
      <c r="Q18" s="1247"/>
      <c r="R18" s="1247"/>
      <c r="S18" s="1247"/>
      <c r="T18" s="1247"/>
      <c r="U18" s="1247"/>
      <c r="V18" s="1247"/>
      <c r="W18" s="1247"/>
      <c r="X18" s="1247"/>
      <c r="Y18" s="1247"/>
      <c r="Z18" s="1247"/>
      <c r="AA18" s="1247"/>
      <c r="AB18" s="1247"/>
      <c r="AC18" s="1247"/>
      <c r="AD18" s="1247"/>
      <c r="AE18" s="1247"/>
      <c r="AF18" s="83"/>
      <c r="AG18" s="83"/>
    </row>
    <row r="19" spans="1:33" ht="18" customHeight="1">
      <c r="A19" s="593">
        <v>29</v>
      </c>
      <c r="B19" s="970">
        <v>24814</v>
      </c>
      <c r="C19" s="970">
        <v>11789</v>
      </c>
      <c r="D19" s="970">
        <v>506</v>
      </c>
      <c r="E19" s="970">
        <v>928</v>
      </c>
      <c r="F19" s="970">
        <v>3</v>
      </c>
      <c r="G19" s="970">
        <v>86</v>
      </c>
      <c r="H19" s="970">
        <v>4435</v>
      </c>
      <c r="I19" s="970">
        <v>5309</v>
      </c>
      <c r="J19" s="143">
        <v>522</v>
      </c>
      <c r="K19" s="1244"/>
      <c r="L19" s="83"/>
      <c r="M19" s="2972" t="s">
        <v>255</v>
      </c>
      <c r="N19" s="2974" t="s">
        <v>221</v>
      </c>
      <c r="O19" s="2975"/>
      <c r="P19" s="2975"/>
      <c r="Q19" s="2976"/>
      <c r="R19" s="83"/>
      <c r="S19" s="83"/>
      <c r="T19" s="83"/>
      <c r="U19" s="83"/>
      <c r="V19" s="83"/>
      <c r="W19" s="83"/>
      <c r="X19" s="83"/>
      <c r="Y19" s="83"/>
      <c r="Z19" s="83"/>
      <c r="AA19" s="83"/>
      <c r="AB19" s="83"/>
      <c r="AC19" s="83"/>
      <c r="AD19" s="83"/>
      <c r="AE19" s="83"/>
      <c r="AF19" s="83"/>
      <c r="AG19" s="83"/>
    </row>
    <row r="20" spans="1:33" ht="18" customHeight="1">
      <c r="A20" s="593">
        <v>30</v>
      </c>
      <c r="B20" s="970">
        <v>24853</v>
      </c>
      <c r="C20" s="970">
        <v>11821</v>
      </c>
      <c r="D20" s="970">
        <v>528</v>
      </c>
      <c r="E20" s="970">
        <v>923</v>
      </c>
      <c r="F20" s="970">
        <v>4</v>
      </c>
      <c r="G20" s="970">
        <v>92</v>
      </c>
      <c r="H20" s="970">
        <v>4514</v>
      </c>
      <c r="I20" s="970">
        <v>5224</v>
      </c>
      <c r="J20" s="143">
        <v>536</v>
      </c>
      <c r="K20" s="1244"/>
      <c r="L20" s="83"/>
      <c r="M20" s="2973"/>
      <c r="N20" s="1248" t="s">
        <v>256</v>
      </c>
      <c r="O20" s="1243" t="s">
        <v>257</v>
      </c>
      <c r="P20" s="1243" t="s">
        <v>258</v>
      </c>
      <c r="Q20" s="1248" t="s">
        <v>259</v>
      </c>
      <c r="R20" s="83"/>
      <c r="S20" s="83"/>
      <c r="T20" s="83"/>
      <c r="U20" s="83"/>
      <c r="V20" s="83"/>
      <c r="W20" s="83"/>
      <c r="X20" s="83"/>
      <c r="Y20" s="83"/>
      <c r="Z20" s="83"/>
      <c r="AA20" s="83"/>
      <c r="AB20" s="83"/>
      <c r="AC20" s="83"/>
      <c r="AD20" s="83"/>
      <c r="AE20" s="83"/>
      <c r="AF20" s="83"/>
      <c r="AG20" s="83"/>
    </row>
    <row r="21" spans="1:33" ht="18" customHeight="1">
      <c r="A21" s="593" t="s">
        <v>3017</v>
      </c>
      <c r="B21" s="970">
        <v>24534</v>
      </c>
      <c r="C21" s="970">
        <v>11624</v>
      </c>
      <c r="D21" s="970">
        <v>535</v>
      </c>
      <c r="E21" s="970">
        <v>924</v>
      </c>
      <c r="F21" s="970">
        <v>7</v>
      </c>
      <c r="G21" s="970">
        <v>95</v>
      </c>
      <c r="H21" s="970">
        <v>4558</v>
      </c>
      <c r="I21" s="970">
        <v>5131</v>
      </c>
      <c r="J21" s="143">
        <v>534</v>
      </c>
      <c r="K21" s="1244"/>
      <c r="L21" s="83"/>
      <c r="M21" s="1246">
        <v>345</v>
      </c>
      <c r="N21" s="1246">
        <v>322</v>
      </c>
      <c r="O21" s="1246">
        <v>4081</v>
      </c>
      <c r="P21" s="1246">
        <v>8234</v>
      </c>
      <c r="Q21" s="1246">
        <v>50</v>
      </c>
      <c r="R21" s="83"/>
      <c r="S21" s="83"/>
      <c r="T21" s="83"/>
      <c r="U21" s="83"/>
      <c r="V21" s="83"/>
      <c r="W21" s="83"/>
      <c r="X21" s="83"/>
      <c r="Y21" s="83"/>
      <c r="Z21" s="83"/>
      <c r="AA21" s="83"/>
      <c r="AB21" s="83"/>
      <c r="AC21" s="83"/>
      <c r="AD21" s="83"/>
      <c r="AE21" s="83"/>
      <c r="AF21" s="83"/>
      <c r="AG21" s="83"/>
    </row>
    <row r="22" spans="1:33" ht="18" customHeight="1">
      <c r="A22" s="1449">
        <v>2</v>
      </c>
      <c r="B22" s="970">
        <v>24595</v>
      </c>
      <c r="C22" s="970">
        <v>11671</v>
      </c>
      <c r="D22" s="970">
        <v>552</v>
      </c>
      <c r="E22" s="970">
        <v>910</v>
      </c>
      <c r="F22" s="970">
        <v>7</v>
      </c>
      <c r="G22" s="970">
        <v>104</v>
      </c>
      <c r="H22" s="970">
        <v>4659</v>
      </c>
      <c r="I22" s="970">
        <v>5056</v>
      </c>
      <c r="J22" s="143">
        <v>546</v>
      </c>
      <c r="K22" s="1244"/>
      <c r="L22" s="83"/>
      <c r="M22" s="1245"/>
      <c r="N22" s="1245"/>
      <c r="O22" s="1245"/>
      <c r="P22" s="1245"/>
      <c r="Q22" s="1245"/>
      <c r="R22" s="83"/>
      <c r="S22" s="83"/>
      <c r="T22" s="83"/>
      <c r="U22" s="83"/>
      <c r="V22" s="83"/>
      <c r="W22" s="83"/>
      <c r="X22" s="83"/>
      <c r="Y22" s="83"/>
      <c r="Z22" s="83"/>
      <c r="AA22" s="83"/>
      <c r="AB22" s="83"/>
      <c r="AC22" s="83"/>
      <c r="AD22" s="83"/>
      <c r="AE22" s="83"/>
      <c r="AF22" s="83"/>
      <c r="AG22" s="83"/>
    </row>
    <row r="23" spans="1:33" ht="18" customHeight="1">
      <c r="A23" s="1831">
        <v>3</v>
      </c>
      <c r="B23" s="970">
        <v>24567</v>
      </c>
      <c r="C23" s="970">
        <v>11785</v>
      </c>
      <c r="D23" s="970">
        <v>557</v>
      </c>
      <c r="E23" s="970">
        <v>901</v>
      </c>
      <c r="F23" s="970">
        <v>7</v>
      </c>
      <c r="G23" s="970">
        <v>100</v>
      </c>
      <c r="H23" s="970">
        <v>4722</v>
      </c>
      <c r="I23" s="970">
        <v>4951</v>
      </c>
      <c r="J23" s="143">
        <v>547</v>
      </c>
      <c r="K23" s="1244"/>
      <c r="L23" s="83"/>
      <c r="M23" s="1245"/>
      <c r="N23" s="1245"/>
      <c r="O23" s="1245"/>
      <c r="P23" s="1245"/>
      <c r="Q23" s="1245"/>
      <c r="R23" s="83"/>
      <c r="S23" s="83"/>
      <c r="T23" s="83"/>
      <c r="U23" s="83"/>
      <c r="V23" s="83"/>
      <c r="W23" s="83"/>
      <c r="X23" s="83"/>
      <c r="Y23" s="83"/>
      <c r="Z23" s="83"/>
      <c r="AA23" s="83"/>
      <c r="AB23" s="83"/>
      <c r="AC23" s="83"/>
      <c r="AD23" s="83"/>
      <c r="AE23" s="83"/>
      <c r="AF23" s="83"/>
      <c r="AG23" s="83"/>
    </row>
    <row r="24" spans="1:33" ht="18" customHeight="1">
      <c r="A24" s="1800">
        <v>4</v>
      </c>
      <c r="B24" s="2133">
        <v>24520</v>
      </c>
      <c r="C24" s="2133">
        <v>11698</v>
      </c>
      <c r="D24" s="2133">
        <v>553</v>
      </c>
      <c r="E24" s="2133">
        <v>916</v>
      </c>
      <c r="F24" s="2133">
        <v>5</v>
      </c>
      <c r="G24" s="2133">
        <v>90</v>
      </c>
      <c r="H24" s="2133">
        <v>4741</v>
      </c>
      <c r="I24" s="2133">
        <v>4840</v>
      </c>
      <c r="J24" s="2134">
        <v>553</v>
      </c>
      <c r="K24" s="129"/>
      <c r="L24" s="83"/>
      <c r="M24" s="83"/>
      <c r="N24" s="83"/>
      <c r="O24" s="83"/>
      <c r="P24" s="83"/>
      <c r="Q24" s="83"/>
      <c r="R24" s="83"/>
      <c r="S24" s="83"/>
      <c r="T24" s="83"/>
      <c r="U24" s="83"/>
      <c r="V24" s="83"/>
      <c r="W24" s="83"/>
      <c r="X24" s="83"/>
      <c r="Y24" s="83"/>
      <c r="Z24" s="83"/>
      <c r="AA24" s="83"/>
      <c r="AB24" s="83"/>
      <c r="AC24" s="83"/>
      <c r="AD24" s="83"/>
      <c r="AE24" s="83"/>
      <c r="AF24" s="83"/>
      <c r="AG24" s="83"/>
    </row>
    <row r="25" spans="1:33">
      <c r="A25" s="584"/>
      <c r="F25" s="129"/>
      <c r="G25" s="129"/>
      <c r="H25" s="129"/>
      <c r="I25" s="129"/>
      <c r="J25" s="129"/>
      <c r="K25" s="601"/>
      <c r="L25" s="83"/>
      <c r="M25" s="83"/>
      <c r="N25" s="83"/>
      <c r="O25" s="83"/>
      <c r="P25" s="83"/>
      <c r="Q25" s="83"/>
      <c r="R25" s="83"/>
      <c r="S25" s="83"/>
      <c r="T25" s="83"/>
      <c r="U25" s="83"/>
      <c r="V25" s="83"/>
      <c r="W25" s="83"/>
      <c r="X25" s="83"/>
      <c r="Y25" s="83"/>
      <c r="Z25" s="83"/>
      <c r="AA25" s="83"/>
      <c r="AB25" s="83"/>
      <c r="AC25" s="83"/>
      <c r="AD25" s="83"/>
      <c r="AE25" s="83"/>
      <c r="AF25" s="83"/>
      <c r="AG25" s="83"/>
    </row>
    <row r="26" spans="1:33">
      <c r="A26" s="2647" t="s">
        <v>146</v>
      </c>
      <c r="B26" s="2623" t="s">
        <v>255</v>
      </c>
      <c r="C26" s="2594" t="s">
        <v>221</v>
      </c>
      <c r="D26" s="2643"/>
      <c r="E26" s="2643"/>
      <c r="F26" s="2643"/>
      <c r="G26" s="601"/>
      <c r="H26" s="601"/>
      <c r="I26" s="601"/>
      <c r="J26" s="601"/>
      <c r="K26" s="601"/>
      <c r="L26" s="83"/>
      <c r="M26" s="83"/>
      <c r="N26" s="83"/>
      <c r="O26" s="83"/>
      <c r="P26" s="83"/>
      <c r="Q26" s="83"/>
      <c r="R26" s="83"/>
      <c r="S26" s="83"/>
      <c r="T26" s="83"/>
      <c r="U26" s="83"/>
      <c r="V26" s="83"/>
      <c r="W26" s="83"/>
      <c r="X26" s="83"/>
      <c r="Y26" s="83"/>
      <c r="Z26" s="83"/>
      <c r="AA26" s="83"/>
      <c r="AB26" s="83"/>
      <c r="AC26" s="83"/>
      <c r="AD26" s="83"/>
      <c r="AE26" s="83"/>
      <c r="AF26" s="83"/>
      <c r="AG26" s="83"/>
    </row>
    <row r="27" spans="1:33" ht="27" customHeight="1">
      <c r="A27" s="2722"/>
      <c r="B27" s="2624"/>
      <c r="C27" s="1019" t="s">
        <v>256</v>
      </c>
      <c r="D27" s="587" t="s">
        <v>257</v>
      </c>
      <c r="E27" s="567" t="s">
        <v>258</v>
      </c>
      <c r="F27" s="554" t="s">
        <v>259</v>
      </c>
      <c r="G27" s="601"/>
      <c r="H27" s="601"/>
      <c r="I27" s="601"/>
      <c r="J27" s="601"/>
      <c r="K27" s="435"/>
      <c r="P27" s="83"/>
      <c r="Q27" s="83"/>
      <c r="R27" s="83"/>
      <c r="S27" s="83"/>
      <c r="T27" s="83"/>
      <c r="U27" s="83"/>
      <c r="V27" s="83"/>
      <c r="W27" s="83"/>
      <c r="X27" s="83"/>
      <c r="Y27" s="83"/>
      <c r="Z27" s="83"/>
      <c r="AA27" s="83"/>
      <c r="AB27" s="83"/>
      <c r="AC27" s="83"/>
      <c r="AD27" s="83"/>
      <c r="AE27" s="83"/>
      <c r="AF27" s="83"/>
      <c r="AG27" s="83"/>
    </row>
    <row r="28" spans="1:33" ht="18" customHeight="1">
      <c r="A28" s="599"/>
      <c r="B28" s="158" t="s">
        <v>222</v>
      </c>
      <c r="C28" s="158" t="s">
        <v>222</v>
      </c>
      <c r="D28" s="158" t="s">
        <v>222</v>
      </c>
      <c r="E28" s="158" t="s">
        <v>222</v>
      </c>
      <c r="F28" s="255" t="s">
        <v>222</v>
      </c>
      <c r="G28" s="435"/>
      <c r="H28" s="435"/>
      <c r="I28" s="435"/>
      <c r="J28" s="435"/>
      <c r="K28" s="1002"/>
    </row>
    <row r="29" spans="1:33" ht="18" hidden="1" customHeight="1">
      <c r="A29" s="593" t="s">
        <v>2784</v>
      </c>
      <c r="B29" s="258">
        <v>240</v>
      </c>
      <c r="C29" s="258">
        <v>240</v>
      </c>
      <c r="D29" s="258">
        <v>4595</v>
      </c>
      <c r="E29" s="258">
        <v>5574</v>
      </c>
      <c r="F29" s="114" t="s">
        <v>262</v>
      </c>
      <c r="G29" s="905"/>
      <c r="H29" s="905"/>
      <c r="I29" s="78"/>
      <c r="J29" s="1002"/>
      <c r="K29" s="1002"/>
    </row>
    <row r="30" spans="1:33" ht="18" hidden="1" customHeight="1">
      <c r="A30" s="593">
        <v>17</v>
      </c>
      <c r="B30" s="282">
        <v>237</v>
      </c>
      <c r="C30" s="282">
        <v>244</v>
      </c>
      <c r="D30" s="282">
        <v>4617</v>
      </c>
      <c r="E30" s="1249">
        <v>5753</v>
      </c>
      <c r="F30" s="114" t="s">
        <v>262</v>
      </c>
      <c r="G30" s="78"/>
      <c r="H30" s="78"/>
      <c r="I30" s="78"/>
      <c r="J30" s="1002"/>
      <c r="K30" s="1002"/>
    </row>
    <row r="31" spans="1:33" ht="18" hidden="1" customHeight="1">
      <c r="A31" s="593" t="s">
        <v>3071</v>
      </c>
      <c r="B31" s="282">
        <v>252</v>
      </c>
      <c r="C31" s="282">
        <v>250</v>
      </c>
      <c r="D31" s="282">
        <v>4542</v>
      </c>
      <c r="E31" s="1249">
        <v>6026</v>
      </c>
      <c r="F31" s="283">
        <v>54</v>
      </c>
      <c r="G31" s="78"/>
      <c r="H31" s="78"/>
      <c r="I31" s="78"/>
      <c r="J31" s="1002"/>
      <c r="K31" s="1002"/>
    </row>
    <row r="32" spans="1:33" ht="18" hidden="1" customHeight="1">
      <c r="A32" s="593">
        <v>19</v>
      </c>
      <c r="B32" s="282">
        <v>273</v>
      </c>
      <c r="C32" s="282">
        <v>249</v>
      </c>
      <c r="D32" s="282">
        <v>4494</v>
      </c>
      <c r="E32" s="1249">
        <v>6275</v>
      </c>
      <c r="F32" s="283">
        <v>56</v>
      </c>
      <c r="G32" s="78"/>
      <c r="H32" s="78"/>
      <c r="I32" s="78"/>
      <c r="J32" s="1002"/>
      <c r="K32" s="1002"/>
    </row>
    <row r="33" spans="1:11" ht="18" customHeight="1">
      <c r="A33" s="593" t="s">
        <v>3937</v>
      </c>
      <c r="B33" s="282">
        <v>290</v>
      </c>
      <c r="C33" s="282">
        <v>269</v>
      </c>
      <c r="D33" s="282">
        <v>4429</v>
      </c>
      <c r="E33" s="1249">
        <v>6517</v>
      </c>
      <c r="F33" s="283">
        <v>55</v>
      </c>
      <c r="G33" s="78"/>
      <c r="H33" s="78"/>
      <c r="I33" s="78"/>
      <c r="J33" s="1002"/>
      <c r="K33" s="1002"/>
    </row>
    <row r="34" spans="1:11" ht="18" customHeight="1">
      <c r="A34" s="593">
        <v>21</v>
      </c>
      <c r="B34" s="282">
        <v>304</v>
      </c>
      <c r="C34" s="282">
        <v>265</v>
      </c>
      <c r="D34" s="282">
        <v>4413</v>
      </c>
      <c r="E34" s="1249">
        <v>6786</v>
      </c>
      <c r="F34" s="283">
        <v>55</v>
      </c>
      <c r="G34" s="78"/>
      <c r="H34" s="78"/>
      <c r="I34" s="78"/>
      <c r="J34" s="1002"/>
      <c r="K34" s="1002"/>
    </row>
    <row r="35" spans="1:11" ht="18" customHeight="1">
      <c r="A35" s="593">
        <v>22</v>
      </c>
      <c r="B35" s="282">
        <v>311</v>
      </c>
      <c r="C35" s="282">
        <v>266</v>
      </c>
      <c r="D35" s="282">
        <v>4339</v>
      </c>
      <c r="E35" s="1249">
        <v>6990</v>
      </c>
      <c r="F35" s="283">
        <v>59</v>
      </c>
      <c r="G35" s="78"/>
      <c r="H35" s="78"/>
      <c r="I35" s="78"/>
      <c r="J35" s="1002"/>
      <c r="K35" s="1002"/>
    </row>
    <row r="36" spans="1:11" ht="18" customHeight="1">
      <c r="A36" s="593">
        <v>23</v>
      </c>
      <c r="B36" s="282">
        <v>330</v>
      </c>
      <c r="C36" s="282">
        <v>277</v>
      </c>
      <c r="D36" s="282">
        <v>4359</v>
      </c>
      <c r="E36" s="1249">
        <v>7143</v>
      </c>
      <c r="F36" s="283">
        <v>60</v>
      </c>
      <c r="G36" s="78"/>
      <c r="H36" s="78"/>
      <c r="I36" s="78"/>
      <c r="J36" s="1002"/>
      <c r="K36" s="1002"/>
    </row>
    <row r="37" spans="1:11" ht="18" customHeight="1">
      <c r="A37" s="593">
        <v>24</v>
      </c>
      <c r="B37" s="282">
        <v>325</v>
      </c>
      <c r="C37" s="282">
        <v>293</v>
      </c>
      <c r="D37" s="282">
        <v>4401</v>
      </c>
      <c r="E37" s="1249">
        <v>7281</v>
      </c>
      <c r="F37" s="283">
        <v>60</v>
      </c>
      <c r="G37" s="78"/>
      <c r="H37" s="78"/>
      <c r="I37" s="78"/>
      <c r="J37" s="1002"/>
      <c r="K37" s="1002"/>
    </row>
    <row r="38" spans="1:11" ht="18" customHeight="1">
      <c r="A38" s="593">
        <v>25</v>
      </c>
      <c r="B38" s="282">
        <v>332</v>
      </c>
      <c r="C38" s="282">
        <v>310</v>
      </c>
      <c r="D38" s="282">
        <v>4306</v>
      </c>
      <c r="E38" s="1249">
        <v>7611</v>
      </c>
      <c r="F38" s="283">
        <v>61</v>
      </c>
      <c r="G38" s="78"/>
      <c r="H38" s="78"/>
      <c r="I38" s="78"/>
      <c r="J38" s="1002"/>
      <c r="K38" s="129"/>
    </row>
    <row r="39" spans="1:11" ht="18" customHeight="1">
      <c r="A39" s="593">
        <v>26</v>
      </c>
      <c r="B39" s="282">
        <v>342</v>
      </c>
      <c r="C39" s="282">
        <v>310</v>
      </c>
      <c r="D39" s="282">
        <v>4279</v>
      </c>
      <c r="E39" s="1249">
        <v>7853</v>
      </c>
      <c r="F39" s="283">
        <v>59</v>
      </c>
      <c r="G39" s="129"/>
      <c r="H39" s="129"/>
      <c r="I39" s="129"/>
      <c r="J39" s="129"/>
    </row>
    <row r="40" spans="1:11" ht="18" customHeight="1">
      <c r="A40" s="593">
        <v>27</v>
      </c>
      <c r="B40" s="282">
        <v>347</v>
      </c>
      <c r="C40" s="282">
        <v>313</v>
      </c>
      <c r="D40" s="282">
        <v>4212</v>
      </c>
      <c r="E40" s="1249">
        <v>8001</v>
      </c>
      <c r="F40" s="283">
        <v>58</v>
      </c>
    </row>
    <row r="41" spans="1:11" ht="18" customHeight="1">
      <c r="A41" s="593">
        <v>28</v>
      </c>
      <c r="B41" s="282">
        <v>353</v>
      </c>
      <c r="C41" s="282">
        <v>314</v>
      </c>
      <c r="D41" s="282">
        <v>4134</v>
      </c>
      <c r="E41" s="1249">
        <v>8075</v>
      </c>
      <c r="F41" s="283">
        <v>54</v>
      </c>
    </row>
    <row r="42" spans="1:11" ht="18" customHeight="1">
      <c r="A42" s="593">
        <v>29</v>
      </c>
      <c r="B42" s="282">
        <v>349</v>
      </c>
      <c r="C42" s="282">
        <v>326</v>
      </c>
      <c r="D42" s="282">
        <v>4116</v>
      </c>
      <c r="E42" s="1249">
        <v>8186</v>
      </c>
      <c r="F42" s="283">
        <v>48</v>
      </c>
    </row>
    <row r="43" spans="1:11" ht="18" customHeight="1">
      <c r="A43" s="594">
        <v>30</v>
      </c>
      <c r="B43" s="282">
        <v>345</v>
      </c>
      <c r="C43" s="282">
        <v>322</v>
      </c>
      <c r="D43" s="282">
        <v>4081</v>
      </c>
      <c r="E43" s="1249">
        <v>8234</v>
      </c>
      <c r="F43" s="283">
        <v>50</v>
      </c>
    </row>
    <row r="44" spans="1:11" ht="18" customHeight="1">
      <c r="A44" s="593" t="s">
        <v>3017</v>
      </c>
      <c r="B44" s="282">
        <v>354</v>
      </c>
      <c r="C44" s="1250" t="s">
        <v>3618</v>
      </c>
      <c r="D44" s="282">
        <v>4062</v>
      </c>
      <c r="E44" s="1249">
        <v>8286</v>
      </c>
      <c r="F44" s="283">
        <v>48</v>
      </c>
    </row>
    <row r="45" spans="1:11" ht="18" customHeight="1">
      <c r="A45" s="1448">
        <v>2</v>
      </c>
      <c r="B45" s="282">
        <v>370</v>
      </c>
      <c r="C45" s="1250" t="s">
        <v>3613</v>
      </c>
      <c r="D45" s="282">
        <v>4021</v>
      </c>
      <c r="E45" s="1249">
        <v>8317</v>
      </c>
      <c r="F45" s="283">
        <v>53</v>
      </c>
    </row>
    <row r="46" spans="1:11" ht="18" customHeight="1">
      <c r="A46" s="1831">
        <v>3</v>
      </c>
      <c r="B46" s="2067">
        <v>380</v>
      </c>
      <c r="C46" s="1250" t="s">
        <v>3613</v>
      </c>
      <c r="D46" s="2135">
        <v>4029</v>
      </c>
      <c r="E46" s="2135">
        <v>8321</v>
      </c>
      <c r="F46" s="2136">
        <v>52</v>
      </c>
    </row>
    <row r="47" spans="1:11" ht="18" customHeight="1">
      <c r="A47" s="1805">
        <v>4</v>
      </c>
      <c r="B47" s="2137">
        <v>397</v>
      </c>
      <c r="C47" s="2138" t="s">
        <v>3939</v>
      </c>
      <c r="D47" s="2139">
        <v>4054</v>
      </c>
      <c r="E47" s="2139">
        <v>8321</v>
      </c>
      <c r="F47" s="2140">
        <v>50</v>
      </c>
    </row>
    <row r="48" spans="1:11" ht="18" customHeight="1">
      <c r="A48" s="2968" t="s">
        <v>3938</v>
      </c>
      <c r="B48" s="2691"/>
      <c r="C48" s="2691"/>
      <c r="D48" s="2691"/>
      <c r="E48" s="2691"/>
      <c r="F48" s="558"/>
    </row>
    <row r="49" spans="1:6" ht="18" customHeight="1">
      <c r="A49" s="2968" t="s">
        <v>263</v>
      </c>
      <c r="B49" s="2691"/>
      <c r="C49" s="2691"/>
      <c r="D49" s="2691"/>
      <c r="E49" s="2691"/>
      <c r="F49" s="558"/>
    </row>
    <row r="50" spans="1:6" ht="18" customHeight="1">
      <c r="A50" s="190" t="s">
        <v>3070</v>
      </c>
      <c r="B50" s="558"/>
      <c r="C50" s="558"/>
      <c r="D50" s="558"/>
      <c r="E50" s="558"/>
      <c r="F50" s="558"/>
    </row>
  </sheetData>
  <mergeCells count="55">
    <mergeCell ref="A2:A4"/>
    <mergeCell ref="B2:B4"/>
    <mergeCell ref="C2:J2"/>
    <mergeCell ref="C3:C4"/>
    <mergeCell ref="D3:F3"/>
    <mergeCell ref="H3:I3"/>
    <mergeCell ref="M3:M4"/>
    <mergeCell ref="N3:S3"/>
    <mergeCell ref="T3:W3"/>
    <mergeCell ref="X3:AA3"/>
    <mergeCell ref="AB3:AD3"/>
    <mergeCell ref="N4:O4"/>
    <mergeCell ref="P4:Q4"/>
    <mergeCell ref="R4:S4"/>
    <mergeCell ref="T4:U4"/>
    <mergeCell ref="V4:W4"/>
    <mergeCell ref="X4:Y4"/>
    <mergeCell ref="Z4:AA4"/>
    <mergeCell ref="AB4:AC4"/>
    <mergeCell ref="N7:O7"/>
    <mergeCell ref="P7:Q7"/>
    <mergeCell ref="R7:S7"/>
    <mergeCell ref="T7:W7"/>
    <mergeCell ref="X7:Y7"/>
    <mergeCell ref="Z7:AA7"/>
    <mergeCell ref="AB7:AD7"/>
    <mergeCell ref="M9:M10"/>
    <mergeCell ref="N9:Q9"/>
    <mergeCell ref="M13:M14"/>
    <mergeCell ref="N13:S13"/>
    <mergeCell ref="T13:W13"/>
    <mergeCell ref="AB13:AD13"/>
    <mergeCell ref="N14:O14"/>
    <mergeCell ref="P14:Q14"/>
    <mergeCell ref="R14:S14"/>
    <mergeCell ref="T14:U14"/>
    <mergeCell ref="V14:W14"/>
    <mergeCell ref="X14:Y14"/>
    <mergeCell ref="Z14:AA14"/>
    <mergeCell ref="AB14:AC14"/>
    <mergeCell ref="X13:AA13"/>
    <mergeCell ref="A48:E48"/>
    <mergeCell ref="A49:E49"/>
    <mergeCell ref="AB17:AD17"/>
    <mergeCell ref="M19:M20"/>
    <mergeCell ref="N19:Q19"/>
    <mergeCell ref="A26:A27"/>
    <mergeCell ref="B26:B27"/>
    <mergeCell ref="C26:F26"/>
    <mergeCell ref="N17:O17"/>
    <mergeCell ref="P17:Q17"/>
    <mergeCell ref="R17:S17"/>
    <mergeCell ref="T17:W17"/>
    <mergeCell ref="X17:Y17"/>
    <mergeCell ref="Z17:AA17"/>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49"/>
  <sheetViews>
    <sheetView showGridLines="0" view="pageBreakPreview" zoomScale="115" zoomScaleNormal="100" zoomScaleSheetLayoutView="115" workbookViewId="0">
      <selection activeCell="I50" sqref="I50"/>
    </sheetView>
  </sheetViews>
  <sheetFormatPr defaultRowHeight="13.5"/>
  <cols>
    <col min="1" max="1" width="9.625" style="83" customWidth="1"/>
    <col min="2" max="11" width="7.125" style="83" customWidth="1"/>
    <col min="12" max="246" width="9" style="83"/>
    <col min="247" max="247" width="9.625" style="83" customWidth="1"/>
    <col min="248" max="248" width="8.125" style="83" customWidth="1"/>
    <col min="249" max="249" width="7.75" style="83" customWidth="1"/>
    <col min="250" max="250" width="8.125" style="83" customWidth="1"/>
    <col min="251" max="251" width="6.625" style="83" customWidth="1"/>
    <col min="252" max="252" width="8.125" style="83" customWidth="1"/>
    <col min="253" max="253" width="6.25" style="83" customWidth="1"/>
    <col min="254" max="254" width="7.875" style="83" customWidth="1"/>
    <col min="255" max="255" width="7.625" style="83" customWidth="1"/>
    <col min="256" max="256" width="8.625" style="83" customWidth="1"/>
    <col min="257" max="257" width="7.125" style="83" customWidth="1"/>
    <col min="258" max="258" width="8.25" style="83" customWidth="1"/>
    <col min="259" max="502" width="9" style="83"/>
    <col min="503" max="503" width="9.625" style="83" customWidth="1"/>
    <col min="504" max="504" width="8.125" style="83" customWidth="1"/>
    <col min="505" max="505" width="7.75" style="83" customWidth="1"/>
    <col min="506" max="506" width="8.125" style="83" customWidth="1"/>
    <col min="507" max="507" width="6.625" style="83" customWidth="1"/>
    <col min="508" max="508" width="8.125" style="83" customWidth="1"/>
    <col min="509" max="509" width="6.25" style="83" customWidth="1"/>
    <col min="510" max="510" width="7.875" style="83" customWidth="1"/>
    <col min="511" max="511" width="7.625" style="83" customWidth="1"/>
    <col min="512" max="512" width="8.625" style="83" customWidth="1"/>
    <col min="513" max="513" width="7.125" style="83" customWidth="1"/>
    <col min="514" max="514" width="8.25" style="83" customWidth="1"/>
    <col min="515" max="758" width="9" style="83"/>
    <col min="759" max="759" width="9.625" style="83" customWidth="1"/>
    <col min="760" max="760" width="8.125" style="83" customWidth="1"/>
    <col min="761" max="761" width="7.75" style="83" customWidth="1"/>
    <col min="762" max="762" width="8.125" style="83" customWidth="1"/>
    <col min="763" max="763" width="6.625" style="83" customWidth="1"/>
    <col min="764" max="764" width="8.125" style="83" customWidth="1"/>
    <col min="765" max="765" width="6.25" style="83" customWidth="1"/>
    <col min="766" max="766" width="7.875" style="83" customWidth="1"/>
    <col min="767" max="767" width="7.625" style="83" customWidth="1"/>
    <col min="768" max="768" width="8.625" style="83" customWidth="1"/>
    <col min="769" max="769" width="7.125" style="83" customWidth="1"/>
    <col min="770" max="770" width="8.25" style="83" customWidth="1"/>
    <col min="771" max="1014" width="9" style="83"/>
    <col min="1015" max="1015" width="9.625" style="83" customWidth="1"/>
    <col min="1016" max="1016" width="8.125" style="83" customWidth="1"/>
    <col min="1017" max="1017" width="7.75" style="83" customWidth="1"/>
    <col min="1018" max="1018" width="8.125" style="83" customWidth="1"/>
    <col min="1019" max="1019" width="6.625" style="83" customWidth="1"/>
    <col min="1020" max="1020" width="8.125" style="83" customWidth="1"/>
    <col min="1021" max="1021" width="6.25" style="83" customWidth="1"/>
    <col min="1022" max="1022" width="7.875" style="83" customWidth="1"/>
    <col min="1023" max="1023" width="7.625" style="83" customWidth="1"/>
    <col min="1024" max="1024" width="8.625" style="83" customWidth="1"/>
    <col min="1025" max="1025" width="7.125" style="83" customWidth="1"/>
    <col min="1026" max="1026" width="8.25" style="83" customWidth="1"/>
    <col min="1027" max="1270" width="9" style="83"/>
    <col min="1271" max="1271" width="9.625" style="83" customWidth="1"/>
    <col min="1272" max="1272" width="8.125" style="83" customWidth="1"/>
    <col min="1273" max="1273" width="7.75" style="83" customWidth="1"/>
    <col min="1274" max="1274" width="8.125" style="83" customWidth="1"/>
    <col min="1275" max="1275" width="6.625" style="83" customWidth="1"/>
    <col min="1276" max="1276" width="8.125" style="83" customWidth="1"/>
    <col min="1277" max="1277" width="6.25" style="83" customWidth="1"/>
    <col min="1278" max="1278" width="7.875" style="83" customWidth="1"/>
    <col min="1279" max="1279" width="7.625" style="83" customWidth="1"/>
    <col min="1280" max="1280" width="8.625" style="83" customWidth="1"/>
    <col min="1281" max="1281" width="7.125" style="83" customWidth="1"/>
    <col min="1282" max="1282" width="8.25" style="83" customWidth="1"/>
    <col min="1283" max="1526" width="9" style="83"/>
    <col min="1527" max="1527" width="9.625" style="83" customWidth="1"/>
    <col min="1528" max="1528" width="8.125" style="83" customWidth="1"/>
    <col min="1529" max="1529" width="7.75" style="83" customWidth="1"/>
    <col min="1530" max="1530" width="8.125" style="83" customWidth="1"/>
    <col min="1531" max="1531" width="6.625" style="83" customWidth="1"/>
    <col min="1532" max="1532" width="8.125" style="83" customWidth="1"/>
    <col min="1533" max="1533" width="6.25" style="83" customWidth="1"/>
    <col min="1534" max="1534" width="7.875" style="83" customWidth="1"/>
    <col min="1535" max="1535" width="7.625" style="83" customWidth="1"/>
    <col min="1536" max="1536" width="8.625" style="83" customWidth="1"/>
    <col min="1537" max="1537" width="7.125" style="83" customWidth="1"/>
    <col min="1538" max="1538" width="8.25" style="83" customWidth="1"/>
    <col min="1539" max="1782" width="9" style="83"/>
    <col min="1783" max="1783" width="9.625" style="83" customWidth="1"/>
    <col min="1784" max="1784" width="8.125" style="83" customWidth="1"/>
    <col min="1785" max="1785" width="7.75" style="83" customWidth="1"/>
    <col min="1786" max="1786" width="8.125" style="83" customWidth="1"/>
    <col min="1787" max="1787" width="6.625" style="83" customWidth="1"/>
    <col min="1788" max="1788" width="8.125" style="83" customWidth="1"/>
    <col min="1789" max="1789" width="6.25" style="83" customWidth="1"/>
    <col min="1790" max="1790" width="7.875" style="83" customWidth="1"/>
    <col min="1791" max="1791" width="7.625" style="83" customWidth="1"/>
    <col min="1792" max="1792" width="8.625" style="83" customWidth="1"/>
    <col min="1793" max="1793" width="7.125" style="83" customWidth="1"/>
    <col min="1794" max="1794" width="8.25" style="83" customWidth="1"/>
    <col min="1795" max="2038" width="9" style="83"/>
    <col min="2039" max="2039" width="9.625" style="83" customWidth="1"/>
    <col min="2040" max="2040" width="8.125" style="83" customWidth="1"/>
    <col min="2041" max="2041" width="7.75" style="83" customWidth="1"/>
    <col min="2042" max="2042" width="8.125" style="83" customWidth="1"/>
    <col min="2043" max="2043" width="6.625" style="83" customWidth="1"/>
    <col min="2044" max="2044" width="8.125" style="83" customWidth="1"/>
    <col min="2045" max="2045" width="6.25" style="83" customWidth="1"/>
    <col min="2046" max="2046" width="7.875" style="83" customWidth="1"/>
    <col min="2047" max="2047" width="7.625" style="83" customWidth="1"/>
    <col min="2048" max="2048" width="8.625" style="83" customWidth="1"/>
    <col min="2049" max="2049" width="7.125" style="83" customWidth="1"/>
    <col min="2050" max="2050" width="8.25" style="83" customWidth="1"/>
    <col min="2051" max="2294" width="9" style="83"/>
    <col min="2295" max="2295" width="9.625" style="83" customWidth="1"/>
    <col min="2296" max="2296" width="8.125" style="83" customWidth="1"/>
    <col min="2297" max="2297" width="7.75" style="83" customWidth="1"/>
    <col min="2298" max="2298" width="8.125" style="83" customWidth="1"/>
    <col min="2299" max="2299" width="6.625" style="83" customWidth="1"/>
    <col min="2300" max="2300" width="8.125" style="83" customWidth="1"/>
    <col min="2301" max="2301" width="6.25" style="83" customWidth="1"/>
    <col min="2302" max="2302" width="7.875" style="83" customWidth="1"/>
    <col min="2303" max="2303" width="7.625" style="83" customWidth="1"/>
    <col min="2304" max="2304" width="8.625" style="83" customWidth="1"/>
    <col min="2305" max="2305" width="7.125" style="83" customWidth="1"/>
    <col min="2306" max="2306" width="8.25" style="83" customWidth="1"/>
    <col min="2307" max="2550" width="9" style="83"/>
    <col min="2551" max="2551" width="9.625" style="83" customWidth="1"/>
    <col min="2552" max="2552" width="8.125" style="83" customWidth="1"/>
    <col min="2553" max="2553" width="7.75" style="83" customWidth="1"/>
    <col min="2554" max="2554" width="8.125" style="83" customWidth="1"/>
    <col min="2555" max="2555" width="6.625" style="83" customWidth="1"/>
    <col min="2556" max="2556" width="8.125" style="83" customWidth="1"/>
    <col min="2557" max="2557" width="6.25" style="83" customWidth="1"/>
    <col min="2558" max="2558" width="7.875" style="83" customWidth="1"/>
    <col min="2559" max="2559" width="7.625" style="83" customWidth="1"/>
    <col min="2560" max="2560" width="8.625" style="83" customWidth="1"/>
    <col min="2561" max="2561" width="7.125" style="83" customWidth="1"/>
    <col min="2562" max="2562" width="8.25" style="83" customWidth="1"/>
    <col min="2563" max="2806" width="9" style="83"/>
    <col min="2807" max="2807" width="9.625" style="83" customWidth="1"/>
    <col min="2808" max="2808" width="8.125" style="83" customWidth="1"/>
    <col min="2809" max="2809" width="7.75" style="83" customWidth="1"/>
    <col min="2810" max="2810" width="8.125" style="83" customWidth="1"/>
    <col min="2811" max="2811" width="6.625" style="83" customWidth="1"/>
    <col min="2812" max="2812" width="8.125" style="83" customWidth="1"/>
    <col min="2813" max="2813" width="6.25" style="83" customWidth="1"/>
    <col min="2814" max="2814" width="7.875" style="83" customWidth="1"/>
    <col min="2815" max="2815" width="7.625" style="83" customWidth="1"/>
    <col min="2816" max="2816" width="8.625" style="83" customWidth="1"/>
    <col min="2817" max="2817" width="7.125" style="83" customWidth="1"/>
    <col min="2818" max="2818" width="8.25" style="83" customWidth="1"/>
    <col min="2819" max="3062" width="9" style="83"/>
    <col min="3063" max="3063" width="9.625" style="83" customWidth="1"/>
    <col min="3064" max="3064" width="8.125" style="83" customWidth="1"/>
    <col min="3065" max="3065" width="7.75" style="83" customWidth="1"/>
    <col min="3066" max="3066" width="8.125" style="83" customWidth="1"/>
    <col min="3067" max="3067" width="6.625" style="83" customWidth="1"/>
    <col min="3068" max="3068" width="8.125" style="83" customWidth="1"/>
    <col min="3069" max="3069" width="6.25" style="83" customWidth="1"/>
    <col min="3070" max="3070" width="7.875" style="83" customWidth="1"/>
    <col min="3071" max="3071" width="7.625" style="83" customWidth="1"/>
    <col min="3072" max="3072" width="8.625" style="83" customWidth="1"/>
    <col min="3073" max="3073" width="7.125" style="83" customWidth="1"/>
    <col min="3074" max="3074" width="8.25" style="83" customWidth="1"/>
    <col min="3075" max="3318" width="9" style="83"/>
    <col min="3319" max="3319" width="9.625" style="83" customWidth="1"/>
    <col min="3320" max="3320" width="8.125" style="83" customWidth="1"/>
    <col min="3321" max="3321" width="7.75" style="83" customWidth="1"/>
    <col min="3322" max="3322" width="8.125" style="83" customWidth="1"/>
    <col min="3323" max="3323" width="6.625" style="83" customWidth="1"/>
    <col min="3324" max="3324" width="8.125" style="83" customWidth="1"/>
    <col min="3325" max="3325" width="6.25" style="83" customWidth="1"/>
    <col min="3326" max="3326" width="7.875" style="83" customWidth="1"/>
    <col min="3327" max="3327" width="7.625" style="83" customWidth="1"/>
    <col min="3328" max="3328" width="8.625" style="83" customWidth="1"/>
    <col min="3329" max="3329" width="7.125" style="83" customWidth="1"/>
    <col min="3330" max="3330" width="8.25" style="83" customWidth="1"/>
    <col min="3331" max="3574" width="9" style="83"/>
    <col min="3575" max="3575" width="9.625" style="83" customWidth="1"/>
    <col min="3576" max="3576" width="8.125" style="83" customWidth="1"/>
    <col min="3577" max="3577" width="7.75" style="83" customWidth="1"/>
    <col min="3578" max="3578" width="8.125" style="83" customWidth="1"/>
    <col min="3579" max="3579" width="6.625" style="83" customWidth="1"/>
    <col min="3580" max="3580" width="8.125" style="83" customWidth="1"/>
    <col min="3581" max="3581" width="6.25" style="83" customWidth="1"/>
    <col min="3582" max="3582" width="7.875" style="83" customWidth="1"/>
    <col min="3583" max="3583" width="7.625" style="83" customWidth="1"/>
    <col min="3584" max="3584" width="8.625" style="83" customWidth="1"/>
    <col min="3585" max="3585" width="7.125" style="83" customWidth="1"/>
    <col min="3586" max="3586" width="8.25" style="83" customWidth="1"/>
    <col min="3587" max="3830" width="9" style="83"/>
    <col min="3831" max="3831" width="9.625" style="83" customWidth="1"/>
    <col min="3832" max="3832" width="8.125" style="83" customWidth="1"/>
    <col min="3833" max="3833" width="7.75" style="83" customWidth="1"/>
    <col min="3834" max="3834" width="8.125" style="83" customWidth="1"/>
    <col min="3835" max="3835" width="6.625" style="83" customWidth="1"/>
    <col min="3836" max="3836" width="8.125" style="83" customWidth="1"/>
    <col min="3837" max="3837" width="6.25" style="83" customWidth="1"/>
    <col min="3838" max="3838" width="7.875" style="83" customWidth="1"/>
    <col min="3839" max="3839" width="7.625" style="83" customWidth="1"/>
    <col min="3840" max="3840" width="8.625" style="83" customWidth="1"/>
    <col min="3841" max="3841" width="7.125" style="83" customWidth="1"/>
    <col min="3842" max="3842" width="8.25" style="83" customWidth="1"/>
    <col min="3843" max="4086" width="9" style="83"/>
    <col min="4087" max="4087" width="9.625" style="83" customWidth="1"/>
    <col min="4088" max="4088" width="8.125" style="83" customWidth="1"/>
    <col min="4089" max="4089" width="7.75" style="83" customWidth="1"/>
    <col min="4090" max="4090" width="8.125" style="83" customWidth="1"/>
    <col min="4091" max="4091" width="6.625" style="83" customWidth="1"/>
    <col min="4092" max="4092" width="8.125" style="83" customWidth="1"/>
    <col min="4093" max="4093" width="6.25" style="83" customWidth="1"/>
    <col min="4094" max="4094" width="7.875" style="83" customWidth="1"/>
    <col min="4095" max="4095" width="7.625" style="83" customWidth="1"/>
    <col min="4096" max="4096" width="8.625" style="83" customWidth="1"/>
    <col min="4097" max="4097" width="7.125" style="83" customWidth="1"/>
    <col min="4098" max="4098" width="8.25" style="83" customWidth="1"/>
    <col min="4099" max="4342" width="9" style="83"/>
    <col min="4343" max="4343" width="9.625" style="83" customWidth="1"/>
    <col min="4344" max="4344" width="8.125" style="83" customWidth="1"/>
    <col min="4345" max="4345" width="7.75" style="83" customWidth="1"/>
    <col min="4346" max="4346" width="8.125" style="83" customWidth="1"/>
    <col min="4347" max="4347" width="6.625" style="83" customWidth="1"/>
    <col min="4348" max="4348" width="8.125" style="83" customWidth="1"/>
    <col min="4349" max="4349" width="6.25" style="83" customWidth="1"/>
    <col min="4350" max="4350" width="7.875" style="83" customWidth="1"/>
    <col min="4351" max="4351" width="7.625" style="83" customWidth="1"/>
    <col min="4352" max="4352" width="8.625" style="83" customWidth="1"/>
    <col min="4353" max="4353" width="7.125" style="83" customWidth="1"/>
    <col min="4354" max="4354" width="8.25" style="83" customWidth="1"/>
    <col min="4355" max="4598" width="9" style="83"/>
    <col min="4599" max="4599" width="9.625" style="83" customWidth="1"/>
    <col min="4600" max="4600" width="8.125" style="83" customWidth="1"/>
    <col min="4601" max="4601" width="7.75" style="83" customWidth="1"/>
    <col min="4602" max="4602" width="8.125" style="83" customWidth="1"/>
    <col min="4603" max="4603" width="6.625" style="83" customWidth="1"/>
    <col min="4604" max="4604" width="8.125" style="83" customWidth="1"/>
    <col min="4605" max="4605" width="6.25" style="83" customWidth="1"/>
    <col min="4606" max="4606" width="7.875" style="83" customWidth="1"/>
    <col min="4607" max="4607" width="7.625" style="83" customWidth="1"/>
    <col min="4608" max="4608" width="8.625" style="83" customWidth="1"/>
    <col min="4609" max="4609" width="7.125" style="83" customWidth="1"/>
    <col min="4610" max="4610" width="8.25" style="83" customWidth="1"/>
    <col min="4611" max="4854" width="9" style="83"/>
    <col min="4855" max="4855" width="9.625" style="83" customWidth="1"/>
    <col min="4856" max="4856" width="8.125" style="83" customWidth="1"/>
    <col min="4857" max="4857" width="7.75" style="83" customWidth="1"/>
    <col min="4858" max="4858" width="8.125" style="83" customWidth="1"/>
    <col min="4859" max="4859" width="6.625" style="83" customWidth="1"/>
    <col min="4860" max="4860" width="8.125" style="83" customWidth="1"/>
    <col min="4861" max="4861" width="6.25" style="83" customWidth="1"/>
    <col min="4862" max="4862" width="7.875" style="83" customWidth="1"/>
    <col min="4863" max="4863" width="7.625" style="83" customWidth="1"/>
    <col min="4864" max="4864" width="8.625" style="83" customWidth="1"/>
    <col min="4865" max="4865" width="7.125" style="83" customWidth="1"/>
    <col min="4866" max="4866" width="8.25" style="83" customWidth="1"/>
    <col min="4867" max="5110" width="9" style="83"/>
    <col min="5111" max="5111" width="9.625" style="83" customWidth="1"/>
    <col min="5112" max="5112" width="8.125" style="83" customWidth="1"/>
    <col min="5113" max="5113" width="7.75" style="83" customWidth="1"/>
    <col min="5114" max="5114" width="8.125" style="83" customWidth="1"/>
    <col min="5115" max="5115" width="6.625" style="83" customWidth="1"/>
    <col min="5116" max="5116" width="8.125" style="83" customWidth="1"/>
    <col min="5117" max="5117" width="6.25" style="83" customWidth="1"/>
    <col min="5118" max="5118" width="7.875" style="83" customWidth="1"/>
    <col min="5119" max="5119" width="7.625" style="83" customWidth="1"/>
    <col min="5120" max="5120" width="8.625" style="83" customWidth="1"/>
    <col min="5121" max="5121" width="7.125" style="83" customWidth="1"/>
    <col min="5122" max="5122" width="8.25" style="83" customWidth="1"/>
    <col min="5123" max="5366" width="9" style="83"/>
    <col min="5367" max="5367" width="9.625" style="83" customWidth="1"/>
    <col min="5368" max="5368" width="8.125" style="83" customWidth="1"/>
    <col min="5369" max="5369" width="7.75" style="83" customWidth="1"/>
    <col min="5370" max="5370" width="8.125" style="83" customWidth="1"/>
    <col min="5371" max="5371" width="6.625" style="83" customWidth="1"/>
    <col min="5372" max="5372" width="8.125" style="83" customWidth="1"/>
    <col min="5373" max="5373" width="6.25" style="83" customWidth="1"/>
    <col min="5374" max="5374" width="7.875" style="83" customWidth="1"/>
    <col min="5375" max="5375" width="7.625" style="83" customWidth="1"/>
    <col min="5376" max="5376" width="8.625" style="83" customWidth="1"/>
    <col min="5377" max="5377" width="7.125" style="83" customWidth="1"/>
    <col min="5378" max="5378" width="8.25" style="83" customWidth="1"/>
    <col min="5379" max="5622" width="9" style="83"/>
    <col min="5623" max="5623" width="9.625" style="83" customWidth="1"/>
    <col min="5624" max="5624" width="8.125" style="83" customWidth="1"/>
    <col min="5625" max="5625" width="7.75" style="83" customWidth="1"/>
    <col min="5626" max="5626" width="8.125" style="83" customWidth="1"/>
    <col min="5627" max="5627" width="6.625" style="83" customWidth="1"/>
    <col min="5628" max="5628" width="8.125" style="83" customWidth="1"/>
    <col min="5629" max="5629" width="6.25" style="83" customWidth="1"/>
    <col min="5630" max="5630" width="7.875" style="83" customWidth="1"/>
    <col min="5631" max="5631" width="7.625" style="83" customWidth="1"/>
    <col min="5632" max="5632" width="8.625" style="83" customWidth="1"/>
    <col min="5633" max="5633" width="7.125" style="83" customWidth="1"/>
    <col min="5634" max="5634" width="8.25" style="83" customWidth="1"/>
    <col min="5635" max="5878" width="9" style="83"/>
    <col min="5879" max="5879" width="9.625" style="83" customWidth="1"/>
    <col min="5880" max="5880" width="8.125" style="83" customWidth="1"/>
    <col min="5881" max="5881" width="7.75" style="83" customWidth="1"/>
    <col min="5882" max="5882" width="8.125" style="83" customWidth="1"/>
    <col min="5883" max="5883" width="6.625" style="83" customWidth="1"/>
    <col min="5884" max="5884" width="8.125" style="83" customWidth="1"/>
    <col min="5885" max="5885" width="6.25" style="83" customWidth="1"/>
    <col min="5886" max="5886" width="7.875" style="83" customWidth="1"/>
    <col min="5887" max="5887" width="7.625" style="83" customWidth="1"/>
    <col min="5888" max="5888" width="8.625" style="83" customWidth="1"/>
    <col min="5889" max="5889" width="7.125" style="83" customWidth="1"/>
    <col min="5890" max="5890" width="8.25" style="83" customWidth="1"/>
    <col min="5891" max="6134" width="9" style="83"/>
    <col min="6135" max="6135" width="9.625" style="83" customWidth="1"/>
    <col min="6136" max="6136" width="8.125" style="83" customWidth="1"/>
    <col min="6137" max="6137" width="7.75" style="83" customWidth="1"/>
    <col min="6138" max="6138" width="8.125" style="83" customWidth="1"/>
    <col min="6139" max="6139" width="6.625" style="83" customWidth="1"/>
    <col min="6140" max="6140" width="8.125" style="83" customWidth="1"/>
    <col min="6141" max="6141" width="6.25" style="83" customWidth="1"/>
    <col min="6142" max="6142" width="7.875" style="83" customWidth="1"/>
    <col min="6143" max="6143" width="7.625" style="83" customWidth="1"/>
    <col min="6144" max="6144" width="8.625" style="83" customWidth="1"/>
    <col min="6145" max="6145" width="7.125" style="83" customWidth="1"/>
    <col min="6146" max="6146" width="8.25" style="83" customWidth="1"/>
    <col min="6147" max="6390" width="9" style="83"/>
    <col min="6391" max="6391" width="9.625" style="83" customWidth="1"/>
    <col min="6392" max="6392" width="8.125" style="83" customWidth="1"/>
    <col min="6393" max="6393" width="7.75" style="83" customWidth="1"/>
    <col min="6394" max="6394" width="8.125" style="83" customWidth="1"/>
    <col min="6395" max="6395" width="6.625" style="83" customWidth="1"/>
    <col min="6396" max="6396" width="8.125" style="83" customWidth="1"/>
    <col min="6397" max="6397" width="6.25" style="83" customWidth="1"/>
    <col min="6398" max="6398" width="7.875" style="83" customWidth="1"/>
    <col min="6399" max="6399" width="7.625" style="83" customWidth="1"/>
    <col min="6400" max="6400" width="8.625" style="83" customWidth="1"/>
    <col min="6401" max="6401" width="7.125" style="83" customWidth="1"/>
    <col min="6402" max="6402" width="8.25" style="83" customWidth="1"/>
    <col min="6403" max="6646" width="9" style="83"/>
    <col min="6647" max="6647" width="9.625" style="83" customWidth="1"/>
    <col min="6648" max="6648" width="8.125" style="83" customWidth="1"/>
    <col min="6649" max="6649" width="7.75" style="83" customWidth="1"/>
    <col min="6650" max="6650" width="8.125" style="83" customWidth="1"/>
    <col min="6651" max="6651" width="6.625" style="83" customWidth="1"/>
    <col min="6652" max="6652" width="8.125" style="83" customWidth="1"/>
    <col min="6653" max="6653" width="6.25" style="83" customWidth="1"/>
    <col min="6654" max="6654" width="7.875" style="83" customWidth="1"/>
    <col min="6655" max="6655" width="7.625" style="83" customWidth="1"/>
    <col min="6656" max="6656" width="8.625" style="83" customWidth="1"/>
    <col min="6657" max="6657" width="7.125" style="83" customWidth="1"/>
    <col min="6658" max="6658" width="8.25" style="83" customWidth="1"/>
    <col min="6659" max="6902" width="9" style="83"/>
    <col min="6903" max="6903" width="9.625" style="83" customWidth="1"/>
    <col min="6904" max="6904" width="8.125" style="83" customWidth="1"/>
    <col min="6905" max="6905" width="7.75" style="83" customWidth="1"/>
    <col min="6906" max="6906" width="8.125" style="83" customWidth="1"/>
    <col min="6907" max="6907" width="6.625" style="83" customWidth="1"/>
    <col min="6908" max="6908" width="8.125" style="83" customWidth="1"/>
    <col min="6909" max="6909" width="6.25" style="83" customWidth="1"/>
    <col min="6910" max="6910" width="7.875" style="83" customWidth="1"/>
    <col min="6911" max="6911" width="7.625" style="83" customWidth="1"/>
    <col min="6912" max="6912" width="8.625" style="83" customWidth="1"/>
    <col min="6913" max="6913" width="7.125" style="83" customWidth="1"/>
    <col min="6914" max="6914" width="8.25" style="83" customWidth="1"/>
    <col min="6915" max="7158" width="9" style="83"/>
    <col min="7159" max="7159" width="9.625" style="83" customWidth="1"/>
    <col min="7160" max="7160" width="8.125" style="83" customWidth="1"/>
    <col min="7161" max="7161" width="7.75" style="83" customWidth="1"/>
    <col min="7162" max="7162" width="8.125" style="83" customWidth="1"/>
    <col min="7163" max="7163" width="6.625" style="83" customWidth="1"/>
    <col min="7164" max="7164" width="8.125" style="83" customWidth="1"/>
    <col min="7165" max="7165" width="6.25" style="83" customWidth="1"/>
    <col min="7166" max="7166" width="7.875" style="83" customWidth="1"/>
    <col min="7167" max="7167" width="7.625" style="83" customWidth="1"/>
    <col min="7168" max="7168" width="8.625" style="83" customWidth="1"/>
    <col min="7169" max="7169" width="7.125" style="83" customWidth="1"/>
    <col min="7170" max="7170" width="8.25" style="83" customWidth="1"/>
    <col min="7171" max="7414" width="9" style="83"/>
    <col min="7415" max="7415" width="9.625" style="83" customWidth="1"/>
    <col min="7416" max="7416" width="8.125" style="83" customWidth="1"/>
    <col min="7417" max="7417" width="7.75" style="83" customWidth="1"/>
    <col min="7418" max="7418" width="8.125" style="83" customWidth="1"/>
    <col min="7419" max="7419" width="6.625" style="83" customWidth="1"/>
    <col min="7420" max="7420" width="8.125" style="83" customWidth="1"/>
    <col min="7421" max="7421" width="6.25" style="83" customWidth="1"/>
    <col min="7422" max="7422" width="7.875" style="83" customWidth="1"/>
    <col min="7423" max="7423" width="7.625" style="83" customWidth="1"/>
    <col min="7424" max="7424" width="8.625" style="83" customWidth="1"/>
    <col min="7425" max="7425" width="7.125" style="83" customWidth="1"/>
    <col min="7426" max="7426" width="8.25" style="83" customWidth="1"/>
    <col min="7427" max="7670" width="9" style="83"/>
    <col min="7671" max="7671" width="9.625" style="83" customWidth="1"/>
    <col min="7672" max="7672" width="8.125" style="83" customWidth="1"/>
    <col min="7673" max="7673" width="7.75" style="83" customWidth="1"/>
    <col min="7674" max="7674" width="8.125" style="83" customWidth="1"/>
    <col min="7675" max="7675" width="6.625" style="83" customWidth="1"/>
    <col min="7676" max="7676" width="8.125" style="83" customWidth="1"/>
    <col min="7677" max="7677" width="6.25" style="83" customWidth="1"/>
    <col min="7678" max="7678" width="7.875" style="83" customWidth="1"/>
    <col min="7679" max="7679" width="7.625" style="83" customWidth="1"/>
    <col min="7680" max="7680" width="8.625" style="83" customWidth="1"/>
    <col min="7681" max="7681" width="7.125" style="83" customWidth="1"/>
    <col min="7682" max="7682" width="8.25" style="83" customWidth="1"/>
    <col min="7683" max="7926" width="9" style="83"/>
    <col min="7927" max="7927" width="9.625" style="83" customWidth="1"/>
    <col min="7928" max="7928" width="8.125" style="83" customWidth="1"/>
    <col min="7929" max="7929" width="7.75" style="83" customWidth="1"/>
    <col min="7930" max="7930" width="8.125" style="83" customWidth="1"/>
    <col min="7931" max="7931" width="6.625" style="83" customWidth="1"/>
    <col min="7932" max="7932" width="8.125" style="83" customWidth="1"/>
    <col min="7933" max="7933" width="6.25" style="83" customWidth="1"/>
    <col min="7934" max="7934" width="7.875" style="83" customWidth="1"/>
    <col min="7935" max="7935" width="7.625" style="83" customWidth="1"/>
    <col min="7936" max="7936" width="8.625" style="83" customWidth="1"/>
    <col min="7937" max="7937" width="7.125" style="83" customWidth="1"/>
    <col min="7938" max="7938" width="8.25" style="83" customWidth="1"/>
    <col min="7939" max="8182" width="9" style="83"/>
    <col min="8183" max="8183" width="9.625" style="83" customWidth="1"/>
    <col min="8184" max="8184" width="8.125" style="83" customWidth="1"/>
    <col min="8185" max="8185" width="7.75" style="83" customWidth="1"/>
    <col min="8186" max="8186" width="8.125" style="83" customWidth="1"/>
    <col min="8187" max="8187" width="6.625" style="83" customWidth="1"/>
    <col min="8188" max="8188" width="8.125" style="83" customWidth="1"/>
    <col min="8189" max="8189" width="6.25" style="83" customWidth="1"/>
    <col min="8190" max="8190" width="7.875" style="83" customWidth="1"/>
    <col min="8191" max="8191" width="7.625" style="83" customWidth="1"/>
    <col min="8192" max="8192" width="8.625" style="83" customWidth="1"/>
    <col min="8193" max="8193" width="7.125" style="83" customWidth="1"/>
    <col min="8194" max="8194" width="8.25" style="83" customWidth="1"/>
    <col min="8195" max="8438" width="9" style="83"/>
    <col min="8439" max="8439" width="9.625" style="83" customWidth="1"/>
    <col min="8440" max="8440" width="8.125" style="83" customWidth="1"/>
    <col min="8441" max="8441" width="7.75" style="83" customWidth="1"/>
    <col min="8442" max="8442" width="8.125" style="83" customWidth="1"/>
    <col min="8443" max="8443" width="6.625" style="83" customWidth="1"/>
    <col min="8444" max="8444" width="8.125" style="83" customWidth="1"/>
    <col min="8445" max="8445" width="6.25" style="83" customWidth="1"/>
    <col min="8446" max="8446" width="7.875" style="83" customWidth="1"/>
    <col min="8447" max="8447" width="7.625" style="83" customWidth="1"/>
    <col min="8448" max="8448" width="8.625" style="83" customWidth="1"/>
    <col min="8449" max="8449" width="7.125" style="83" customWidth="1"/>
    <col min="8450" max="8450" width="8.25" style="83" customWidth="1"/>
    <col min="8451" max="8694" width="9" style="83"/>
    <col min="8695" max="8695" width="9.625" style="83" customWidth="1"/>
    <col min="8696" max="8696" width="8.125" style="83" customWidth="1"/>
    <col min="8697" max="8697" width="7.75" style="83" customWidth="1"/>
    <col min="8698" max="8698" width="8.125" style="83" customWidth="1"/>
    <col min="8699" max="8699" width="6.625" style="83" customWidth="1"/>
    <col min="8700" max="8700" width="8.125" style="83" customWidth="1"/>
    <col min="8701" max="8701" width="6.25" style="83" customWidth="1"/>
    <col min="8702" max="8702" width="7.875" style="83" customWidth="1"/>
    <col min="8703" max="8703" width="7.625" style="83" customWidth="1"/>
    <col min="8704" max="8704" width="8.625" style="83" customWidth="1"/>
    <col min="8705" max="8705" width="7.125" style="83" customWidth="1"/>
    <col min="8706" max="8706" width="8.25" style="83" customWidth="1"/>
    <col min="8707" max="8950" width="9" style="83"/>
    <col min="8951" max="8951" width="9.625" style="83" customWidth="1"/>
    <col min="8952" max="8952" width="8.125" style="83" customWidth="1"/>
    <col min="8953" max="8953" width="7.75" style="83" customWidth="1"/>
    <col min="8954" max="8954" width="8.125" style="83" customWidth="1"/>
    <col min="8955" max="8955" width="6.625" style="83" customWidth="1"/>
    <col min="8956" max="8956" width="8.125" style="83" customWidth="1"/>
    <col min="8957" max="8957" width="6.25" style="83" customWidth="1"/>
    <col min="8958" max="8958" width="7.875" style="83" customWidth="1"/>
    <col min="8959" max="8959" width="7.625" style="83" customWidth="1"/>
    <col min="8960" max="8960" width="8.625" style="83" customWidth="1"/>
    <col min="8961" max="8961" width="7.125" style="83" customWidth="1"/>
    <col min="8962" max="8962" width="8.25" style="83" customWidth="1"/>
    <col min="8963" max="9206" width="9" style="83"/>
    <col min="9207" max="9207" width="9.625" style="83" customWidth="1"/>
    <col min="9208" max="9208" width="8.125" style="83" customWidth="1"/>
    <col min="9209" max="9209" width="7.75" style="83" customWidth="1"/>
    <col min="9210" max="9210" width="8.125" style="83" customWidth="1"/>
    <col min="9211" max="9211" width="6.625" style="83" customWidth="1"/>
    <col min="9212" max="9212" width="8.125" style="83" customWidth="1"/>
    <col min="9213" max="9213" width="6.25" style="83" customWidth="1"/>
    <col min="9214" max="9214" width="7.875" style="83" customWidth="1"/>
    <col min="9215" max="9215" width="7.625" style="83" customWidth="1"/>
    <col min="9216" max="9216" width="8.625" style="83" customWidth="1"/>
    <col min="9217" max="9217" width="7.125" style="83" customWidth="1"/>
    <col min="9218" max="9218" width="8.25" style="83" customWidth="1"/>
    <col min="9219" max="9462" width="9" style="83"/>
    <col min="9463" max="9463" width="9.625" style="83" customWidth="1"/>
    <col min="9464" max="9464" width="8.125" style="83" customWidth="1"/>
    <col min="9465" max="9465" width="7.75" style="83" customWidth="1"/>
    <col min="9466" max="9466" width="8.125" style="83" customWidth="1"/>
    <col min="9467" max="9467" width="6.625" style="83" customWidth="1"/>
    <col min="9468" max="9468" width="8.125" style="83" customWidth="1"/>
    <col min="9469" max="9469" width="6.25" style="83" customWidth="1"/>
    <col min="9470" max="9470" width="7.875" style="83" customWidth="1"/>
    <col min="9471" max="9471" width="7.625" style="83" customWidth="1"/>
    <col min="9472" max="9472" width="8.625" style="83" customWidth="1"/>
    <col min="9473" max="9473" width="7.125" style="83" customWidth="1"/>
    <col min="9474" max="9474" width="8.25" style="83" customWidth="1"/>
    <col min="9475" max="9718" width="9" style="83"/>
    <col min="9719" max="9719" width="9.625" style="83" customWidth="1"/>
    <col min="9720" max="9720" width="8.125" style="83" customWidth="1"/>
    <col min="9721" max="9721" width="7.75" style="83" customWidth="1"/>
    <col min="9722" max="9722" width="8.125" style="83" customWidth="1"/>
    <col min="9723" max="9723" width="6.625" style="83" customWidth="1"/>
    <col min="9724" max="9724" width="8.125" style="83" customWidth="1"/>
    <col min="9725" max="9725" width="6.25" style="83" customWidth="1"/>
    <col min="9726" max="9726" width="7.875" style="83" customWidth="1"/>
    <col min="9727" max="9727" width="7.625" style="83" customWidth="1"/>
    <col min="9728" max="9728" width="8.625" style="83" customWidth="1"/>
    <col min="9729" max="9729" width="7.125" style="83" customWidth="1"/>
    <col min="9730" max="9730" width="8.25" style="83" customWidth="1"/>
    <col min="9731" max="9974" width="9" style="83"/>
    <col min="9975" max="9975" width="9.625" style="83" customWidth="1"/>
    <col min="9976" max="9976" width="8.125" style="83" customWidth="1"/>
    <col min="9977" max="9977" width="7.75" style="83" customWidth="1"/>
    <col min="9978" max="9978" width="8.125" style="83" customWidth="1"/>
    <col min="9979" max="9979" width="6.625" style="83" customWidth="1"/>
    <col min="9980" max="9980" width="8.125" style="83" customWidth="1"/>
    <col min="9981" max="9981" width="6.25" style="83" customWidth="1"/>
    <col min="9982" max="9982" width="7.875" style="83" customWidth="1"/>
    <col min="9983" max="9983" width="7.625" style="83" customWidth="1"/>
    <col min="9984" max="9984" width="8.625" style="83" customWidth="1"/>
    <col min="9985" max="9985" width="7.125" style="83" customWidth="1"/>
    <col min="9986" max="9986" width="8.25" style="83" customWidth="1"/>
    <col min="9987" max="10230" width="9" style="83"/>
    <col min="10231" max="10231" width="9.625" style="83" customWidth="1"/>
    <col min="10232" max="10232" width="8.125" style="83" customWidth="1"/>
    <col min="10233" max="10233" width="7.75" style="83" customWidth="1"/>
    <col min="10234" max="10234" width="8.125" style="83" customWidth="1"/>
    <col min="10235" max="10235" width="6.625" style="83" customWidth="1"/>
    <col min="10236" max="10236" width="8.125" style="83" customWidth="1"/>
    <col min="10237" max="10237" width="6.25" style="83" customWidth="1"/>
    <col min="10238" max="10238" width="7.875" style="83" customWidth="1"/>
    <col min="10239" max="10239" width="7.625" style="83" customWidth="1"/>
    <col min="10240" max="10240" width="8.625" style="83" customWidth="1"/>
    <col min="10241" max="10241" width="7.125" style="83" customWidth="1"/>
    <col min="10242" max="10242" width="8.25" style="83" customWidth="1"/>
    <col min="10243" max="10486" width="9" style="83"/>
    <col min="10487" max="10487" width="9.625" style="83" customWidth="1"/>
    <col min="10488" max="10488" width="8.125" style="83" customWidth="1"/>
    <col min="10489" max="10489" width="7.75" style="83" customWidth="1"/>
    <col min="10490" max="10490" width="8.125" style="83" customWidth="1"/>
    <col min="10491" max="10491" width="6.625" style="83" customWidth="1"/>
    <col min="10492" max="10492" width="8.125" style="83" customWidth="1"/>
    <col min="10493" max="10493" width="6.25" style="83" customWidth="1"/>
    <col min="10494" max="10494" width="7.875" style="83" customWidth="1"/>
    <col min="10495" max="10495" width="7.625" style="83" customWidth="1"/>
    <col min="10496" max="10496" width="8.625" style="83" customWidth="1"/>
    <col min="10497" max="10497" width="7.125" style="83" customWidth="1"/>
    <col min="10498" max="10498" width="8.25" style="83" customWidth="1"/>
    <col min="10499" max="10742" width="9" style="83"/>
    <col min="10743" max="10743" width="9.625" style="83" customWidth="1"/>
    <col min="10744" max="10744" width="8.125" style="83" customWidth="1"/>
    <col min="10745" max="10745" width="7.75" style="83" customWidth="1"/>
    <col min="10746" max="10746" width="8.125" style="83" customWidth="1"/>
    <col min="10747" max="10747" width="6.625" style="83" customWidth="1"/>
    <col min="10748" max="10748" width="8.125" style="83" customWidth="1"/>
    <col min="10749" max="10749" width="6.25" style="83" customWidth="1"/>
    <col min="10750" max="10750" width="7.875" style="83" customWidth="1"/>
    <col min="10751" max="10751" width="7.625" style="83" customWidth="1"/>
    <col min="10752" max="10752" width="8.625" style="83" customWidth="1"/>
    <col min="10753" max="10753" width="7.125" style="83" customWidth="1"/>
    <col min="10754" max="10754" width="8.25" style="83" customWidth="1"/>
    <col min="10755" max="10998" width="9" style="83"/>
    <col min="10999" max="10999" width="9.625" style="83" customWidth="1"/>
    <col min="11000" max="11000" width="8.125" style="83" customWidth="1"/>
    <col min="11001" max="11001" width="7.75" style="83" customWidth="1"/>
    <col min="11002" max="11002" width="8.125" style="83" customWidth="1"/>
    <col min="11003" max="11003" width="6.625" style="83" customWidth="1"/>
    <col min="11004" max="11004" width="8.125" style="83" customWidth="1"/>
    <col min="11005" max="11005" width="6.25" style="83" customWidth="1"/>
    <col min="11006" max="11006" width="7.875" style="83" customWidth="1"/>
    <col min="11007" max="11007" width="7.625" style="83" customWidth="1"/>
    <col min="11008" max="11008" width="8.625" style="83" customWidth="1"/>
    <col min="11009" max="11009" width="7.125" style="83" customWidth="1"/>
    <col min="11010" max="11010" width="8.25" style="83" customWidth="1"/>
    <col min="11011" max="11254" width="9" style="83"/>
    <col min="11255" max="11255" width="9.625" style="83" customWidth="1"/>
    <col min="11256" max="11256" width="8.125" style="83" customWidth="1"/>
    <col min="11257" max="11257" width="7.75" style="83" customWidth="1"/>
    <col min="11258" max="11258" width="8.125" style="83" customWidth="1"/>
    <col min="11259" max="11259" width="6.625" style="83" customWidth="1"/>
    <col min="11260" max="11260" width="8.125" style="83" customWidth="1"/>
    <col min="11261" max="11261" width="6.25" style="83" customWidth="1"/>
    <col min="11262" max="11262" width="7.875" style="83" customWidth="1"/>
    <col min="11263" max="11263" width="7.625" style="83" customWidth="1"/>
    <col min="11264" max="11264" width="8.625" style="83" customWidth="1"/>
    <col min="11265" max="11265" width="7.125" style="83" customWidth="1"/>
    <col min="11266" max="11266" width="8.25" style="83" customWidth="1"/>
    <col min="11267" max="11510" width="9" style="83"/>
    <col min="11511" max="11511" width="9.625" style="83" customWidth="1"/>
    <col min="11512" max="11512" width="8.125" style="83" customWidth="1"/>
    <col min="11513" max="11513" width="7.75" style="83" customWidth="1"/>
    <col min="11514" max="11514" width="8.125" style="83" customWidth="1"/>
    <col min="11515" max="11515" width="6.625" style="83" customWidth="1"/>
    <col min="11516" max="11516" width="8.125" style="83" customWidth="1"/>
    <col min="11517" max="11517" width="6.25" style="83" customWidth="1"/>
    <col min="11518" max="11518" width="7.875" style="83" customWidth="1"/>
    <col min="11519" max="11519" width="7.625" style="83" customWidth="1"/>
    <col min="11520" max="11520" width="8.625" style="83" customWidth="1"/>
    <col min="11521" max="11521" width="7.125" style="83" customWidth="1"/>
    <col min="11522" max="11522" width="8.25" style="83" customWidth="1"/>
    <col min="11523" max="11766" width="9" style="83"/>
    <col min="11767" max="11767" width="9.625" style="83" customWidth="1"/>
    <col min="11768" max="11768" width="8.125" style="83" customWidth="1"/>
    <col min="11769" max="11769" width="7.75" style="83" customWidth="1"/>
    <col min="11770" max="11770" width="8.125" style="83" customWidth="1"/>
    <col min="11771" max="11771" width="6.625" style="83" customWidth="1"/>
    <col min="11772" max="11772" width="8.125" style="83" customWidth="1"/>
    <col min="11773" max="11773" width="6.25" style="83" customWidth="1"/>
    <col min="11774" max="11774" width="7.875" style="83" customWidth="1"/>
    <col min="11775" max="11775" width="7.625" style="83" customWidth="1"/>
    <col min="11776" max="11776" width="8.625" style="83" customWidth="1"/>
    <col min="11777" max="11777" width="7.125" style="83" customWidth="1"/>
    <col min="11778" max="11778" width="8.25" style="83" customWidth="1"/>
    <col min="11779" max="12022" width="9" style="83"/>
    <col min="12023" max="12023" width="9.625" style="83" customWidth="1"/>
    <col min="12024" max="12024" width="8.125" style="83" customWidth="1"/>
    <col min="12025" max="12025" width="7.75" style="83" customWidth="1"/>
    <col min="12026" max="12026" width="8.125" style="83" customWidth="1"/>
    <col min="12027" max="12027" width="6.625" style="83" customWidth="1"/>
    <col min="12028" max="12028" width="8.125" style="83" customWidth="1"/>
    <col min="12029" max="12029" width="6.25" style="83" customWidth="1"/>
    <col min="12030" max="12030" width="7.875" style="83" customWidth="1"/>
    <col min="12031" max="12031" width="7.625" style="83" customWidth="1"/>
    <col min="12032" max="12032" width="8.625" style="83" customWidth="1"/>
    <col min="12033" max="12033" width="7.125" style="83" customWidth="1"/>
    <col min="12034" max="12034" width="8.25" style="83" customWidth="1"/>
    <col min="12035" max="12278" width="9" style="83"/>
    <col min="12279" max="12279" width="9.625" style="83" customWidth="1"/>
    <col min="12280" max="12280" width="8.125" style="83" customWidth="1"/>
    <col min="12281" max="12281" width="7.75" style="83" customWidth="1"/>
    <col min="12282" max="12282" width="8.125" style="83" customWidth="1"/>
    <col min="12283" max="12283" width="6.625" style="83" customWidth="1"/>
    <col min="12284" max="12284" width="8.125" style="83" customWidth="1"/>
    <col min="12285" max="12285" width="6.25" style="83" customWidth="1"/>
    <col min="12286" max="12286" width="7.875" style="83" customWidth="1"/>
    <col min="12287" max="12287" width="7.625" style="83" customWidth="1"/>
    <col min="12288" max="12288" width="8.625" style="83" customWidth="1"/>
    <col min="12289" max="12289" width="7.125" style="83" customWidth="1"/>
    <col min="12290" max="12290" width="8.25" style="83" customWidth="1"/>
    <col min="12291" max="12534" width="9" style="83"/>
    <col min="12535" max="12535" width="9.625" style="83" customWidth="1"/>
    <col min="12536" max="12536" width="8.125" style="83" customWidth="1"/>
    <col min="12537" max="12537" width="7.75" style="83" customWidth="1"/>
    <col min="12538" max="12538" width="8.125" style="83" customWidth="1"/>
    <col min="12539" max="12539" width="6.625" style="83" customWidth="1"/>
    <col min="12540" max="12540" width="8.125" style="83" customWidth="1"/>
    <col min="12541" max="12541" width="6.25" style="83" customWidth="1"/>
    <col min="12542" max="12542" width="7.875" style="83" customWidth="1"/>
    <col min="12543" max="12543" width="7.625" style="83" customWidth="1"/>
    <col min="12544" max="12544" width="8.625" style="83" customWidth="1"/>
    <col min="12545" max="12545" width="7.125" style="83" customWidth="1"/>
    <col min="12546" max="12546" width="8.25" style="83" customWidth="1"/>
    <col min="12547" max="12790" width="9" style="83"/>
    <col min="12791" max="12791" width="9.625" style="83" customWidth="1"/>
    <col min="12792" max="12792" width="8.125" style="83" customWidth="1"/>
    <col min="12793" max="12793" width="7.75" style="83" customWidth="1"/>
    <col min="12794" max="12794" width="8.125" style="83" customWidth="1"/>
    <col min="12795" max="12795" width="6.625" style="83" customWidth="1"/>
    <col min="12796" max="12796" width="8.125" style="83" customWidth="1"/>
    <col min="12797" max="12797" width="6.25" style="83" customWidth="1"/>
    <col min="12798" max="12798" width="7.875" style="83" customWidth="1"/>
    <col min="12799" max="12799" width="7.625" style="83" customWidth="1"/>
    <col min="12800" max="12800" width="8.625" style="83" customWidth="1"/>
    <col min="12801" max="12801" width="7.125" style="83" customWidth="1"/>
    <col min="12802" max="12802" width="8.25" style="83" customWidth="1"/>
    <col min="12803" max="13046" width="9" style="83"/>
    <col min="13047" max="13047" width="9.625" style="83" customWidth="1"/>
    <col min="13048" max="13048" width="8.125" style="83" customWidth="1"/>
    <col min="13049" max="13049" width="7.75" style="83" customWidth="1"/>
    <col min="13050" max="13050" width="8.125" style="83" customWidth="1"/>
    <col min="13051" max="13051" width="6.625" style="83" customWidth="1"/>
    <col min="13052" max="13052" width="8.125" style="83" customWidth="1"/>
    <col min="13053" max="13053" width="6.25" style="83" customWidth="1"/>
    <col min="13054" max="13054" width="7.875" style="83" customWidth="1"/>
    <col min="13055" max="13055" width="7.625" style="83" customWidth="1"/>
    <col min="13056" max="13056" width="8.625" style="83" customWidth="1"/>
    <col min="13057" max="13057" width="7.125" style="83" customWidth="1"/>
    <col min="13058" max="13058" width="8.25" style="83" customWidth="1"/>
    <col min="13059" max="13302" width="9" style="83"/>
    <col min="13303" max="13303" width="9.625" style="83" customWidth="1"/>
    <col min="13304" max="13304" width="8.125" style="83" customWidth="1"/>
    <col min="13305" max="13305" width="7.75" style="83" customWidth="1"/>
    <col min="13306" max="13306" width="8.125" style="83" customWidth="1"/>
    <col min="13307" max="13307" width="6.625" style="83" customWidth="1"/>
    <col min="13308" max="13308" width="8.125" style="83" customWidth="1"/>
    <col min="13309" max="13309" width="6.25" style="83" customWidth="1"/>
    <col min="13310" max="13310" width="7.875" style="83" customWidth="1"/>
    <col min="13311" max="13311" width="7.625" style="83" customWidth="1"/>
    <col min="13312" max="13312" width="8.625" style="83" customWidth="1"/>
    <col min="13313" max="13313" width="7.125" style="83" customWidth="1"/>
    <col min="13314" max="13314" width="8.25" style="83" customWidth="1"/>
    <col min="13315" max="13558" width="9" style="83"/>
    <col min="13559" max="13559" width="9.625" style="83" customWidth="1"/>
    <col min="13560" max="13560" width="8.125" style="83" customWidth="1"/>
    <col min="13561" max="13561" width="7.75" style="83" customWidth="1"/>
    <col min="13562" max="13562" width="8.125" style="83" customWidth="1"/>
    <col min="13563" max="13563" width="6.625" style="83" customWidth="1"/>
    <col min="13564" max="13564" width="8.125" style="83" customWidth="1"/>
    <col min="13565" max="13565" width="6.25" style="83" customWidth="1"/>
    <col min="13566" max="13566" width="7.875" style="83" customWidth="1"/>
    <col min="13567" max="13567" width="7.625" style="83" customWidth="1"/>
    <col min="13568" max="13568" width="8.625" style="83" customWidth="1"/>
    <col min="13569" max="13569" width="7.125" style="83" customWidth="1"/>
    <col min="13570" max="13570" width="8.25" style="83" customWidth="1"/>
    <col min="13571" max="13814" width="9" style="83"/>
    <col min="13815" max="13815" width="9.625" style="83" customWidth="1"/>
    <col min="13816" max="13816" width="8.125" style="83" customWidth="1"/>
    <col min="13817" max="13817" width="7.75" style="83" customWidth="1"/>
    <col min="13818" max="13818" width="8.125" style="83" customWidth="1"/>
    <col min="13819" max="13819" width="6.625" style="83" customWidth="1"/>
    <col min="13820" max="13820" width="8.125" style="83" customWidth="1"/>
    <col min="13821" max="13821" width="6.25" style="83" customWidth="1"/>
    <col min="13822" max="13822" width="7.875" style="83" customWidth="1"/>
    <col min="13823" max="13823" width="7.625" style="83" customWidth="1"/>
    <col min="13824" max="13824" width="8.625" style="83" customWidth="1"/>
    <col min="13825" max="13825" width="7.125" style="83" customWidth="1"/>
    <col min="13826" max="13826" width="8.25" style="83" customWidth="1"/>
    <col min="13827" max="14070" width="9" style="83"/>
    <col min="14071" max="14071" width="9.625" style="83" customWidth="1"/>
    <col min="14072" max="14072" width="8.125" style="83" customWidth="1"/>
    <col min="14073" max="14073" width="7.75" style="83" customWidth="1"/>
    <col min="14074" max="14074" width="8.125" style="83" customWidth="1"/>
    <col min="14075" max="14075" width="6.625" style="83" customWidth="1"/>
    <col min="14076" max="14076" width="8.125" style="83" customWidth="1"/>
    <col min="14077" max="14077" width="6.25" style="83" customWidth="1"/>
    <col min="14078" max="14078" width="7.875" style="83" customWidth="1"/>
    <col min="14079" max="14079" width="7.625" style="83" customWidth="1"/>
    <col min="14080" max="14080" width="8.625" style="83" customWidth="1"/>
    <col min="14081" max="14081" width="7.125" style="83" customWidth="1"/>
    <col min="14082" max="14082" width="8.25" style="83" customWidth="1"/>
    <col min="14083" max="14326" width="9" style="83"/>
    <col min="14327" max="14327" width="9.625" style="83" customWidth="1"/>
    <col min="14328" max="14328" width="8.125" style="83" customWidth="1"/>
    <col min="14329" max="14329" width="7.75" style="83" customWidth="1"/>
    <col min="14330" max="14330" width="8.125" style="83" customWidth="1"/>
    <col min="14331" max="14331" width="6.625" style="83" customWidth="1"/>
    <col min="14332" max="14332" width="8.125" style="83" customWidth="1"/>
    <col min="14333" max="14333" width="6.25" style="83" customWidth="1"/>
    <col min="14334" max="14334" width="7.875" style="83" customWidth="1"/>
    <col min="14335" max="14335" width="7.625" style="83" customWidth="1"/>
    <col min="14336" max="14336" width="8.625" style="83" customWidth="1"/>
    <col min="14337" max="14337" width="7.125" style="83" customWidth="1"/>
    <col min="14338" max="14338" width="8.25" style="83" customWidth="1"/>
    <col min="14339" max="14582" width="9" style="83"/>
    <col min="14583" max="14583" width="9.625" style="83" customWidth="1"/>
    <col min="14584" max="14584" width="8.125" style="83" customWidth="1"/>
    <col min="14585" max="14585" width="7.75" style="83" customWidth="1"/>
    <col min="14586" max="14586" width="8.125" style="83" customWidth="1"/>
    <col min="14587" max="14587" width="6.625" style="83" customWidth="1"/>
    <col min="14588" max="14588" width="8.125" style="83" customWidth="1"/>
    <col min="14589" max="14589" width="6.25" style="83" customWidth="1"/>
    <col min="14590" max="14590" width="7.875" style="83" customWidth="1"/>
    <col min="14591" max="14591" width="7.625" style="83" customWidth="1"/>
    <col min="14592" max="14592" width="8.625" style="83" customWidth="1"/>
    <col min="14593" max="14593" width="7.125" style="83" customWidth="1"/>
    <col min="14594" max="14594" width="8.25" style="83" customWidth="1"/>
    <col min="14595" max="14838" width="9" style="83"/>
    <col min="14839" max="14839" width="9.625" style="83" customWidth="1"/>
    <col min="14840" max="14840" width="8.125" style="83" customWidth="1"/>
    <col min="14841" max="14841" width="7.75" style="83" customWidth="1"/>
    <col min="14842" max="14842" width="8.125" style="83" customWidth="1"/>
    <col min="14843" max="14843" width="6.625" style="83" customWidth="1"/>
    <col min="14844" max="14844" width="8.125" style="83" customWidth="1"/>
    <col min="14845" max="14845" width="6.25" style="83" customWidth="1"/>
    <col min="14846" max="14846" width="7.875" style="83" customWidth="1"/>
    <col min="14847" max="14847" width="7.625" style="83" customWidth="1"/>
    <col min="14848" max="14848" width="8.625" style="83" customWidth="1"/>
    <col min="14849" max="14849" width="7.125" style="83" customWidth="1"/>
    <col min="14850" max="14850" width="8.25" style="83" customWidth="1"/>
    <col min="14851" max="15094" width="9" style="83"/>
    <col min="15095" max="15095" width="9.625" style="83" customWidth="1"/>
    <col min="15096" max="15096" width="8.125" style="83" customWidth="1"/>
    <col min="15097" max="15097" width="7.75" style="83" customWidth="1"/>
    <col min="15098" max="15098" width="8.125" style="83" customWidth="1"/>
    <col min="15099" max="15099" width="6.625" style="83" customWidth="1"/>
    <col min="15100" max="15100" width="8.125" style="83" customWidth="1"/>
    <col min="15101" max="15101" width="6.25" style="83" customWidth="1"/>
    <col min="15102" max="15102" width="7.875" style="83" customWidth="1"/>
    <col min="15103" max="15103" width="7.625" style="83" customWidth="1"/>
    <col min="15104" max="15104" width="8.625" style="83" customWidth="1"/>
    <col min="15105" max="15105" width="7.125" style="83" customWidth="1"/>
    <col min="15106" max="15106" width="8.25" style="83" customWidth="1"/>
    <col min="15107" max="15350" width="9" style="83"/>
    <col min="15351" max="15351" width="9.625" style="83" customWidth="1"/>
    <col min="15352" max="15352" width="8.125" style="83" customWidth="1"/>
    <col min="15353" max="15353" width="7.75" style="83" customWidth="1"/>
    <col min="15354" max="15354" width="8.125" style="83" customWidth="1"/>
    <col min="15355" max="15355" width="6.625" style="83" customWidth="1"/>
    <col min="15356" max="15356" width="8.125" style="83" customWidth="1"/>
    <col min="15357" max="15357" width="6.25" style="83" customWidth="1"/>
    <col min="15358" max="15358" width="7.875" style="83" customWidth="1"/>
    <col min="15359" max="15359" width="7.625" style="83" customWidth="1"/>
    <col min="15360" max="15360" width="8.625" style="83" customWidth="1"/>
    <col min="15361" max="15361" width="7.125" style="83" customWidth="1"/>
    <col min="15362" max="15362" width="8.25" style="83" customWidth="1"/>
    <col min="15363" max="15606" width="9" style="83"/>
    <col min="15607" max="15607" width="9.625" style="83" customWidth="1"/>
    <col min="15608" max="15608" width="8.125" style="83" customWidth="1"/>
    <col min="15609" max="15609" width="7.75" style="83" customWidth="1"/>
    <col min="15610" max="15610" width="8.125" style="83" customWidth="1"/>
    <col min="15611" max="15611" width="6.625" style="83" customWidth="1"/>
    <col min="15612" max="15612" width="8.125" style="83" customWidth="1"/>
    <col min="15613" max="15613" width="6.25" style="83" customWidth="1"/>
    <col min="15614" max="15614" width="7.875" style="83" customWidth="1"/>
    <col min="15615" max="15615" width="7.625" style="83" customWidth="1"/>
    <col min="15616" max="15616" width="8.625" style="83" customWidth="1"/>
    <col min="15617" max="15617" width="7.125" style="83" customWidth="1"/>
    <col min="15618" max="15618" width="8.25" style="83" customWidth="1"/>
    <col min="15619" max="15862" width="9" style="83"/>
    <col min="15863" max="15863" width="9.625" style="83" customWidth="1"/>
    <col min="15864" max="15864" width="8.125" style="83" customWidth="1"/>
    <col min="15865" max="15865" width="7.75" style="83" customWidth="1"/>
    <col min="15866" max="15866" width="8.125" style="83" customWidth="1"/>
    <col min="15867" max="15867" width="6.625" style="83" customWidth="1"/>
    <col min="15868" max="15868" width="8.125" style="83" customWidth="1"/>
    <col min="15869" max="15869" width="6.25" style="83" customWidth="1"/>
    <col min="15870" max="15870" width="7.875" style="83" customWidth="1"/>
    <col min="15871" max="15871" width="7.625" style="83" customWidth="1"/>
    <col min="15872" max="15872" width="8.625" style="83" customWidth="1"/>
    <col min="15873" max="15873" width="7.125" style="83" customWidth="1"/>
    <col min="15874" max="15874" width="8.25" style="83" customWidth="1"/>
    <col min="15875" max="16118" width="9" style="83"/>
    <col min="16119" max="16119" width="9.625" style="83" customWidth="1"/>
    <col min="16120" max="16120" width="8.125" style="83" customWidth="1"/>
    <col min="16121" max="16121" width="7.75" style="83" customWidth="1"/>
    <col min="16122" max="16122" width="8.125" style="83" customWidth="1"/>
    <col min="16123" max="16123" width="6.625" style="83" customWidth="1"/>
    <col min="16124" max="16124" width="8.125" style="83" customWidth="1"/>
    <col min="16125" max="16125" width="6.25" style="83" customWidth="1"/>
    <col min="16126" max="16126" width="7.875" style="83" customWidth="1"/>
    <col min="16127" max="16127" width="7.625" style="83" customWidth="1"/>
    <col min="16128" max="16128" width="8.625" style="83" customWidth="1"/>
    <col min="16129" max="16129" width="7.125" style="83" customWidth="1"/>
    <col min="16130" max="16130" width="8.25" style="83" customWidth="1"/>
    <col min="16131" max="16384" width="9" style="83"/>
  </cols>
  <sheetData>
    <row r="1" spans="1:11" ht="30" customHeight="1">
      <c r="A1" s="2908" t="s">
        <v>264</v>
      </c>
      <c r="B1" s="2908"/>
      <c r="C1" s="2908"/>
      <c r="D1" s="2908"/>
      <c r="E1" s="2908"/>
    </row>
    <row r="2" spans="1:11" ht="25.5" customHeight="1">
      <c r="A2" s="2579" t="s">
        <v>2640</v>
      </c>
      <c r="B2" s="2579"/>
      <c r="C2" s="2579"/>
      <c r="D2" s="2579"/>
      <c r="I2" s="431"/>
      <c r="J2" s="431"/>
      <c r="K2" s="387" t="s">
        <v>265</v>
      </c>
    </row>
    <row r="3" spans="1:11" ht="18" customHeight="1">
      <c r="A3" s="2647" t="s">
        <v>266</v>
      </c>
      <c r="B3" s="2759" t="s">
        <v>267</v>
      </c>
      <c r="C3" s="2594" t="s">
        <v>268</v>
      </c>
      <c r="D3" s="2590"/>
      <c r="E3" s="2594" t="s">
        <v>269</v>
      </c>
      <c r="F3" s="2590"/>
      <c r="G3" s="2630" t="s">
        <v>270</v>
      </c>
      <c r="H3" s="2632"/>
      <c r="I3" s="2594" t="s">
        <v>271</v>
      </c>
      <c r="J3" s="2983"/>
      <c r="K3" s="2635" t="s">
        <v>272</v>
      </c>
    </row>
    <row r="4" spans="1:11" ht="18" customHeight="1">
      <c r="A4" s="2722"/>
      <c r="B4" s="2720"/>
      <c r="C4" s="578" t="s">
        <v>273</v>
      </c>
      <c r="D4" s="740" t="s">
        <v>274</v>
      </c>
      <c r="E4" s="578" t="s">
        <v>273</v>
      </c>
      <c r="F4" s="740" t="s">
        <v>274</v>
      </c>
      <c r="G4" s="578" t="s">
        <v>273</v>
      </c>
      <c r="H4" s="740" t="s">
        <v>274</v>
      </c>
      <c r="I4" s="578" t="s">
        <v>273</v>
      </c>
      <c r="J4" s="740" t="s">
        <v>274</v>
      </c>
      <c r="K4" s="2636"/>
    </row>
    <row r="5" spans="1:11" ht="18" customHeight="1">
      <c r="A5" s="157"/>
      <c r="B5" s="254" t="s">
        <v>236</v>
      </c>
      <c r="C5" s="157"/>
      <c r="D5" s="159" t="s">
        <v>236</v>
      </c>
      <c r="E5" s="157"/>
      <c r="F5" s="159" t="s">
        <v>236</v>
      </c>
      <c r="G5" s="157"/>
      <c r="H5" s="255" t="s">
        <v>236</v>
      </c>
      <c r="I5" s="158"/>
      <c r="J5" s="254" t="s">
        <v>236</v>
      </c>
      <c r="K5" s="158" t="s">
        <v>275</v>
      </c>
    </row>
    <row r="6" spans="1:11" ht="18" hidden="1" customHeight="1">
      <c r="A6" s="601" t="s">
        <v>2477</v>
      </c>
      <c r="B6" s="95">
        <v>32466</v>
      </c>
      <c r="C6" s="96">
        <v>1</v>
      </c>
      <c r="D6" s="95">
        <v>24745</v>
      </c>
      <c r="E6" s="96">
        <v>15</v>
      </c>
      <c r="F6" s="95">
        <v>6140</v>
      </c>
      <c r="G6" s="96">
        <v>5</v>
      </c>
      <c r="H6" s="95">
        <v>276</v>
      </c>
      <c r="I6" s="298">
        <v>21</v>
      </c>
      <c r="J6" s="95">
        <v>31161</v>
      </c>
      <c r="K6" s="98">
        <v>96</v>
      </c>
    </row>
    <row r="7" spans="1:11" ht="18" hidden="1" customHeight="1">
      <c r="A7" s="601">
        <v>18</v>
      </c>
      <c r="B7" s="95">
        <v>32205</v>
      </c>
      <c r="C7" s="96">
        <v>1</v>
      </c>
      <c r="D7" s="95">
        <v>24456</v>
      </c>
      <c r="E7" s="96">
        <v>15</v>
      </c>
      <c r="F7" s="95">
        <v>6037</v>
      </c>
      <c r="G7" s="96">
        <v>5</v>
      </c>
      <c r="H7" s="95">
        <v>268</v>
      </c>
      <c r="I7" s="296">
        <v>21</v>
      </c>
      <c r="J7" s="95">
        <v>30761</v>
      </c>
      <c r="K7" s="98">
        <v>95.5</v>
      </c>
    </row>
    <row r="8" spans="1:11" ht="18" hidden="1" customHeight="1">
      <c r="A8" s="601" t="s">
        <v>3072</v>
      </c>
      <c r="B8" s="95">
        <v>31855</v>
      </c>
      <c r="C8" s="96">
        <v>1</v>
      </c>
      <c r="D8" s="95">
        <v>24296</v>
      </c>
      <c r="E8" s="96">
        <v>15</v>
      </c>
      <c r="F8" s="95">
        <v>5958</v>
      </c>
      <c r="G8" s="96">
        <v>5</v>
      </c>
      <c r="H8" s="95">
        <v>265</v>
      </c>
      <c r="I8" s="298">
        <v>21</v>
      </c>
      <c r="J8" s="95">
        <v>30519</v>
      </c>
      <c r="K8" s="98">
        <v>95.8</v>
      </c>
    </row>
    <row r="9" spans="1:11" ht="18" hidden="1" customHeight="1">
      <c r="A9" s="601">
        <v>20</v>
      </c>
      <c r="B9" s="95">
        <v>31728</v>
      </c>
      <c r="C9" s="96">
        <v>1</v>
      </c>
      <c r="D9" s="95">
        <v>24288</v>
      </c>
      <c r="E9" s="96">
        <v>15</v>
      </c>
      <c r="F9" s="95">
        <v>5907</v>
      </c>
      <c r="G9" s="96">
        <v>5</v>
      </c>
      <c r="H9" s="95">
        <v>257</v>
      </c>
      <c r="I9" s="296">
        <v>21</v>
      </c>
      <c r="J9" s="95">
        <v>30452</v>
      </c>
      <c r="K9" s="98">
        <v>95.978315683308125</v>
      </c>
    </row>
    <row r="10" spans="1:11" ht="18" customHeight="1">
      <c r="A10" s="601" t="s">
        <v>3940</v>
      </c>
      <c r="B10" s="95">
        <v>31594</v>
      </c>
      <c r="C10" s="95">
        <v>1</v>
      </c>
      <c r="D10" s="95">
        <v>24184</v>
      </c>
      <c r="E10" s="95">
        <v>15</v>
      </c>
      <c r="F10" s="95">
        <v>5887</v>
      </c>
      <c r="G10" s="95">
        <v>5</v>
      </c>
      <c r="H10" s="95">
        <v>254</v>
      </c>
      <c r="I10" s="95">
        <v>21</v>
      </c>
      <c r="J10" s="95">
        <v>30315</v>
      </c>
      <c r="K10" s="1251">
        <v>96</v>
      </c>
    </row>
    <row r="11" spans="1:11" ht="18" customHeight="1">
      <c r="A11" s="601">
        <v>22</v>
      </c>
      <c r="B11" s="95">
        <v>31386</v>
      </c>
      <c r="C11" s="95">
        <v>1</v>
      </c>
      <c r="D11" s="95">
        <v>25558</v>
      </c>
      <c r="E11" s="95">
        <v>14</v>
      </c>
      <c r="F11" s="95">
        <v>4857</v>
      </c>
      <c r="G11" s="95">
        <v>5</v>
      </c>
      <c r="H11" s="95">
        <v>245</v>
      </c>
      <c r="I11" s="95">
        <v>20</v>
      </c>
      <c r="J11" s="95">
        <v>30660</v>
      </c>
      <c r="K11" s="1251">
        <v>97.7</v>
      </c>
    </row>
    <row r="12" spans="1:11" ht="18" customHeight="1">
      <c r="A12" s="601">
        <v>23</v>
      </c>
      <c r="B12" s="95">
        <v>31169</v>
      </c>
      <c r="C12" s="95">
        <v>1</v>
      </c>
      <c r="D12" s="95">
        <v>25433</v>
      </c>
      <c r="E12" s="95">
        <v>14</v>
      </c>
      <c r="F12" s="95">
        <v>4774</v>
      </c>
      <c r="G12" s="95">
        <v>5</v>
      </c>
      <c r="H12" s="95">
        <v>242</v>
      </c>
      <c r="I12" s="95">
        <v>20</v>
      </c>
      <c r="J12" s="95">
        <v>30449</v>
      </c>
      <c r="K12" s="1251">
        <v>97.7</v>
      </c>
    </row>
    <row r="13" spans="1:11" ht="18" customHeight="1">
      <c r="A13" s="601">
        <v>24</v>
      </c>
      <c r="B13" s="95">
        <v>31131</v>
      </c>
      <c r="C13" s="95">
        <v>1</v>
      </c>
      <c r="D13" s="95">
        <v>25528</v>
      </c>
      <c r="E13" s="95">
        <v>14</v>
      </c>
      <c r="F13" s="95">
        <v>4711</v>
      </c>
      <c r="G13" s="95">
        <v>5</v>
      </c>
      <c r="H13" s="95">
        <v>237</v>
      </c>
      <c r="I13" s="95">
        <v>20</v>
      </c>
      <c r="J13" s="95">
        <v>30476</v>
      </c>
      <c r="K13" s="1251">
        <v>97.9</v>
      </c>
    </row>
    <row r="14" spans="1:11" ht="18" customHeight="1">
      <c r="A14" s="601">
        <v>25</v>
      </c>
      <c r="B14" s="95">
        <v>30763</v>
      </c>
      <c r="C14" s="95">
        <v>1</v>
      </c>
      <c r="D14" s="95">
        <v>25225</v>
      </c>
      <c r="E14" s="95">
        <v>14</v>
      </c>
      <c r="F14" s="95">
        <v>4632</v>
      </c>
      <c r="G14" s="95">
        <v>5</v>
      </c>
      <c r="H14" s="95">
        <v>235</v>
      </c>
      <c r="I14" s="95">
        <v>20</v>
      </c>
      <c r="J14" s="95">
        <v>30092</v>
      </c>
      <c r="K14" s="1251">
        <v>97.8</v>
      </c>
    </row>
    <row r="15" spans="1:11" ht="18" customHeight="1">
      <c r="A15" s="601">
        <v>26</v>
      </c>
      <c r="B15" s="95">
        <v>30456</v>
      </c>
      <c r="C15" s="95">
        <v>1</v>
      </c>
      <c r="D15" s="95">
        <v>24694</v>
      </c>
      <c r="E15" s="95">
        <v>14</v>
      </c>
      <c r="F15" s="95">
        <v>4652</v>
      </c>
      <c r="G15" s="95">
        <v>5</v>
      </c>
      <c r="H15" s="95">
        <v>234</v>
      </c>
      <c r="I15" s="95">
        <v>20</v>
      </c>
      <c r="J15" s="95">
        <v>29580</v>
      </c>
      <c r="K15" s="1251">
        <v>97.1</v>
      </c>
    </row>
    <row r="16" spans="1:11" ht="18" customHeight="1">
      <c r="A16" s="601">
        <v>27</v>
      </c>
      <c r="B16" s="95">
        <v>30227</v>
      </c>
      <c r="C16" s="95">
        <v>1</v>
      </c>
      <c r="D16" s="95">
        <v>24974</v>
      </c>
      <c r="E16" s="95">
        <v>14</v>
      </c>
      <c r="F16" s="95">
        <v>4676</v>
      </c>
      <c r="G16" s="95">
        <v>5</v>
      </c>
      <c r="H16" s="95">
        <v>226</v>
      </c>
      <c r="I16" s="95">
        <v>20</v>
      </c>
      <c r="J16" s="95">
        <v>29876</v>
      </c>
      <c r="K16" s="1251">
        <v>98.838786515367062</v>
      </c>
    </row>
    <row r="17" spans="1:11" ht="18" customHeight="1">
      <c r="A17" s="601">
        <v>28</v>
      </c>
      <c r="B17" s="95">
        <v>29922</v>
      </c>
      <c r="C17" s="95">
        <v>1</v>
      </c>
      <c r="D17" s="95">
        <v>24737</v>
      </c>
      <c r="E17" s="95">
        <v>14</v>
      </c>
      <c r="F17" s="95">
        <v>4421</v>
      </c>
      <c r="G17" s="95">
        <v>5</v>
      </c>
      <c r="H17" s="95">
        <v>223</v>
      </c>
      <c r="I17" s="95">
        <v>20</v>
      </c>
      <c r="J17" s="95">
        <v>29381</v>
      </c>
      <c r="K17" s="1251">
        <v>98.191965777688665</v>
      </c>
    </row>
    <row r="18" spans="1:11" ht="18" customHeight="1">
      <c r="A18" s="601">
        <v>29</v>
      </c>
      <c r="B18" s="95">
        <v>29532</v>
      </c>
      <c r="C18" s="95">
        <v>1</v>
      </c>
      <c r="D18" s="95">
        <v>24481</v>
      </c>
      <c r="E18" s="95">
        <v>14</v>
      </c>
      <c r="F18" s="95">
        <v>4292</v>
      </c>
      <c r="G18" s="95">
        <v>5</v>
      </c>
      <c r="H18" s="95">
        <v>225</v>
      </c>
      <c r="I18" s="95">
        <v>20</v>
      </c>
      <c r="J18" s="95">
        <v>28998</v>
      </c>
      <c r="K18" s="1251">
        <v>98.2</v>
      </c>
    </row>
    <row r="19" spans="1:11" ht="18" customHeight="1">
      <c r="A19" s="601">
        <v>30</v>
      </c>
      <c r="B19" s="95">
        <v>29262</v>
      </c>
      <c r="C19" s="95">
        <v>1</v>
      </c>
      <c r="D19" s="95">
        <v>24201</v>
      </c>
      <c r="E19" s="95">
        <v>14</v>
      </c>
      <c r="F19" s="95">
        <v>4217</v>
      </c>
      <c r="G19" s="95">
        <v>4</v>
      </c>
      <c r="H19" s="95">
        <v>168</v>
      </c>
      <c r="I19" s="95">
        <v>19</v>
      </c>
      <c r="J19" s="95">
        <v>28586</v>
      </c>
      <c r="K19" s="1251">
        <v>97.7</v>
      </c>
    </row>
    <row r="20" spans="1:11" ht="18" customHeight="1">
      <c r="A20" s="1252" t="s">
        <v>3017</v>
      </c>
      <c r="B20" s="95">
        <v>29007</v>
      </c>
      <c r="C20" s="95">
        <v>1</v>
      </c>
      <c r="D20" s="95">
        <v>24080</v>
      </c>
      <c r="E20" s="95">
        <v>14</v>
      </c>
      <c r="F20" s="95">
        <v>4134</v>
      </c>
      <c r="G20" s="95">
        <v>3</v>
      </c>
      <c r="H20" s="95">
        <v>133</v>
      </c>
      <c r="I20" s="95">
        <v>18</v>
      </c>
      <c r="J20" s="95">
        <v>28347</v>
      </c>
      <c r="K20" s="1251">
        <v>97.7</v>
      </c>
    </row>
    <row r="21" spans="1:11" ht="18" customHeight="1">
      <c r="A21" s="1727">
        <v>2</v>
      </c>
      <c r="B21" s="95">
        <v>28814</v>
      </c>
      <c r="C21" s="95">
        <v>1</v>
      </c>
      <c r="D21" s="95">
        <v>23961</v>
      </c>
      <c r="E21" s="95">
        <v>14</v>
      </c>
      <c r="F21" s="95">
        <v>4067</v>
      </c>
      <c r="G21" s="95">
        <v>3</v>
      </c>
      <c r="H21" s="95">
        <v>135</v>
      </c>
      <c r="I21" s="95">
        <v>18</v>
      </c>
      <c r="J21" s="95">
        <v>28163</v>
      </c>
      <c r="K21" s="1251">
        <v>97.7</v>
      </c>
    </row>
    <row r="22" spans="1:11" ht="18" customHeight="1">
      <c r="A22" s="1252">
        <v>3</v>
      </c>
      <c r="B22" s="2141">
        <v>28428</v>
      </c>
      <c r="C22" s="2141">
        <v>1</v>
      </c>
      <c r="D22" s="2142">
        <v>23685</v>
      </c>
      <c r="E22" s="2141">
        <v>14</v>
      </c>
      <c r="F22" s="2141">
        <v>3967</v>
      </c>
      <c r="G22" s="2141">
        <v>3</v>
      </c>
      <c r="H22" s="2141">
        <v>133</v>
      </c>
      <c r="I22" s="2141">
        <v>18</v>
      </c>
      <c r="J22" s="2141">
        <v>27785</v>
      </c>
      <c r="K22" s="2143">
        <v>97.738145490361617</v>
      </c>
    </row>
    <row r="23" spans="1:11" ht="18" customHeight="1">
      <c r="A23" s="1788">
        <v>4</v>
      </c>
      <c r="B23" s="2144">
        <v>28189</v>
      </c>
      <c r="C23" s="2144">
        <v>1</v>
      </c>
      <c r="D23" s="2145">
        <v>23544</v>
      </c>
      <c r="E23" s="2144">
        <v>14</v>
      </c>
      <c r="F23" s="2144">
        <v>3887</v>
      </c>
      <c r="G23" s="2144">
        <v>3</v>
      </c>
      <c r="H23" s="2144">
        <v>131</v>
      </c>
      <c r="I23" s="2144">
        <v>18</v>
      </c>
      <c r="J23" s="2144">
        <v>27562</v>
      </c>
      <c r="K23" s="2146">
        <v>97.8</v>
      </c>
    </row>
    <row r="24" spans="1:11" ht="18" customHeight="1">
      <c r="A24" s="599" t="s">
        <v>3935</v>
      </c>
      <c r="B24" s="599"/>
      <c r="C24" s="599"/>
      <c r="D24" s="599"/>
    </row>
    <row r="25" spans="1:11" ht="18" customHeight="1">
      <c r="A25" s="2691" t="s">
        <v>276</v>
      </c>
      <c r="B25" s="2691"/>
      <c r="C25" s="2691"/>
      <c r="D25" s="2691"/>
    </row>
    <row r="26" spans="1:11" ht="15.75" customHeight="1">
      <c r="A26" s="216"/>
      <c r="B26" s="216"/>
      <c r="C26" s="216"/>
      <c r="D26" s="216"/>
    </row>
    <row r="27" spans="1:11" ht="25.5" customHeight="1">
      <c r="A27" s="337" t="s">
        <v>2639</v>
      </c>
      <c r="B27" s="337"/>
      <c r="C27" s="337"/>
      <c r="D27" s="558"/>
      <c r="E27" s="558"/>
      <c r="F27" s="558"/>
      <c r="G27" s="431"/>
      <c r="H27" s="431"/>
      <c r="I27" s="387" t="s">
        <v>277</v>
      </c>
    </row>
    <row r="28" spans="1:11" ht="18" customHeight="1">
      <c r="A28" s="2647" t="s">
        <v>266</v>
      </c>
      <c r="B28" s="2759" t="s">
        <v>278</v>
      </c>
      <c r="C28" s="2623" t="s">
        <v>279</v>
      </c>
      <c r="D28" s="2767" t="s">
        <v>280</v>
      </c>
      <c r="E28" s="2594" t="s">
        <v>281</v>
      </c>
      <c r="F28" s="2643"/>
      <c r="G28" s="2590"/>
      <c r="H28" s="2630" t="s">
        <v>282</v>
      </c>
      <c r="I28" s="2631"/>
      <c r="J28" s="431"/>
      <c r="K28" s="599"/>
    </row>
    <row r="29" spans="1:11" ht="18" customHeight="1">
      <c r="A29" s="2722"/>
      <c r="B29" s="2720"/>
      <c r="C29" s="2624"/>
      <c r="D29" s="2768"/>
      <c r="E29" s="578" t="s">
        <v>283</v>
      </c>
      <c r="F29" s="740" t="s">
        <v>284</v>
      </c>
      <c r="G29" s="740" t="s">
        <v>285</v>
      </c>
      <c r="H29" s="740" t="s">
        <v>283</v>
      </c>
      <c r="I29" s="740" t="s">
        <v>286</v>
      </c>
      <c r="J29" s="129"/>
      <c r="K29" s="601"/>
    </row>
    <row r="30" spans="1:11" ht="18" customHeight="1">
      <c r="A30" s="157"/>
      <c r="B30" s="254"/>
      <c r="C30" s="433" t="s">
        <v>236</v>
      </c>
      <c r="D30" s="94" t="s">
        <v>287</v>
      </c>
      <c r="E30" s="1253" t="s">
        <v>288</v>
      </c>
      <c r="F30" s="1253" t="s">
        <v>288</v>
      </c>
      <c r="G30" s="94" t="s">
        <v>289</v>
      </c>
      <c r="H30" s="1253" t="s">
        <v>288</v>
      </c>
      <c r="I30" s="1254" t="s">
        <v>288</v>
      </c>
      <c r="J30" s="129"/>
      <c r="K30" s="1255"/>
    </row>
    <row r="31" spans="1:11" ht="18" hidden="1" customHeight="1">
      <c r="A31" s="601" t="s">
        <v>2477</v>
      </c>
      <c r="B31" s="95">
        <v>1</v>
      </c>
      <c r="C31" s="96">
        <v>24745</v>
      </c>
      <c r="D31" s="95">
        <v>625</v>
      </c>
      <c r="E31" s="96">
        <v>3361</v>
      </c>
      <c r="F31" s="95">
        <v>3098</v>
      </c>
      <c r="G31" s="97">
        <v>92.2</v>
      </c>
      <c r="H31" s="1256">
        <v>9.1999999999999993</v>
      </c>
      <c r="I31" s="98">
        <v>8.5</v>
      </c>
      <c r="J31" s="129"/>
      <c r="K31" s="81"/>
    </row>
    <row r="32" spans="1:11" ht="18" hidden="1" customHeight="1">
      <c r="A32" s="601">
        <v>18</v>
      </c>
      <c r="B32" s="95">
        <v>1</v>
      </c>
      <c r="C32" s="96">
        <v>24456</v>
      </c>
      <c r="D32" s="95">
        <v>625</v>
      </c>
      <c r="E32" s="96">
        <v>3382</v>
      </c>
      <c r="F32" s="95">
        <v>3035</v>
      </c>
      <c r="G32" s="1256">
        <v>89.7</v>
      </c>
      <c r="H32" s="97">
        <v>9.3000000000000007</v>
      </c>
      <c r="I32" s="98">
        <v>8.3000000000000007</v>
      </c>
      <c r="J32" s="129"/>
      <c r="K32" s="81"/>
    </row>
    <row r="33" spans="1:11" ht="18" hidden="1" customHeight="1">
      <c r="A33" s="601" t="s">
        <v>3072</v>
      </c>
      <c r="B33" s="95">
        <v>1</v>
      </c>
      <c r="C33" s="96">
        <v>24296</v>
      </c>
      <c r="D33" s="95">
        <v>625</v>
      </c>
      <c r="E33" s="96">
        <v>3446</v>
      </c>
      <c r="F33" s="95">
        <v>3040</v>
      </c>
      <c r="G33" s="1256">
        <v>88.2</v>
      </c>
      <c r="H33" s="1256">
        <v>9.4</v>
      </c>
      <c r="I33" s="98">
        <v>8.3000000000000007</v>
      </c>
      <c r="J33" s="129"/>
      <c r="K33" s="81"/>
    </row>
    <row r="34" spans="1:11" ht="18" hidden="1" customHeight="1">
      <c r="A34" s="601">
        <v>20</v>
      </c>
      <c r="B34" s="95">
        <v>1</v>
      </c>
      <c r="C34" s="96">
        <v>24288</v>
      </c>
      <c r="D34" s="95">
        <v>625</v>
      </c>
      <c r="E34" s="96">
        <v>3446</v>
      </c>
      <c r="F34" s="95">
        <v>2991</v>
      </c>
      <c r="G34" s="1256">
        <v>86.8</v>
      </c>
      <c r="H34" s="97">
        <v>9.4410958904109581</v>
      </c>
      <c r="I34" s="98">
        <v>8.1945205479452063</v>
      </c>
      <c r="J34" s="129"/>
      <c r="K34" s="1257"/>
    </row>
    <row r="35" spans="1:11" ht="18" customHeight="1">
      <c r="A35" s="601" t="s">
        <v>3940</v>
      </c>
      <c r="B35" s="95">
        <v>1</v>
      </c>
      <c r="C35" s="96">
        <v>24184</v>
      </c>
      <c r="D35" s="95">
        <v>625</v>
      </c>
      <c r="E35" s="96">
        <v>3436</v>
      </c>
      <c r="F35" s="95">
        <v>3002</v>
      </c>
      <c r="G35" s="97">
        <v>87.4</v>
      </c>
      <c r="H35" s="97">
        <v>9.4</v>
      </c>
      <c r="I35" s="98">
        <v>8.1999999999999993</v>
      </c>
      <c r="J35" s="129"/>
      <c r="K35" s="1257"/>
    </row>
    <row r="36" spans="1:11" ht="18" customHeight="1">
      <c r="A36" s="601">
        <v>22</v>
      </c>
      <c r="B36" s="104">
        <v>1</v>
      </c>
      <c r="C36" s="95">
        <v>25558</v>
      </c>
      <c r="D36" s="95">
        <v>625</v>
      </c>
      <c r="E36" s="95">
        <v>3496</v>
      </c>
      <c r="F36" s="95">
        <v>3146</v>
      </c>
      <c r="G36" s="97">
        <v>90</v>
      </c>
      <c r="H36" s="97">
        <v>9.6</v>
      </c>
      <c r="I36" s="1251">
        <v>8.6</v>
      </c>
      <c r="J36" s="129"/>
      <c r="K36" s="1257"/>
    </row>
    <row r="37" spans="1:11" ht="18" customHeight="1">
      <c r="A37" s="601">
        <v>23</v>
      </c>
      <c r="B37" s="95">
        <v>1</v>
      </c>
      <c r="C37" s="96">
        <v>25433</v>
      </c>
      <c r="D37" s="95">
        <v>625</v>
      </c>
      <c r="E37" s="96">
        <v>3653</v>
      </c>
      <c r="F37" s="95">
        <v>3138</v>
      </c>
      <c r="G37" s="97">
        <v>85.9</v>
      </c>
      <c r="H37" s="97">
        <v>10</v>
      </c>
      <c r="I37" s="98">
        <v>8.6</v>
      </c>
      <c r="J37" s="129"/>
      <c r="K37" s="129"/>
    </row>
    <row r="38" spans="1:11" ht="18" customHeight="1">
      <c r="A38" s="601">
        <v>24</v>
      </c>
      <c r="B38" s="104">
        <v>1</v>
      </c>
      <c r="C38" s="95">
        <v>25528</v>
      </c>
      <c r="D38" s="95">
        <v>625</v>
      </c>
      <c r="E38" s="95">
        <v>3317</v>
      </c>
      <c r="F38" s="95">
        <v>3040</v>
      </c>
      <c r="G38" s="97">
        <v>91.6</v>
      </c>
      <c r="H38" s="97">
        <v>9.1</v>
      </c>
      <c r="I38" s="1251">
        <v>8.3000000000000007</v>
      </c>
      <c r="J38" s="129"/>
      <c r="K38" s="129"/>
    </row>
    <row r="39" spans="1:11" ht="18" customHeight="1">
      <c r="A39" s="601">
        <v>25</v>
      </c>
      <c r="B39" s="99">
        <v>1</v>
      </c>
      <c r="C39" s="95">
        <v>25225</v>
      </c>
      <c r="D39" s="100">
        <v>625</v>
      </c>
      <c r="E39" s="95">
        <v>3279</v>
      </c>
      <c r="F39" s="95">
        <v>2984</v>
      </c>
      <c r="G39" s="101">
        <v>91</v>
      </c>
      <c r="H39" s="101">
        <v>9</v>
      </c>
      <c r="I39" s="102">
        <v>8.1999999999999993</v>
      </c>
      <c r="J39" s="129"/>
      <c r="K39" s="129"/>
    </row>
    <row r="40" spans="1:11" ht="18" customHeight="1">
      <c r="A40" s="601">
        <v>26</v>
      </c>
      <c r="B40" s="104">
        <v>1</v>
      </c>
      <c r="C40" s="95">
        <v>24694</v>
      </c>
      <c r="D40" s="95">
        <v>625</v>
      </c>
      <c r="E40" s="95">
        <v>3251</v>
      </c>
      <c r="F40" s="95">
        <v>2960</v>
      </c>
      <c r="G40" s="97">
        <v>91</v>
      </c>
      <c r="H40" s="97">
        <v>8.9</v>
      </c>
      <c r="I40" s="1251">
        <v>8.1</v>
      </c>
    </row>
    <row r="41" spans="1:11" ht="18" customHeight="1">
      <c r="A41" s="601">
        <v>27</v>
      </c>
      <c r="B41" s="103">
        <v>1</v>
      </c>
      <c r="C41" s="95">
        <v>24974</v>
      </c>
      <c r="D41" s="298">
        <v>625</v>
      </c>
      <c r="E41" s="95">
        <v>3183</v>
      </c>
      <c r="F41" s="95">
        <v>2894</v>
      </c>
      <c r="G41" s="97">
        <v>90.920515237197606</v>
      </c>
      <c r="H41" s="97">
        <v>8.6967213114754092</v>
      </c>
      <c r="I41" s="1251">
        <v>7.9071038251366117</v>
      </c>
    </row>
    <row r="42" spans="1:11" ht="18" customHeight="1">
      <c r="A42" s="601">
        <v>28</v>
      </c>
      <c r="B42" s="103">
        <v>1</v>
      </c>
      <c r="C42" s="95">
        <v>24737</v>
      </c>
      <c r="D42" s="298">
        <v>625</v>
      </c>
      <c r="E42" s="95">
        <v>3175</v>
      </c>
      <c r="F42" s="95">
        <v>2886</v>
      </c>
      <c r="G42" s="97">
        <v>90.897637795275585</v>
      </c>
      <c r="H42" s="97">
        <v>8.6986301369863011</v>
      </c>
      <c r="I42" s="1251">
        <v>7.9068493150684933</v>
      </c>
    </row>
    <row r="43" spans="1:11" ht="18" customHeight="1">
      <c r="A43" s="601">
        <v>29</v>
      </c>
      <c r="B43" s="99">
        <v>1</v>
      </c>
      <c r="C43" s="95">
        <v>24481</v>
      </c>
      <c r="D43" s="100">
        <v>625</v>
      </c>
      <c r="E43" s="95">
        <v>3174</v>
      </c>
      <c r="F43" s="95">
        <v>2885</v>
      </c>
      <c r="G43" s="101">
        <v>90.9</v>
      </c>
      <c r="H43" s="101">
        <v>8.6999999999999993</v>
      </c>
      <c r="I43" s="102">
        <v>7.9</v>
      </c>
    </row>
    <row r="44" spans="1:11" ht="18" customHeight="1">
      <c r="A44" s="601">
        <v>30</v>
      </c>
      <c r="B44" s="104">
        <v>1</v>
      </c>
      <c r="C44" s="95">
        <v>24201</v>
      </c>
      <c r="D44" s="95">
        <v>625</v>
      </c>
      <c r="E44" s="95">
        <v>3097</v>
      </c>
      <c r="F44" s="95">
        <v>2833</v>
      </c>
      <c r="G44" s="97">
        <v>91.5</v>
      </c>
      <c r="H44" s="97">
        <v>8.5</v>
      </c>
      <c r="I44" s="1251">
        <v>7.8</v>
      </c>
    </row>
    <row r="45" spans="1:11" ht="18" customHeight="1">
      <c r="A45" s="1252" t="s">
        <v>3017</v>
      </c>
      <c r="B45" s="99">
        <v>1</v>
      </c>
      <c r="C45" s="95">
        <v>24080</v>
      </c>
      <c r="D45" s="100">
        <v>625</v>
      </c>
      <c r="E45" s="95">
        <v>3073</v>
      </c>
      <c r="F45" s="95">
        <v>2839</v>
      </c>
      <c r="G45" s="101">
        <v>92.4</v>
      </c>
      <c r="H45" s="101">
        <v>8.4</v>
      </c>
      <c r="I45" s="102">
        <v>7.8</v>
      </c>
    </row>
    <row r="46" spans="1:11" ht="18" customHeight="1">
      <c r="A46" s="1727">
        <v>2</v>
      </c>
      <c r="B46" s="104">
        <v>1</v>
      </c>
      <c r="C46" s="95">
        <v>23961</v>
      </c>
      <c r="D46" s="95">
        <v>625</v>
      </c>
      <c r="E46" s="95">
        <v>3073</v>
      </c>
      <c r="F46" s="95">
        <v>2855</v>
      </c>
      <c r="G46" s="97">
        <v>92.9</v>
      </c>
      <c r="H46" s="97">
        <v>8.4</v>
      </c>
      <c r="I46" s="1251">
        <v>7.8</v>
      </c>
    </row>
    <row r="47" spans="1:11" ht="18" customHeight="1">
      <c r="A47" s="1252">
        <v>3</v>
      </c>
      <c r="B47" s="2147">
        <v>1</v>
      </c>
      <c r="C47" s="2147">
        <v>23685</v>
      </c>
      <c r="D47" s="2147">
        <v>625</v>
      </c>
      <c r="E47" s="2147">
        <v>3181</v>
      </c>
      <c r="F47" s="2147">
        <v>2833</v>
      </c>
      <c r="G47" s="2148">
        <v>89.1</v>
      </c>
      <c r="H47" s="2148">
        <v>8.6999999999999993</v>
      </c>
      <c r="I47" s="2149">
        <v>7.8</v>
      </c>
    </row>
    <row r="48" spans="1:11" ht="18" customHeight="1">
      <c r="A48" s="1788">
        <v>4</v>
      </c>
      <c r="B48" s="2145">
        <v>1</v>
      </c>
      <c r="C48" s="2145">
        <v>23544</v>
      </c>
      <c r="D48" s="2145">
        <v>625</v>
      </c>
      <c r="E48" s="2145">
        <v>3185</v>
      </c>
      <c r="F48" s="2145">
        <v>2782</v>
      </c>
      <c r="G48" s="2150">
        <v>87.34693877551021</v>
      </c>
      <c r="H48" s="2150">
        <v>8.7260273972602747</v>
      </c>
      <c r="I48" s="2151">
        <v>7.6219178082191785</v>
      </c>
    </row>
    <row r="49" spans="1:6" ht="18" customHeight="1">
      <c r="A49" s="2575" t="s">
        <v>3935</v>
      </c>
      <c r="B49" s="2575"/>
      <c r="C49" s="2575"/>
      <c r="D49" s="2575"/>
      <c r="E49" s="2575"/>
      <c r="F49" s="2575"/>
    </row>
  </sheetData>
  <mergeCells count="17">
    <mergeCell ref="A1:E1"/>
    <mergeCell ref="A2:D2"/>
    <mergeCell ref="A3:A4"/>
    <mergeCell ref="B3:B4"/>
    <mergeCell ref="C3:D3"/>
    <mergeCell ref="E3:F3"/>
    <mergeCell ref="A49:F49"/>
    <mergeCell ref="G3:H3"/>
    <mergeCell ref="I3:J3"/>
    <mergeCell ref="K3:K4"/>
    <mergeCell ref="A25:D25"/>
    <mergeCell ref="A28:A29"/>
    <mergeCell ref="B28:B29"/>
    <mergeCell ref="C28:C29"/>
    <mergeCell ref="D28:D29"/>
    <mergeCell ref="E28:G28"/>
    <mergeCell ref="H28:I28"/>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5"/>
  <sheetViews>
    <sheetView showGridLines="0" view="pageBreakPreview" zoomScaleNormal="100" zoomScaleSheetLayoutView="100" workbookViewId="0">
      <selection activeCell="I50" sqref="I50"/>
    </sheetView>
  </sheetViews>
  <sheetFormatPr defaultRowHeight="24.95" customHeight="1"/>
  <cols>
    <col min="1" max="1" width="11" style="83" customWidth="1"/>
    <col min="2" max="10" width="7.625" style="83" customWidth="1"/>
    <col min="11" max="11" width="7.25" style="83" customWidth="1"/>
    <col min="12" max="12" width="11.5" style="83" customWidth="1"/>
    <col min="13" max="18" width="11.25" style="83" customWidth="1"/>
    <col min="19" max="256" width="9" style="83"/>
    <col min="257" max="257" width="8.625" style="83" customWidth="1"/>
    <col min="258" max="261" width="8.125" style="83" customWidth="1"/>
    <col min="262" max="263" width="7.375" style="83" customWidth="1"/>
    <col min="264" max="264" width="8.125" style="83" customWidth="1"/>
    <col min="265" max="265" width="7.375" style="83" customWidth="1"/>
    <col min="266" max="266" width="8.125" style="83" customWidth="1"/>
    <col min="267" max="267" width="7.125" style="83" customWidth="1"/>
    <col min="268" max="268" width="9" style="83"/>
    <col min="269" max="269" width="9.875" style="83" customWidth="1"/>
    <col min="270" max="270" width="9" style="83"/>
    <col min="271" max="271" width="10" style="83" customWidth="1"/>
    <col min="272" max="512" width="9" style="83"/>
    <col min="513" max="513" width="8.625" style="83" customWidth="1"/>
    <col min="514" max="517" width="8.125" style="83" customWidth="1"/>
    <col min="518" max="519" width="7.375" style="83" customWidth="1"/>
    <col min="520" max="520" width="8.125" style="83" customWidth="1"/>
    <col min="521" max="521" width="7.375" style="83" customWidth="1"/>
    <col min="522" max="522" width="8.125" style="83" customWidth="1"/>
    <col min="523" max="523" width="7.125" style="83" customWidth="1"/>
    <col min="524" max="524" width="9" style="83"/>
    <col min="525" max="525" width="9.875" style="83" customWidth="1"/>
    <col min="526" max="526" width="9" style="83"/>
    <col min="527" max="527" width="10" style="83" customWidth="1"/>
    <col min="528" max="768" width="9" style="83"/>
    <col min="769" max="769" width="8.625" style="83" customWidth="1"/>
    <col min="770" max="773" width="8.125" style="83" customWidth="1"/>
    <col min="774" max="775" width="7.375" style="83" customWidth="1"/>
    <col min="776" max="776" width="8.125" style="83" customWidth="1"/>
    <col min="777" max="777" width="7.375" style="83" customWidth="1"/>
    <col min="778" max="778" width="8.125" style="83" customWidth="1"/>
    <col min="779" max="779" width="7.125" style="83" customWidth="1"/>
    <col min="780" max="780" width="9" style="83"/>
    <col min="781" max="781" width="9.875" style="83" customWidth="1"/>
    <col min="782" max="782" width="9" style="83"/>
    <col min="783" max="783" width="10" style="83" customWidth="1"/>
    <col min="784" max="1024" width="9" style="83"/>
    <col min="1025" max="1025" width="8.625" style="83" customWidth="1"/>
    <col min="1026" max="1029" width="8.125" style="83" customWidth="1"/>
    <col min="1030" max="1031" width="7.375" style="83" customWidth="1"/>
    <col min="1032" max="1032" width="8.125" style="83" customWidth="1"/>
    <col min="1033" max="1033" width="7.375" style="83" customWidth="1"/>
    <col min="1034" max="1034" width="8.125" style="83" customWidth="1"/>
    <col min="1035" max="1035" width="7.125" style="83" customWidth="1"/>
    <col min="1036" max="1036" width="9" style="83"/>
    <col min="1037" max="1037" width="9.875" style="83" customWidth="1"/>
    <col min="1038" max="1038" width="9" style="83"/>
    <col min="1039" max="1039" width="10" style="83" customWidth="1"/>
    <col min="1040" max="1280" width="9" style="83"/>
    <col min="1281" max="1281" width="8.625" style="83" customWidth="1"/>
    <col min="1282" max="1285" width="8.125" style="83" customWidth="1"/>
    <col min="1286" max="1287" width="7.375" style="83" customWidth="1"/>
    <col min="1288" max="1288" width="8.125" style="83" customWidth="1"/>
    <col min="1289" max="1289" width="7.375" style="83" customWidth="1"/>
    <col min="1290" max="1290" width="8.125" style="83" customWidth="1"/>
    <col min="1291" max="1291" width="7.125" style="83" customWidth="1"/>
    <col min="1292" max="1292" width="9" style="83"/>
    <col min="1293" max="1293" width="9.875" style="83" customWidth="1"/>
    <col min="1294" max="1294" width="9" style="83"/>
    <col min="1295" max="1295" width="10" style="83" customWidth="1"/>
    <col min="1296" max="1536" width="9" style="83"/>
    <col min="1537" max="1537" width="8.625" style="83" customWidth="1"/>
    <col min="1538" max="1541" width="8.125" style="83" customWidth="1"/>
    <col min="1542" max="1543" width="7.375" style="83" customWidth="1"/>
    <col min="1544" max="1544" width="8.125" style="83" customWidth="1"/>
    <col min="1545" max="1545" width="7.375" style="83" customWidth="1"/>
    <col min="1546" max="1546" width="8.125" style="83" customWidth="1"/>
    <col min="1547" max="1547" width="7.125" style="83" customWidth="1"/>
    <col min="1548" max="1548" width="9" style="83"/>
    <col min="1549" max="1549" width="9.875" style="83" customWidth="1"/>
    <col min="1550" max="1550" width="9" style="83"/>
    <col min="1551" max="1551" width="10" style="83" customWidth="1"/>
    <col min="1552" max="1792" width="9" style="83"/>
    <col min="1793" max="1793" width="8.625" style="83" customWidth="1"/>
    <col min="1794" max="1797" width="8.125" style="83" customWidth="1"/>
    <col min="1798" max="1799" width="7.375" style="83" customWidth="1"/>
    <col min="1800" max="1800" width="8.125" style="83" customWidth="1"/>
    <col min="1801" max="1801" width="7.375" style="83" customWidth="1"/>
    <col min="1802" max="1802" width="8.125" style="83" customWidth="1"/>
    <col min="1803" max="1803" width="7.125" style="83" customWidth="1"/>
    <col min="1804" max="1804" width="9" style="83"/>
    <col min="1805" max="1805" width="9.875" style="83" customWidth="1"/>
    <col min="1806" max="1806" width="9" style="83"/>
    <col min="1807" max="1807" width="10" style="83" customWidth="1"/>
    <col min="1808" max="2048" width="9" style="83"/>
    <col min="2049" max="2049" width="8.625" style="83" customWidth="1"/>
    <col min="2050" max="2053" width="8.125" style="83" customWidth="1"/>
    <col min="2054" max="2055" width="7.375" style="83" customWidth="1"/>
    <col min="2056" max="2056" width="8.125" style="83" customWidth="1"/>
    <col min="2057" max="2057" width="7.375" style="83" customWidth="1"/>
    <col min="2058" max="2058" width="8.125" style="83" customWidth="1"/>
    <col min="2059" max="2059" width="7.125" style="83" customWidth="1"/>
    <col min="2060" max="2060" width="9" style="83"/>
    <col min="2061" max="2061" width="9.875" style="83" customWidth="1"/>
    <col min="2062" max="2062" width="9" style="83"/>
    <col min="2063" max="2063" width="10" style="83" customWidth="1"/>
    <col min="2064" max="2304" width="9" style="83"/>
    <col min="2305" max="2305" width="8.625" style="83" customWidth="1"/>
    <col min="2306" max="2309" width="8.125" style="83" customWidth="1"/>
    <col min="2310" max="2311" width="7.375" style="83" customWidth="1"/>
    <col min="2312" max="2312" width="8.125" style="83" customWidth="1"/>
    <col min="2313" max="2313" width="7.375" style="83" customWidth="1"/>
    <col min="2314" max="2314" width="8.125" style="83" customWidth="1"/>
    <col min="2315" max="2315" width="7.125" style="83" customWidth="1"/>
    <col min="2316" max="2316" width="9" style="83"/>
    <col min="2317" max="2317" width="9.875" style="83" customWidth="1"/>
    <col min="2318" max="2318" width="9" style="83"/>
    <col min="2319" max="2319" width="10" style="83" customWidth="1"/>
    <col min="2320" max="2560" width="9" style="83"/>
    <col min="2561" max="2561" width="8.625" style="83" customWidth="1"/>
    <col min="2562" max="2565" width="8.125" style="83" customWidth="1"/>
    <col min="2566" max="2567" width="7.375" style="83" customWidth="1"/>
    <col min="2568" max="2568" width="8.125" style="83" customWidth="1"/>
    <col min="2569" max="2569" width="7.375" style="83" customWidth="1"/>
    <col min="2570" max="2570" width="8.125" style="83" customWidth="1"/>
    <col min="2571" max="2571" width="7.125" style="83" customWidth="1"/>
    <col min="2572" max="2572" width="9" style="83"/>
    <col min="2573" max="2573" width="9.875" style="83" customWidth="1"/>
    <col min="2574" max="2574" width="9" style="83"/>
    <col min="2575" max="2575" width="10" style="83" customWidth="1"/>
    <col min="2576" max="2816" width="9" style="83"/>
    <col min="2817" max="2817" width="8.625" style="83" customWidth="1"/>
    <col min="2818" max="2821" width="8.125" style="83" customWidth="1"/>
    <col min="2822" max="2823" width="7.375" style="83" customWidth="1"/>
    <col min="2824" max="2824" width="8.125" style="83" customWidth="1"/>
    <col min="2825" max="2825" width="7.375" style="83" customWidth="1"/>
    <col min="2826" max="2826" width="8.125" style="83" customWidth="1"/>
    <col min="2827" max="2827" width="7.125" style="83" customWidth="1"/>
    <col min="2828" max="2828" width="9" style="83"/>
    <col min="2829" max="2829" width="9.875" style="83" customWidth="1"/>
    <col min="2830" max="2830" width="9" style="83"/>
    <col min="2831" max="2831" width="10" style="83" customWidth="1"/>
    <col min="2832" max="3072" width="9" style="83"/>
    <col min="3073" max="3073" width="8.625" style="83" customWidth="1"/>
    <col min="3074" max="3077" width="8.125" style="83" customWidth="1"/>
    <col min="3078" max="3079" width="7.375" style="83" customWidth="1"/>
    <col min="3080" max="3080" width="8.125" style="83" customWidth="1"/>
    <col min="3081" max="3081" width="7.375" style="83" customWidth="1"/>
    <col min="3082" max="3082" width="8.125" style="83" customWidth="1"/>
    <col min="3083" max="3083" width="7.125" style="83" customWidth="1"/>
    <col min="3084" max="3084" width="9" style="83"/>
    <col min="3085" max="3085" width="9.875" style="83" customWidth="1"/>
    <col min="3086" max="3086" width="9" style="83"/>
    <col min="3087" max="3087" width="10" style="83" customWidth="1"/>
    <col min="3088" max="3328" width="9" style="83"/>
    <col min="3329" max="3329" width="8.625" style="83" customWidth="1"/>
    <col min="3330" max="3333" width="8.125" style="83" customWidth="1"/>
    <col min="3334" max="3335" width="7.375" style="83" customWidth="1"/>
    <col min="3336" max="3336" width="8.125" style="83" customWidth="1"/>
    <col min="3337" max="3337" width="7.375" style="83" customWidth="1"/>
    <col min="3338" max="3338" width="8.125" style="83" customWidth="1"/>
    <col min="3339" max="3339" width="7.125" style="83" customWidth="1"/>
    <col min="3340" max="3340" width="9" style="83"/>
    <col min="3341" max="3341" width="9.875" style="83" customWidth="1"/>
    <col min="3342" max="3342" width="9" style="83"/>
    <col min="3343" max="3343" width="10" style="83" customWidth="1"/>
    <col min="3344" max="3584" width="9" style="83"/>
    <col min="3585" max="3585" width="8.625" style="83" customWidth="1"/>
    <col min="3586" max="3589" width="8.125" style="83" customWidth="1"/>
    <col min="3590" max="3591" width="7.375" style="83" customWidth="1"/>
    <col min="3592" max="3592" width="8.125" style="83" customWidth="1"/>
    <col min="3593" max="3593" width="7.375" style="83" customWidth="1"/>
    <col min="3594" max="3594" width="8.125" style="83" customWidth="1"/>
    <col min="3595" max="3595" width="7.125" style="83" customWidth="1"/>
    <col min="3596" max="3596" width="9" style="83"/>
    <col min="3597" max="3597" width="9.875" style="83" customWidth="1"/>
    <col min="3598" max="3598" width="9" style="83"/>
    <col min="3599" max="3599" width="10" style="83" customWidth="1"/>
    <col min="3600" max="3840" width="9" style="83"/>
    <col min="3841" max="3841" width="8.625" style="83" customWidth="1"/>
    <col min="3842" max="3845" width="8.125" style="83" customWidth="1"/>
    <col min="3846" max="3847" width="7.375" style="83" customWidth="1"/>
    <col min="3848" max="3848" width="8.125" style="83" customWidth="1"/>
    <col min="3849" max="3849" width="7.375" style="83" customWidth="1"/>
    <col min="3850" max="3850" width="8.125" style="83" customWidth="1"/>
    <col min="3851" max="3851" width="7.125" style="83" customWidth="1"/>
    <col min="3852" max="3852" width="9" style="83"/>
    <col min="3853" max="3853" width="9.875" style="83" customWidth="1"/>
    <col min="3854" max="3854" width="9" style="83"/>
    <col min="3855" max="3855" width="10" style="83" customWidth="1"/>
    <col min="3856" max="4096" width="9" style="83"/>
    <col min="4097" max="4097" width="8.625" style="83" customWidth="1"/>
    <col min="4098" max="4101" width="8.125" style="83" customWidth="1"/>
    <col min="4102" max="4103" width="7.375" style="83" customWidth="1"/>
    <col min="4104" max="4104" width="8.125" style="83" customWidth="1"/>
    <col min="4105" max="4105" width="7.375" style="83" customWidth="1"/>
    <col min="4106" max="4106" width="8.125" style="83" customWidth="1"/>
    <col min="4107" max="4107" width="7.125" style="83" customWidth="1"/>
    <col min="4108" max="4108" width="9" style="83"/>
    <col min="4109" max="4109" width="9.875" style="83" customWidth="1"/>
    <col min="4110" max="4110" width="9" style="83"/>
    <col min="4111" max="4111" width="10" style="83" customWidth="1"/>
    <col min="4112" max="4352" width="9" style="83"/>
    <col min="4353" max="4353" width="8.625" style="83" customWidth="1"/>
    <col min="4354" max="4357" width="8.125" style="83" customWidth="1"/>
    <col min="4358" max="4359" width="7.375" style="83" customWidth="1"/>
    <col min="4360" max="4360" width="8.125" style="83" customWidth="1"/>
    <col min="4361" max="4361" width="7.375" style="83" customWidth="1"/>
    <col min="4362" max="4362" width="8.125" style="83" customWidth="1"/>
    <col min="4363" max="4363" width="7.125" style="83" customWidth="1"/>
    <col min="4364" max="4364" width="9" style="83"/>
    <col min="4365" max="4365" width="9.875" style="83" customWidth="1"/>
    <col min="4366" max="4366" width="9" style="83"/>
    <col min="4367" max="4367" width="10" style="83" customWidth="1"/>
    <col min="4368" max="4608" width="9" style="83"/>
    <col min="4609" max="4609" width="8.625" style="83" customWidth="1"/>
    <col min="4610" max="4613" width="8.125" style="83" customWidth="1"/>
    <col min="4614" max="4615" width="7.375" style="83" customWidth="1"/>
    <col min="4616" max="4616" width="8.125" style="83" customWidth="1"/>
    <col min="4617" max="4617" width="7.375" style="83" customWidth="1"/>
    <col min="4618" max="4618" width="8.125" style="83" customWidth="1"/>
    <col min="4619" max="4619" width="7.125" style="83" customWidth="1"/>
    <col min="4620" max="4620" width="9" style="83"/>
    <col min="4621" max="4621" width="9.875" style="83" customWidth="1"/>
    <col min="4622" max="4622" width="9" style="83"/>
    <col min="4623" max="4623" width="10" style="83" customWidth="1"/>
    <col min="4624" max="4864" width="9" style="83"/>
    <col min="4865" max="4865" width="8.625" style="83" customWidth="1"/>
    <col min="4866" max="4869" width="8.125" style="83" customWidth="1"/>
    <col min="4870" max="4871" width="7.375" style="83" customWidth="1"/>
    <col min="4872" max="4872" width="8.125" style="83" customWidth="1"/>
    <col min="4873" max="4873" width="7.375" style="83" customWidth="1"/>
    <col min="4874" max="4874" width="8.125" style="83" customWidth="1"/>
    <col min="4875" max="4875" width="7.125" style="83" customWidth="1"/>
    <col min="4876" max="4876" width="9" style="83"/>
    <col min="4877" max="4877" width="9.875" style="83" customWidth="1"/>
    <col min="4878" max="4878" width="9" style="83"/>
    <col min="4879" max="4879" width="10" style="83" customWidth="1"/>
    <col min="4880" max="5120" width="9" style="83"/>
    <col min="5121" max="5121" width="8.625" style="83" customWidth="1"/>
    <col min="5122" max="5125" width="8.125" style="83" customWidth="1"/>
    <col min="5126" max="5127" width="7.375" style="83" customWidth="1"/>
    <col min="5128" max="5128" width="8.125" style="83" customWidth="1"/>
    <col min="5129" max="5129" width="7.375" style="83" customWidth="1"/>
    <col min="5130" max="5130" width="8.125" style="83" customWidth="1"/>
    <col min="5131" max="5131" width="7.125" style="83" customWidth="1"/>
    <col min="5132" max="5132" width="9" style="83"/>
    <col min="5133" max="5133" width="9.875" style="83" customWidth="1"/>
    <col min="5134" max="5134" width="9" style="83"/>
    <col min="5135" max="5135" width="10" style="83" customWidth="1"/>
    <col min="5136" max="5376" width="9" style="83"/>
    <col min="5377" max="5377" width="8.625" style="83" customWidth="1"/>
    <col min="5378" max="5381" width="8.125" style="83" customWidth="1"/>
    <col min="5382" max="5383" width="7.375" style="83" customWidth="1"/>
    <col min="5384" max="5384" width="8.125" style="83" customWidth="1"/>
    <col min="5385" max="5385" width="7.375" style="83" customWidth="1"/>
    <col min="5386" max="5386" width="8.125" style="83" customWidth="1"/>
    <col min="5387" max="5387" width="7.125" style="83" customWidth="1"/>
    <col min="5388" max="5388" width="9" style="83"/>
    <col min="5389" max="5389" width="9.875" style="83" customWidth="1"/>
    <col min="5390" max="5390" width="9" style="83"/>
    <col min="5391" max="5391" width="10" style="83" customWidth="1"/>
    <col min="5392" max="5632" width="9" style="83"/>
    <col min="5633" max="5633" width="8.625" style="83" customWidth="1"/>
    <col min="5634" max="5637" width="8.125" style="83" customWidth="1"/>
    <col min="5638" max="5639" width="7.375" style="83" customWidth="1"/>
    <col min="5640" max="5640" width="8.125" style="83" customWidth="1"/>
    <col min="5641" max="5641" width="7.375" style="83" customWidth="1"/>
    <col min="5642" max="5642" width="8.125" style="83" customWidth="1"/>
    <col min="5643" max="5643" width="7.125" style="83" customWidth="1"/>
    <col min="5644" max="5644" width="9" style="83"/>
    <col min="5645" max="5645" width="9.875" style="83" customWidth="1"/>
    <col min="5646" max="5646" width="9" style="83"/>
    <col min="5647" max="5647" width="10" style="83" customWidth="1"/>
    <col min="5648" max="5888" width="9" style="83"/>
    <col min="5889" max="5889" width="8.625" style="83" customWidth="1"/>
    <col min="5890" max="5893" width="8.125" style="83" customWidth="1"/>
    <col min="5894" max="5895" width="7.375" style="83" customWidth="1"/>
    <col min="5896" max="5896" width="8.125" style="83" customWidth="1"/>
    <col min="5897" max="5897" width="7.375" style="83" customWidth="1"/>
    <col min="5898" max="5898" width="8.125" style="83" customWidth="1"/>
    <col min="5899" max="5899" width="7.125" style="83" customWidth="1"/>
    <col min="5900" max="5900" width="9" style="83"/>
    <col min="5901" max="5901" width="9.875" style="83" customWidth="1"/>
    <col min="5902" max="5902" width="9" style="83"/>
    <col min="5903" max="5903" width="10" style="83" customWidth="1"/>
    <col min="5904" max="6144" width="9" style="83"/>
    <col min="6145" max="6145" width="8.625" style="83" customWidth="1"/>
    <col min="6146" max="6149" width="8.125" style="83" customWidth="1"/>
    <col min="6150" max="6151" width="7.375" style="83" customWidth="1"/>
    <col min="6152" max="6152" width="8.125" style="83" customWidth="1"/>
    <col min="6153" max="6153" width="7.375" style="83" customWidth="1"/>
    <col min="6154" max="6154" width="8.125" style="83" customWidth="1"/>
    <col min="6155" max="6155" width="7.125" style="83" customWidth="1"/>
    <col min="6156" max="6156" width="9" style="83"/>
    <col min="6157" max="6157" width="9.875" style="83" customWidth="1"/>
    <col min="6158" max="6158" width="9" style="83"/>
    <col min="6159" max="6159" width="10" style="83" customWidth="1"/>
    <col min="6160" max="6400" width="9" style="83"/>
    <col min="6401" max="6401" width="8.625" style="83" customWidth="1"/>
    <col min="6402" max="6405" width="8.125" style="83" customWidth="1"/>
    <col min="6406" max="6407" width="7.375" style="83" customWidth="1"/>
    <col min="6408" max="6408" width="8.125" style="83" customWidth="1"/>
    <col min="6409" max="6409" width="7.375" style="83" customWidth="1"/>
    <col min="6410" max="6410" width="8.125" style="83" customWidth="1"/>
    <col min="6411" max="6411" width="7.125" style="83" customWidth="1"/>
    <col min="6412" max="6412" width="9" style="83"/>
    <col min="6413" max="6413" width="9.875" style="83" customWidth="1"/>
    <col min="6414" max="6414" width="9" style="83"/>
    <col min="6415" max="6415" width="10" style="83" customWidth="1"/>
    <col min="6416" max="6656" width="9" style="83"/>
    <col min="6657" max="6657" width="8.625" style="83" customWidth="1"/>
    <col min="6658" max="6661" width="8.125" style="83" customWidth="1"/>
    <col min="6662" max="6663" width="7.375" style="83" customWidth="1"/>
    <col min="6664" max="6664" width="8.125" style="83" customWidth="1"/>
    <col min="6665" max="6665" width="7.375" style="83" customWidth="1"/>
    <col min="6666" max="6666" width="8.125" style="83" customWidth="1"/>
    <col min="6667" max="6667" width="7.125" style="83" customWidth="1"/>
    <col min="6668" max="6668" width="9" style="83"/>
    <col min="6669" max="6669" width="9.875" style="83" customWidth="1"/>
    <col min="6670" max="6670" width="9" style="83"/>
    <col min="6671" max="6671" width="10" style="83" customWidth="1"/>
    <col min="6672" max="6912" width="9" style="83"/>
    <col min="6913" max="6913" width="8.625" style="83" customWidth="1"/>
    <col min="6914" max="6917" width="8.125" style="83" customWidth="1"/>
    <col min="6918" max="6919" width="7.375" style="83" customWidth="1"/>
    <col min="6920" max="6920" width="8.125" style="83" customWidth="1"/>
    <col min="6921" max="6921" width="7.375" style="83" customWidth="1"/>
    <col min="6922" max="6922" width="8.125" style="83" customWidth="1"/>
    <col min="6923" max="6923" width="7.125" style="83" customWidth="1"/>
    <col min="6924" max="6924" width="9" style="83"/>
    <col min="6925" max="6925" width="9.875" style="83" customWidth="1"/>
    <col min="6926" max="6926" width="9" style="83"/>
    <col min="6927" max="6927" width="10" style="83" customWidth="1"/>
    <col min="6928" max="7168" width="9" style="83"/>
    <col min="7169" max="7169" width="8.625" style="83" customWidth="1"/>
    <col min="7170" max="7173" width="8.125" style="83" customWidth="1"/>
    <col min="7174" max="7175" width="7.375" style="83" customWidth="1"/>
    <col min="7176" max="7176" width="8.125" style="83" customWidth="1"/>
    <col min="7177" max="7177" width="7.375" style="83" customWidth="1"/>
    <col min="7178" max="7178" width="8.125" style="83" customWidth="1"/>
    <col min="7179" max="7179" width="7.125" style="83" customWidth="1"/>
    <col min="7180" max="7180" width="9" style="83"/>
    <col min="7181" max="7181" width="9.875" style="83" customWidth="1"/>
    <col min="7182" max="7182" width="9" style="83"/>
    <col min="7183" max="7183" width="10" style="83" customWidth="1"/>
    <col min="7184" max="7424" width="9" style="83"/>
    <col min="7425" max="7425" width="8.625" style="83" customWidth="1"/>
    <col min="7426" max="7429" width="8.125" style="83" customWidth="1"/>
    <col min="7430" max="7431" width="7.375" style="83" customWidth="1"/>
    <col min="7432" max="7432" width="8.125" style="83" customWidth="1"/>
    <col min="7433" max="7433" width="7.375" style="83" customWidth="1"/>
    <col min="7434" max="7434" width="8.125" style="83" customWidth="1"/>
    <col min="7435" max="7435" width="7.125" style="83" customWidth="1"/>
    <col min="7436" max="7436" width="9" style="83"/>
    <col min="7437" max="7437" width="9.875" style="83" customWidth="1"/>
    <col min="7438" max="7438" width="9" style="83"/>
    <col min="7439" max="7439" width="10" style="83" customWidth="1"/>
    <col min="7440" max="7680" width="9" style="83"/>
    <col min="7681" max="7681" width="8.625" style="83" customWidth="1"/>
    <col min="7682" max="7685" width="8.125" style="83" customWidth="1"/>
    <col min="7686" max="7687" width="7.375" style="83" customWidth="1"/>
    <col min="7688" max="7688" width="8.125" style="83" customWidth="1"/>
    <col min="7689" max="7689" width="7.375" style="83" customWidth="1"/>
    <col min="7690" max="7690" width="8.125" style="83" customWidth="1"/>
    <col min="7691" max="7691" width="7.125" style="83" customWidth="1"/>
    <col min="7692" max="7692" width="9" style="83"/>
    <col min="7693" max="7693" width="9.875" style="83" customWidth="1"/>
    <col min="7694" max="7694" width="9" style="83"/>
    <col min="7695" max="7695" width="10" style="83" customWidth="1"/>
    <col min="7696" max="7936" width="9" style="83"/>
    <col min="7937" max="7937" width="8.625" style="83" customWidth="1"/>
    <col min="7938" max="7941" width="8.125" style="83" customWidth="1"/>
    <col min="7942" max="7943" width="7.375" style="83" customWidth="1"/>
    <col min="7944" max="7944" width="8.125" style="83" customWidth="1"/>
    <col min="7945" max="7945" width="7.375" style="83" customWidth="1"/>
    <col min="7946" max="7946" width="8.125" style="83" customWidth="1"/>
    <col min="7947" max="7947" width="7.125" style="83" customWidth="1"/>
    <col min="7948" max="7948" width="9" style="83"/>
    <col min="7949" max="7949" width="9.875" style="83" customWidth="1"/>
    <col min="7950" max="7950" width="9" style="83"/>
    <col min="7951" max="7951" width="10" style="83" customWidth="1"/>
    <col min="7952" max="8192" width="9" style="83"/>
    <col min="8193" max="8193" width="8.625" style="83" customWidth="1"/>
    <col min="8194" max="8197" width="8.125" style="83" customWidth="1"/>
    <col min="8198" max="8199" width="7.375" style="83" customWidth="1"/>
    <col min="8200" max="8200" width="8.125" style="83" customWidth="1"/>
    <col min="8201" max="8201" width="7.375" style="83" customWidth="1"/>
    <col min="8202" max="8202" width="8.125" style="83" customWidth="1"/>
    <col min="8203" max="8203" width="7.125" style="83" customWidth="1"/>
    <col min="8204" max="8204" width="9" style="83"/>
    <col min="8205" max="8205" width="9.875" style="83" customWidth="1"/>
    <col min="8206" max="8206" width="9" style="83"/>
    <col min="8207" max="8207" width="10" style="83" customWidth="1"/>
    <col min="8208" max="8448" width="9" style="83"/>
    <col min="8449" max="8449" width="8.625" style="83" customWidth="1"/>
    <col min="8450" max="8453" width="8.125" style="83" customWidth="1"/>
    <col min="8454" max="8455" width="7.375" style="83" customWidth="1"/>
    <col min="8456" max="8456" width="8.125" style="83" customWidth="1"/>
    <col min="8457" max="8457" width="7.375" style="83" customWidth="1"/>
    <col min="8458" max="8458" width="8.125" style="83" customWidth="1"/>
    <col min="8459" max="8459" width="7.125" style="83" customWidth="1"/>
    <col min="8460" max="8460" width="9" style="83"/>
    <col min="8461" max="8461" width="9.875" style="83" customWidth="1"/>
    <col min="8462" max="8462" width="9" style="83"/>
    <col min="8463" max="8463" width="10" style="83" customWidth="1"/>
    <col min="8464" max="8704" width="9" style="83"/>
    <col min="8705" max="8705" width="8.625" style="83" customWidth="1"/>
    <col min="8706" max="8709" width="8.125" style="83" customWidth="1"/>
    <col min="8710" max="8711" width="7.375" style="83" customWidth="1"/>
    <col min="8712" max="8712" width="8.125" style="83" customWidth="1"/>
    <col min="8713" max="8713" width="7.375" style="83" customWidth="1"/>
    <col min="8714" max="8714" width="8.125" style="83" customWidth="1"/>
    <col min="8715" max="8715" width="7.125" style="83" customWidth="1"/>
    <col min="8716" max="8716" width="9" style="83"/>
    <col min="8717" max="8717" width="9.875" style="83" customWidth="1"/>
    <col min="8718" max="8718" width="9" style="83"/>
    <col min="8719" max="8719" width="10" style="83" customWidth="1"/>
    <col min="8720" max="8960" width="9" style="83"/>
    <col min="8961" max="8961" width="8.625" style="83" customWidth="1"/>
    <col min="8962" max="8965" width="8.125" style="83" customWidth="1"/>
    <col min="8966" max="8967" width="7.375" style="83" customWidth="1"/>
    <col min="8968" max="8968" width="8.125" style="83" customWidth="1"/>
    <col min="8969" max="8969" width="7.375" style="83" customWidth="1"/>
    <col min="8970" max="8970" width="8.125" style="83" customWidth="1"/>
    <col min="8971" max="8971" width="7.125" style="83" customWidth="1"/>
    <col min="8972" max="8972" width="9" style="83"/>
    <col min="8973" max="8973" width="9.875" style="83" customWidth="1"/>
    <col min="8974" max="8974" width="9" style="83"/>
    <col min="8975" max="8975" width="10" style="83" customWidth="1"/>
    <col min="8976" max="9216" width="9" style="83"/>
    <col min="9217" max="9217" width="8.625" style="83" customWidth="1"/>
    <col min="9218" max="9221" width="8.125" style="83" customWidth="1"/>
    <col min="9222" max="9223" width="7.375" style="83" customWidth="1"/>
    <col min="9224" max="9224" width="8.125" style="83" customWidth="1"/>
    <col min="9225" max="9225" width="7.375" style="83" customWidth="1"/>
    <col min="9226" max="9226" width="8.125" style="83" customWidth="1"/>
    <col min="9227" max="9227" width="7.125" style="83" customWidth="1"/>
    <col min="9228" max="9228" width="9" style="83"/>
    <col min="9229" max="9229" width="9.875" style="83" customWidth="1"/>
    <col min="9230" max="9230" width="9" style="83"/>
    <col min="9231" max="9231" width="10" style="83" customWidth="1"/>
    <col min="9232" max="9472" width="9" style="83"/>
    <col min="9473" max="9473" width="8.625" style="83" customWidth="1"/>
    <col min="9474" max="9477" width="8.125" style="83" customWidth="1"/>
    <col min="9478" max="9479" width="7.375" style="83" customWidth="1"/>
    <col min="9480" max="9480" width="8.125" style="83" customWidth="1"/>
    <col min="9481" max="9481" width="7.375" style="83" customWidth="1"/>
    <col min="9482" max="9482" width="8.125" style="83" customWidth="1"/>
    <col min="9483" max="9483" width="7.125" style="83" customWidth="1"/>
    <col min="9484" max="9484" width="9" style="83"/>
    <col min="9485" max="9485" width="9.875" style="83" customWidth="1"/>
    <col min="9486" max="9486" width="9" style="83"/>
    <col min="9487" max="9487" width="10" style="83" customWidth="1"/>
    <col min="9488" max="9728" width="9" style="83"/>
    <col min="9729" max="9729" width="8.625" style="83" customWidth="1"/>
    <col min="9730" max="9733" width="8.125" style="83" customWidth="1"/>
    <col min="9734" max="9735" width="7.375" style="83" customWidth="1"/>
    <col min="9736" max="9736" width="8.125" style="83" customWidth="1"/>
    <col min="9737" max="9737" width="7.375" style="83" customWidth="1"/>
    <col min="9738" max="9738" width="8.125" style="83" customWidth="1"/>
    <col min="9739" max="9739" width="7.125" style="83" customWidth="1"/>
    <col min="9740" max="9740" width="9" style="83"/>
    <col min="9741" max="9741" width="9.875" style="83" customWidth="1"/>
    <col min="9742" max="9742" width="9" style="83"/>
    <col min="9743" max="9743" width="10" style="83" customWidth="1"/>
    <col min="9744" max="9984" width="9" style="83"/>
    <col min="9985" max="9985" width="8.625" style="83" customWidth="1"/>
    <col min="9986" max="9989" width="8.125" style="83" customWidth="1"/>
    <col min="9990" max="9991" width="7.375" style="83" customWidth="1"/>
    <col min="9992" max="9992" width="8.125" style="83" customWidth="1"/>
    <col min="9993" max="9993" width="7.375" style="83" customWidth="1"/>
    <col min="9994" max="9994" width="8.125" style="83" customWidth="1"/>
    <col min="9995" max="9995" width="7.125" style="83" customWidth="1"/>
    <col min="9996" max="9996" width="9" style="83"/>
    <col min="9997" max="9997" width="9.875" style="83" customWidth="1"/>
    <col min="9998" max="9998" width="9" style="83"/>
    <col min="9999" max="9999" width="10" style="83" customWidth="1"/>
    <col min="10000" max="10240" width="9" style="83"/>
    <col min="10241" max="10241" width="8.625" style="83" customWidth="1"/>
    <col min="10242" max="10245" width="8.125" style="83" customWidth="1"/>
    <col min="10246" max="10247" width="7.375" style="83" customWidth="1"/>
    <col min="10248" max="10248" width="8.125" style="83" customWidth="1"/>
    <col min="10249" max="10249" width="7.375" style="83" customWidth="1"/>
    <col min="10250" max="10250" width="8.125" style="83" customWidth="1"/>
    <col min="10251" max="10251" width="7.125" style="83" customWidth="1"/>
    <col min="10252" max="10252" width="9" style="83"/>
    <col min="10253" max="10253" width="9.875" style="83" customWidth="1"/>
    <col min="10254" max="10254" width="9" style="83"/>
    <col min="10255" max="10255" width="10" style="83" customWidth="1"/>
    <col min="10256" max="10496" width="9" style="83"/>
    <col min="10497" max="10497" width="8.625" style="83" customWidth="1"/>
    <col min="10498" max="10501" width="8.125" style="83" customWidth="1"/>
    <col min="10502" max="10503" width="7.375" style="83" customWidth="1"/>
    <col min="10504" max="10504" width="8.125" style="83" customWidth="1"/>
    <col min="10505" max="10505" width="7.375" style="83" customWidth="1"/>
    <col min="10506" max="10506" width="8.125" style="83" customWidth="1"/>
    <col min="10507" max="10507" width="7.125" style="83" customWidth="1"/>
    <col min="10508" max="10508" width="9" style="83"/>
    <col min="10509" max="10509" width="9.875" style="83" customWidth="1"/>
    <col min="10510" max="10510" width="9" style="83"/>
    <col min="10511" max="10511" width="10" style="83" customWidth="1"/>
    <col min="10512" max="10752" width="9" style="83"/>
    <col min="10753" max="10753" width="8.625" style="83" customWidth="1"/>
    <col min="10754" max="10757" width="8.125" style="83" customWidth="1"/>
    <col min="10758" max="10759" width="7.375" style="83" customWidth="1"/>
    <col min="10760" max="10760" width="8.125" style="83" customWidth="1"/>
    <col min="10761" max="10761" width="7.375" style="83" customWidth="1"/>
    <col min="10762" max="10762" width="8.125" style="83" customWidth="1"/>
    <col min="10763" max="10763" width="7.125" style="83" customWidth="1"/>
    <col min="10764" max="10764" width="9" style="83"/>
    <col min="10765" max="10765" width="9.875" style="83" customWidth="1"/>
    <col min="10766" max="10766" width="9" style="83"/>
    <col min="10767" max="10767" width="10" style="83" customWidth="1"/>
    <col min="10768" max="11008" width="9" style="83"/>
    <col min="11009" max="11009" width="8.625" style="83" customWidth="1"/>
    <col min="11010" max="11013" width="8.125" style="83" customWidth="1"/>
    <col min="11014" max="11015" width="7.375" style="83" customWidth="1"/>
    <col min="11016" max="11016" width="8.125" style="83" customWidth="1"/>
    <col min="11017" max="11017" width="7.375" style="83" customWidth="1"/>
    <col min="11018" max="11018" width="8.125" style="83" customWidth="1"/>
    <col min="11019" max="11019" width="7.125" style="83" customWidth="1"/>
    <col min="11020" max="11020" width="9" style="83"/>
    <col min="11021" max="11021" width="9.875" style="83" customWidth="1"/>
    <col min="11022" max="11022" width="9" style="83"/>
    <col min="11023" max="11023" width="10" style="83" customWidth="1"/>
    <col min="11024" max="11264" width="9" style="83"/>
    <col min="11265" max="11265" width="8.625" style="83" customWidth="1"/>
    <col min="11266" max="11269" width="8.125" style="83" customWidth="1"/>
    <col min="11270" max="11271" width="7.375" style="83" customWidth="1"/>
    <col min="11272" max="11272" width="8.125" style="83" customWidth="1"/>
    <col min="11273" max="11273" width="7.375" style="83" customWidth="1"/>
    <col min="11274" max="11274" width="8.125" style="83" customWidth="1"/>
    <col min="11275" max="11275" width="7.125" style="83" customWidth="1"/>
    <col min="11276" max="11276" width="9" style="83"/>
    <col min="11277" max="11277" width="9.875" style="83" customWidth="1"/>
    <col min="11278" max="11278" width="9" style="83"/>
    <col min="11279" max="11279" width="10" style="83" customWidth="1"/>
    <col min="11280" max="11520" width="9" style="83"/>
    <col min="11521" max="11521" width="8.625" style="83" customWidth="1"/>
    <col min="11522" max="11525" width="8.125" style="83" customWidth="1"/>
    <col min="11526" max="11527" width="7.375" style="83" customWidth="1"/>
    <col min="11528" max="11528" width="8.125" style="83" customWidth="1"/>
    <col min="11529" max="11529" width="7.375" style="83" customWidth="1"/>
    <col min="11530" max="11530" width="8.125" style="83" customWidth="1"/>
    <col min="11531" max="11531" width="7.125" style="83" customWidth="1"/>
    <col min="11532" max="11532" width="9" style="83"/>
    <col min="11533" max="11533" width="9.875" style="83" customWidth="1"/>
    <col min="11534" max="11534" width="9" style="83"/>
    <col min="11535" max="11535" width="10" style="83" customWidth="1"/>
    <col min="11536" max="11776" width="9" style="83"/>
    <col min="11777" max="11777" width="8.625" style="83" customWidth="1"/>
    <col min="11778" max="11781" width="8.125" style="83" customWidth="1"/>
    <col min="11782" max="11783" width="7.375" style="83" customWidth="1"/>
    <col min="11784" max="11784" width="8.125" style="83" customWidth="1"/>
    <col min="11785" max="11785" width="7.375" style="83" customWidth="1"/>
    <col min="11786" max="11786" width="8.125" style="83" customWidth="1"/>
    <col min="11787" max="11787" width="7.125" style="83" customWidth="1"/>
    <col min="11788" max="11788" width="9" style="83"/>
    <col min="11789" max="11789" width="9.875" style="83" customWidth="1"/>
    <col min="11790" max="11790" width="9" style="83"/>
    <col min="11791" max="11791" width="10" style="83" customWidth="1"/>
    <col min="11792" max="12032" width="9" style="83"/>
    <col min="12033" max="12033" width="8.625" style="83" customWidth="1"/>
    <col min="12034" max="12037" width="8.125" style="83" customWidth="1"/>
    <col min="12038" max="12039" width="7.375" style="83" customWidth="1"/>
    <col min="12040" max="12040" width="8.125" style="83" customWidth="1"/>
    <col min="12041" max="12041" width="7.375" style="83" customWidth="1"/>
    <col min="12042" max="12042" width="8.125" style="83" customWidth="1"/>
    <col min="12043" max="12043" width="7.125" style="83" customWidth="1"/>
    <col min="12044" max="12044" width="9" style="83"/>
    <col min="12045" max="12045" width="9.875" style="83" customWidth="1"/>
    <col min="12046" max="12046" width="9" style="83"/>
    <col min="12047" max="12047" width="10" style="83" customWidth="1"/>
    <col min="12048" max="12288" width="9" style="83"/>
    <col min="12289" max="12289" width="8.625" style="83" customWidth="1"/>
    <col min="12290" max="12293" width="8.125" style="83" customWidth="1"/>
    <col min="12294" max="12295" width="7.375" style="83" customWidth="1"/>
    <col min="12296" max="12296" width="8.125" style="83" customWidth="1"/>
    <col min="12297" max="12297" width="7.375" style="83" customWidth="1"/>
    <col min="12298" max="12298" width="8.125" style="83" customWidth="1"/>
    <col min="12299" max="12299" width="7.125" style="83" customWidth="1"/>
    <col min="12300" max="12300" width="9" style="83"/>
    <col min="12301" max="12301" width="9.875" style="83" customWidth="1"/>
    <col min="12302" max="12302" width="9" style="83"/>
    <col min="12303" max="12303" width="10" style="83" customWidth="1"/>
    <col min="12304" max="12544" width="9" style="83"/>
    <col min="12545" max="12545" width="8.625" style="83" customWidth="1"/>
    <col min="12546" max="12549" width="8.125" style="83" customWidth="1"/>
    <col min="12550" max="12551" width="7.375" style="83" customWidth="1"/>
    <col min="12552" max="12552" width="8.125" style="83" customWidth="1"/>
    <col min="12553" max="12553" width="7.375" style="83" customWidth="1"/>
    <col min="12554" max="12554" width="8.125" style="83" customWidth="1"/>
    <col min="12555" max="12555" width="7.125" style="83" customWidth="1"/>
    <col min="12556" max="12556" width="9" style="83"/>
    <col min="12557" max="12557" width="9.875" style="83" customWidth="1"/>
    <col min="12558" max="12558" width="9" style="83"/>
    <col min="12559" max="12559" width="10" style="83" customWidth="1"/>
    <col min="12560" max="12800" width="9" style="83"/>
    <col min="12801" max="12801" width="8.625" style="83" customWidth="1"/>
    <col min="12802" max="12805" width="8.125" style="83" customWidth="1"/>
    <col min="12806" max="12807" width="7.375" style="83" customWidth="1"/>
    <col min="12808" max="12808" width="8.125" style="83" customWidth="1"/>
    <col min="12809" max="12809" width="7.375" style="83" customWidth="1"/>
    <col min="12810" max="12810" width="8.125" style="83" customWidth="1"/>
    <col min="12811" max="12811" width="7.125" style="83" customWidth="1"/>
    <col min="12812" max="12812" width="9" style="83"/>
    <col min="12813" max="12813" width="9.875" style="83" customWidth="1"/>
    <col min="12814" max="12814" width="9" style="83"/>
    <col min="12815" max="12815" width="10" style="83" customWidth="1"/>
    <col min="12816" max="13056" width="9" style="83"/>
    <col min="13057" max="13057" width="8.625" style="83" customWidth="1"/>
    <col min="13058" max="13061" width="8.125" style="83" customWidth="1"/>
    <col min="13062" max="13063" width="7.375" style="83" customWidth="1"/>
    <col min="13064" max="13064" width="8.125" style="83" customWidth="1"/>
    <col min="13065" max="13065" width="7.375" style="83" customWidth="1"/>
    <col min="13066" max="13066" width="8.125" style="83" customWidth="1"/>
    <col min="13067" max="13067" width="7.125" style="83" customWidth="1"/>
    <col min="13068" max="13068" width="9" style="83"/>
    <col min="13069" max="13069" width="9.875" style="83" customWidth="1"/>
    <col min="13070" max="13070" width="9" style="83"/>
    <col min="13071" max="13071" width="10" style="83" customWidth="1"/>
    <col min="13072" max="13312" width="9" style="83"/>
    <col min="13313" max="13313" width="8.625" style="83" customWidth="1"/>
    <col min="13314" max="13317" width="8.125" style="83" customWidth="1"/>
    <col min="13318" max="13319" width="7.375" style="83" customWidth="1"/>
    <col min="13320" max="13320" width="8.125" style="83" customWidth="1"/>
    <col min="13321" max="13321" width="7.375" style="83" customWidth="1"/>
    <col min="13322" max="13322" width="8.125" style="83" customWidth="1"/>
    <col min="13323" max="13323" width="7.125" style="83" customWidth="1"/>
    <col min="13324" max="13324" width="9" style="83"/>
    <col min="13325" max="13325" width="9.875" style="83" customWidth="1"/>
    <col min="13326" max="13326" width="9" style="83"/>
    <col min="13327" max="13327" width="10" style="83" customWidth="1"/>
    <col min="13328" max="13568" width="9" style="83"/>
    <col min="13569" max="13569" width="8.625" style="83" customWidth="1"/>
    <col min="13570" max="13573" width="8.125" style="83" customWidth="1"/>
    <col min="13574" max="13575" width="7.375" style="83" customWidth="1"/>
    <col min="13576" max="13576" width="8.125" style="83" customWidth="1"/>
    <col min="13577" max="13577" width="7.375" style="83" customWidth="1"/>
    <col min="13578" max="13578" width="8.125" style="83" customWidth="1"/>
    <col min="13579" max="13579" width="7.125" style="83" customWidth="1"/>
    <col min="13580" max="13580" width="9" style="83"/>
    <col min="13581" max="13581" width="9.875" style="83" customWidth="1"/>
    <col min="13582" max="13582" width="9" style="83"/>
    <col min="13583" max="13583" width="10" style="83" customWidth="1"/>
    <col min="13584" max="13824" width="9" style="83"/>
    <col min="13825" max="13825" width="8.625" style="83" customWidth="1"/>
    <col min="13826" max="13829" width="8.125" style="83" customWidth="1"/>
    <col min="13830" max="13831" width="7.375" style="83" customWidth="1"/>
    <col min="13832" max="13832" width="8.125" style="83" customWidth="1"/>
    <col min="13833" max="13833" width="7.375" style="83" customWidth="1"/>
    <col min="13834" max="13834" width="8.125" style="83" customWidth="1"/>
    <col min="13835" max="13835" width="7.125" style="83" customWidth="1"/>
    <col min="13836" max="13836" width="9" style="83"/>
    <col min="13837" max="13837" width="9.875" style="83" customWidth="1"/>
    <col min="13838" max="13838" width="9" style="83"/>
    <col min="13839" max="13839" width="10" style="83" customWidth="1"/>
    <col min="13840" max="14080" width="9" style="83"/>
    <col min="14081" max="14081" width="8.625" style="83" customWidth="1"/>
    <col min="14082" max="14085" width="8.125" style="83" customWidth="1"/>
    <col min="14086" max="14087" width="7.375" style="83" customWidth="1"/>
    <col min="14088" max="14088" width="8.125" style="83" customWidth="1"/>
    <col min="14089" max="14089" width="7.375" style="83" customWidth="1"/>
    <col min="14090" max="14090" width="8.125" style="83" customWidth="1"/>
    <col min="14091" max="14091" width="7.125" style="83" customWidth="1"/>
    <col min="14092" max="14092" width="9" style="83"/>
    <col min="14093" max="14093" width="9.875" style="83" customWidth="1"/>
    <col min="14094" max="14094" width="9" style="83"/>
    <col min="14095" max="14095" width="10" style="83" customWidth="1"/>
    <col min="14096" max="14336" width="9" style="83"/>
    <col min="14337" max="14337" width="8.625" style="83" customWidth="1"/>
    <col min="14338" max="14341" width="8.125" style="83" customWidth="1"/>
    <col min="14342" max="14343" width="7.375" style="83" customWidth="1"/>
    <col min="14344" max="14344" width="8.125" style="83" customWidth="1"/>
    <col min="14345" max="14345" width="7.375" style="83" customWidth="1"/>
    <col min="14346" max="14346" width="8.125" style="83" customWidth="1"/>
    <col min="14347" max="14347" width="7.125" style="83" customWidth="1"/>
    <col min="14348" max="14348" width="9" style="83"/>
    <col min="14349" max="14349" width="9.875" style="83" customWidth="1"/>
    <col min="14350" max="14350" width="9" style="83"/>
    <col min="14351" max="14351" width="10" style="83" customWidth="1"/>
    <col min="14352" max="14592" width="9" style="83"/>
    <col min="14593" max="14593" width="8.625" style="83" customWidth="1"/>
    <col min="14594" max="14597" width="8.125" style="83" customWidth="1"/>
    <col min="14598" max="14599" width="7.375" style="83" customWidth="1"/>
    <col min="14600" max="14600" width="8.125" style="83" customWidth="1"/>
    <col min="14601" max="14601" width="7.375" style="83" customWidth="1"/>
    <col min="14602" max="14602" width="8.125" style="83" customWidth="1"/>
    <col min="14603" max="14603" width="7.125" style="83" customWidth="1"/>
    <col min="14604" max="14604" width="9" style="83"/>
    <col min="14605" max="14605" width="9.875" style="83" customWidth="1"/>
    <col min="14606" max="14606" width="9" style="83"/>
    <col min="14607" max="14607" width="10" style="83" customWidth="1"/>
    <col min="14608" max="14848" width="9" style="83"/>
    <col min="14849" max="14849" width="8.625" style="83" customWidth="1"/>
    <col min="14850" max="14853" width="8.125" style="83" customWidth="1"/>
    <col min="14854" max="14855" width="7.375" style="83" customWidth="1"/>
    <col min="14856" max="14856" width="8.125" style="83" customWidth="1"/>
    <col min="14857" max="14857" width="7.375" style="83" customWidth="1"/>
    <col min="14858" max="14858" width="8.125" style="83" customWidth="1"/>
    <col min="14859" max="14859" width="7.125" style="83" customWidth="1"/>
    <col min="14860" max="14860" width="9" style="83"/>
    <col min="14861" max="14861" width="9.875" style="83" customWidth="1"/>
    <col min="14862" max="14862" width="9" style="83"/>
    <col min="14863" max="14863" width="10" style="83" customWidth="1"/>
    <col min="14864" max="15104" width="9" style="83"/>
    <col min="15105" max="15105" width="8.625" style="83" customWidth="1"/>
    <col min="15106" max="15109" width="8.125" style="83" customWidth="1"/>
    <col min="15110" max="15111" width="7.375" style="83" customWidth="1"/>
    <col min="15112" max="15112" width="8.125" style="83" customWidth="1"/>
    <col min="15113" max="15113" width="7.375" style="83" customWidth="1"/>
    <col min="15114" max="15114" width="8.125" style="83" customWidth="1"/>
    <col min="15115" max="15115" width="7.125" style="83" customWidth="1"/>
    <col min="15116" max="15116" width="9" style="83"/>
    <col min="15117" max="15117" width="9.875" style="83" customWidth="1"/>
    <col min="15118" max="15118" width="9" style="83"/>
    <col min="15119" max="15119" width="10" style="83" customWidth="1"/>
    <col min="15120" max="15360" width="9" style="83"/>
    <col min="15361" max="15361" width="8.625" style="83" customWidth="1"/>
    <col min="15362" max="15365" width="8.125" style="83" customWidth="1"/>
    <col min="15366" max="15367" width="7.375" style="83" customWidth="1"/>
    <col min="15368" max="15368" width="8.125" style="83" customWidth="1"/>
    <col min="15369" max="15369" width="7.375" style="83" customWidth="1"/>
    <col min="15370" max="15370" width="8.125" style="83" customWidth="1"/>
    <col min="15371" max="15371" width="7.125" style="83" customWidth="1"/>
    <col min="15372" max="15372" width="9" style="83"/>
    <col min="15373" max="15373" width="9.875" style="83" customWidth="1"/>
    <col min="15374" max="15374" width="9" style="83"/>
    <col min="15375" max="15375" width="10" style="83" customWidth="1"/>
    <col min="15376" max="15616" width="9" style="83"/>
    <col min="15617" max="15617" width="8.625" style="83" customWidth="1"/>
    <col min="15618" max="15621" width="8.125" style="83" customWidth="1"/>
    <col min="15622" max="15623" width="7.375" style="83" customWidth="1"/>
    <col min="15624" max="15624" width="8.125" style="83" customWidth="1"/>
    <col min="15625" max="15625" width="7.375" style="83" customWidth="1"/>
    <col min="15626" max="15626" width="8.125" style="83" customWidth="1"/>
    <col min="15627" max="15627" width="7.125" style="83" customWidth="1"/>
    <col min="15628" max="15628" width="9" style="83"/>
    <col min="15629" max="15629" width="9.875" style="83" customWidth="1"/>
    <col min="15630" max="15630" width="9" style="83"/>
    <col min="15631" max="15631" width="10" style="83" customWidth="1"/>
    <col min="15632" max="15872" width="9" style="83"/>
    <col min="15873" max="15873" width="8.625" style="83" customWidth="1"/>
    <col min="15874" max="15877" width="8.125" style="83" customWidth="1"/>
    <col min="15878" max="15879" width="7.375" style="83" customWidth="1"/>
    <col min="15880" max="15880" width="8.125" style="83" customWidth="1"/>
    <col min="15881" max="15881" width="7.375" style="83" customWidth="1"/>
    <col min="15882" max="15882" width="8.125" style="83" customWidth="1"/>
    <col min="15883" max="15883" width="7.125" style="83" customWidth="1"/>
    <col min="15884" max="15884" width="9" style="83"/>
    <col min="15885" max="15885" width="9.875" style="83" customWidth="1"/>
    <col min="15886" max="15886" width="9" style="83"/>
    <col min="15887" max="15887" width="10" style="83" customWidth="1"/>
    <col min="15888" max="16128" width="9" style="83"/>
    <col min="16129" max="16129" width="8.625" style="83" customWidth="1"/>
    <col min="16130" max="16133" width="8.125" style="83" customWidth="1"/>
    <col min="16134" max="16135" width="7.375" style="83" customWidth="1"/>
    <col min="16136" max="16136" width="8.125" style="83" customWidth="1"/>
    <col min="16137" max="16137" width="7.375" style="83" customWidth="1"/>
    <col min="16138" max="16138" width="8.125" style="83" customWidth="1"/>
    <col min="16139" max="16139" width="7.125" style="83" customWidth="1"/>
    <col min="16140" max="16140" width="9" style="83"/>
    <col min="16141" max="16141" width="9.875" style="83" customWidth="1"/>
    <col min="16142" max="16142" width="9" style="83"/>
    <col min="16143" max="16143" width="10" style="83" customWidth="1"/>
    <col min="16144" max="16384" width="9" style="83"/>
  </cols>
  <sheetData>
    <row r="1" spans="1:19" ht="25.5" customHeight="1">
      <c r="A1" s="2579" t="s">
        <v>290</v>
      </c>
      <c r="B1" s="2575"/>
      <c r="C1" s="2575"/>
      <c r="D1" s="2575"/>
      <c r="E1" s="2575"/>
      <c r="F1" s="2575"/>
      <c r="G1" s="129"/>
      <c r="H1" s="129"/>
      <c r="I1" s="129"/>
      <c r="J1" s="185" t="s">
        <v>291</v>
      </c>
    </row>
    <row r="2" spans="1:19" ht="18" customHeight="1">
      <c r="A2" s="2590" t="s">
        <v>146</v>
      </c>
      <c r="B2" s="2592" t="s">
        <v>292</v>
      </c>
      <c r="C2" s="2592"/>
      <c r="D2" s="2592"/>
      <c r="E2" s="2592" t="s">
        <v>293</v>
      </c>
      <c r="F2" s="2592"/>
      <c r="G2" s="2592"/>
      <c r="H2" s="2592" t="s">
        <v>294</v>
      </c>
      <c r="I2" s="2592"/>
      <c r="J2" s="2594"/>
      <c r="L2" s="129"/>
      <c r="M2" s="2813"/>
      <c r="N2" s="2813"/>
      <c r="O2" s="2984"/>
      <c r="P2" s="2984"/>
      <c r="Q2" s="2813"/>
      <c r="R2" s="2813"/>
    </row>
    <row r="3" spans="1:19" ht="18" customHeight="1">
      <c r="A3" s="2590"/>
      <c r="B3" s="567" t="s">
        <v>101</v>
      </c>
      <c r="C3" s="587" t="s">
        <v>295</v>
      </c>
      <c r="D3" s="569" t="s">
        <v>296</v>
      </c>
      <c r="E3" s="567" t="s">
        <v>101</v>
      </c>
      <c r="F3" s="587" t="s">
        <v>295</v>
      </c>
      <c r="G3" s="569" t="s">
        <v>296</v>
      </c>
      <c r="H3" s="567" t="s">
        <v>101</v>
      </c>
      <c r="I3" s="579" t="s">
        <v>297</v>
      </c>
      <c r="J3" s="408" t="s">
        <v>298</v>
      </c>
      <c r="L3" s="129"/>
      <c r="M3" s="129"/>
      <c r="N3" s="129"/>
    </row>
    <row r="4" spans="1:19" ht="18" hidden="1" customHeight="1">
      <c r="A4" s="594" t="s">
        <v>299</v>
      </c>
      <c r="B4" s="143">
        <v>6941</v>
      </c>
      <c r="C4" s="970">
        <v>1923</v>
      </c>
      <c r="D4" s="1258">
        <v>5018</v>
      </c>
      <c r="E4" s="143">
        <v>1073</v>
      </c>
      <c r="F4" s="970">
        <v>950</v>
      </c>
      <c r="G4" s="1258">
        <v>123</v>
      </c>
      <c r="H4" s="143">
        <v>76</v>
      </c>
      <c r="I4" s="970">
        <v>25</v>
      </c>
      <c r="J4" s="1244">
        <v>51</v>
      </c>
      <c r="L4" s="78"/>
      <c r="M4" s="78"/>
      <c r="N4" s="78"/>
    </row>
    <row r="5" spans="1:19" ht="18" hidden="1" customHeight="1">
      <c r="A5" s="594">
        <v>26</v>
      </c>
      <c r="B5" s="143">
        <v>6545</v>
      </c>
      <c r="C5" s="970">
        <v>1784</v>
      </c>
      <c r="D5" s="1258">
        <v>4761</v>
      </c>
      <c r="E5" s="143">
        <v>964</v>
      </c>
      <c r="F5" s="970">
        <v>861</v>
      </c>
      <c r="G5" s="1258">
        <v>103</v>
      </c>
      <c r="H5" s="143">
        <v>73</v>
      </c>
      <c r="I5" s="970">
        <v>25</v>
      </c>
      <c r="J5" s="1244">
        <v>48</v>
      </c>
      <c r="L5" s="78"/>
      <c r="M5" s="78"/>
      <c r="N5" s="78"/>
    </row>
    <row r="6" spans="1:19" ht="18" customHeight="1">
      <c r="A6" s="594">
        <v>27</v>
      </c>
      <c r="B6" s="143">
        <v>6168</v>
      </c>
      <c r="C6" s="970">
        <v>1652</v>
      </c>
      <c r="D6" s="1258">
        <v>4516</v>
      </c>
      <c r="E6" s="143">
        <v>848</v>
      </c>
      <c r="F6" s="970">
        <v>759</v>
      </c>
      <c r="G6" s="1258">
        <v>89</v>
      </c>
      <c r="H6" s="143">
        <v>71</v>
      </c>
      <c r="I6" s="970">
        <v>23</v>
      </c>
      <c r="J6" s="1244">
        <v>48</v>
      </c>
      <c r="L6" s="78"/>
      <c r="M6" s="78"/>
      <c r="N6" s="78"/>
    </row>
    <row r="7" spans="1:19" ht="18" customHeight="1">
      <c r="A7" s="594">
        <v>28</v>
      </c>
      <c r="B7" s="143">
        <v>5944</v>
      </c>
      <c r="C7" s="970">
        <v>1592</v>
      </c>
      <c r="D7" s="1258">
        <v>4352</v>
      </c>
      <c r="E7" s="143">
        <v>768</v>
      </c>
      <c r="F7" s="970">
        <v>687</v>
      </c>
      <c r="G7" s="1258">
        <v>81</v>
      </c>
      <c r="H7" s="143">
        <v>70</v>
      </c>
      <c r="I7" s="970">
        <v>19</v>
      </c>
      <c r="J7" s="1244">
        <v>51</v>
      </c>
      <c r="L7" s="78"/>
      <c r="M7" s="78"/>
      <c r="N7" s="78"/>
    </row>
    <row r="8" spans="1:19" ht="18" customHeight="1">
      <c r="A8" s="594">
        <v>29</v>
      </c>
      <c r="B8" s="143">
        <v>5636</v>
      </c>
      <c r="C8" s="970">
        <v>1471</v>
      </c>
      <c r="D8" s="1258">
        <v>4165</v>
      </c>
      <c r="E8" s="143">
        <v>663</v>
      </c>
      <c r="F8" s="970">
        <v>585</v>
      </c>
      <c r="G8" s="1258">
        <v>78</v>
      </c>
      <c r="H8" s="143">
        <v>67</v>
      </c>
      <c r="I8" s="970">
        <v>19</v>
      </c>
      <c r="J8" s="1244">
        <v>48</v>
      </c>
      <c r="L8" s="78"/>
      <c r="M8" s="78"/>
      <c r="N8" s="78"/>
    </row>
    <row r="9" spans="1:19" ht="18" customHeight="1">
      <c r="A9" s="594">
        <v>30</v>
      </c>
      <c r="B9" s="143">
        <v>5431</v>
      </c>
      <c r="C9" s="970">
        <v>1439</v>
      </c>
      <c r="D9" s="1258">
        <v>3992</v>
      </c>
      <c r="E9" s="143">
        <v>628</v>
      </c>
      <c r="F9" s="970">
        <v>557</v>
      </c>
      <c r="G9" s="1258">
        <v>71</v>
      </c>
      <c r="H9" s="143">
        <v>66</v>
      </c>
      <c r="I9" s="970">
        <v>18</v>
      </c>
      <c r="J9" s="1244">
        <v>48</v>
      </c>
      <c r="L9" s="78"/>
      <c r="M9" s="78"/>
      <c r="N9" s="78"/>
    </row>
    <row r="10" spans="1:19" ht="18" customHeight="1">
      <c r="A10" s="594" t="s">
        <v>3017</v>
      </c>
      <c r="B10" s="143">
        <v>5061</v>
      </c>
      <c r="C10" s="970">
        <v>1320</v>
      </c>
      <c r="D10" s="1258">
        <v>3741</v>
      </c>
      <c r="E10" s="143">
        <v>568</v>
      </c>
      <c r="F10" s="970">
        <v>500</v>
      </c>
      <c r="G10" s="1258">
        <v>68</v>
      </c>
      <c r="H10" s="143">
        <v>65</v>
      </c>
      <c r="I10" s="970">
        <v>18</v>
      </c>
      <c r="J10" s="1244">
        <v>47</v>
      </c>
      <c r="L10" s="78"/>
      <c r="M10" s="78"/>
      <c r="N10" s="78"/>
    </row>
    <row r="11" spans="1:19" ht="18" customHeight="1">
      <c r="A11" s="1729">
        <v>2</v>
      </c>
      <c r="B11" s="143">
        <v>4745</v>
      </c>
      <c r="C11" s="970">
        <v>1345</v>
      </c>
      <c r="D11" s="1258">
        <v>3400</v>
      </c>
      <c r="E11" s="143">
        <v>527</v>
      </c>
      <c r="F11" s="970">
        <v>473</v>
      </c>
      <c r="G11" s="1258">
        <v>54</v>
      </c>
      <c r="H11" s="143">
        <v>64</v>
      </c>
      <c r="I11" s="970">
        <v>18</v>
      </c>
      <c r="J11" s="1244">
        <v>46</v>
      </c>
      <c r="L11" s="78"/>
      <c r="M11" s="78"/>
      <c r="N11" s="78"/>
    </row>
    <row r="12" spans="1:19" ht="18" customHeight="1">
      <c r="A12" s="1828">
        <v>3</v>
      </c>
      <c r="B12" s="2152">
        <v>4715</v>
      </c>
      <c r="C12" s="2152">
        <v>1320</v>
      </c>
      <c r="D12" s="2152">
        <v>3395</v>
      </c>
      <c r="E12" s="2152">
        <v>511</v>
      </c>
      <c r="F12" s="2152">
        <v>457</v>
      </c>
      <c r="G12" s="2152">
        <v>54</v>
      </c>
      <c r="H12" s="2152">
        <v>58</v>
      </c>
      <c r="I12" s="2152">
        <v>16</v>
      </c>
      <c r="J12" s="2153">
        <v>42</v>
      </c>
      <c r="L12" s="78"/>
      <c r="M12" s="78"/>
      <c r="N12" s="78"/>
    </row>
    <row r="13" spans="1:19" ht="18" customHeight="1">
      <c r="A13" s="1805">
        <v>4</v>
      </c>
      <c r="B13" s="2154">
        <f t="shared" ref="B13" si="0">+C13+D13</f>
        <v>4371</v>
      </c>
      <c r="C13" s="2154">
        <v>1231</v>
      </c>
      <c r="D13" s="2154">
        <v>3140</v>
      </c>
      <c r="E13" s="2154">
        <f t="shared" ref="E13" si="1">+F13+G13</f>
        <v>453</v>
      </c>
      <c r="F13" s="2154">
        <v>399</v>
      </c>
      <c r="G13" s="2154">
        <v>54</v>
      </c>
      <c r="H13" s="2154">
        <f t="shared" ref="H13" si="2">+I13+J13</f>
        <v>49</v>
      </c>
      <c r="I13" s="2154">
        <v>14</v>
      </c>
      <c r="J13" s="2155">
        <v>35</v>
      </c>
      <c r="L13" s="78"/>
      <c r="M13" s="78"/>
      <c r="N13" s="78"/>
    </row>
    <row r="14" spans="1:19" ht="18" customHeight="1">
      <c r="A14" s="1765" t="s">
        <v>3925</v>
      </c>
      <c r="B14" s="1765"/>
      <c r="C14" s="1765"/>
      <c r="D14" s="1765"/>
      <c r="E14" s="1798"/>
      <c r="F14" s="1798"/>
      <c r="G14" s="1798"/>
      <c r="H14" s="1798"/>
      <c r="I14" s="1798"/>
      <c r="J14" s="1798"/>
      <c r="K14" s="558"/>
      <c r="M14" s="129"/>
      <c r="N14" s="129"/>
      <c r="O14" s="129"/>
      <c r="P14" s="78"/>
      <c r="Q14" s="129"/>
      <c r="R14" s="129"/>
      <c r="S14" s="129"/>
    </row>
    <row r="15" spans="1:19" ht="18" customHeight="1">
      <c r="A15" s="558"/>
      <c r="B15" s="558"/>
      <c r="C15" s="558"/>
      <c r="D15" s="558"/>
      <c r="E15" s="558"/>
      <c r="F15" s="558"/>
      <c r="G15" s="558"/>
      <c r="H15" s="558"/>
      <c r="I15" s="558"/>
      <c r="J15" s="558"/>
      <c r="K15" s="558"/>
      <c r="O15" s="129"/>
      <c r="P15" s="78"/>
      <c r="Q15" s="78"/>
      <c r="R15" s="129"/>
    </row>
    <row r="16" spans="1:19" ht="25.5" customHeight="1">
      <c r="A16" s="337"/>
      <c r="B16" s="337"/>
      <c r="C16" s="337"/>
      <c r="D16" s="337"/>
      <c r="E16" s="337"/>
      <c r="F16" s="337"/>
      <c r="G16" s="558"/>
      <c r="H16" s="558"/>
      <c r="I16" s="558"/>
      <c r="K16" s="230"/>
      <c r="L16" s="337" t="s">
        <v>300</v>
      </c>
      <c r="M16" s="241"/>
      <c r="N16" s="241"/>
      <c r="O16" s="241"/>
      <c r="P16" s="558"/>
      <c r="R16" s="387" t="s">
        <v>2932</v>
      </c>
    </row>
    <row r="17" spans="1:18" ht="18" customHeight="1">
      <c r="A17" s="337"/>
      <c r="B17" s="337"/>
      <c r="C17" s="337"/>
      <c r="D17" s="337"/>
      <c r="E17" s="337"/>
      <c r="F17" s="337"/>
      <c r="J17" s="129"/>
      <c r="K17" s="78"/>
      <c r="L17" s="569" t="s">
        <v>146</v>
      </c>
      <c r="M17" s="587" t="s">
        <v>101</v>
      </c>
      <c r="N17" s="587" t="s">
        <v>301</v>
      </c>
      <c r="O17" s="587" t="s">
        <v>302</v>
      </c>
      <c r="P17" s="567" t="s">
        <v>303</v>
      </c>
      <c r="Q17" s="407" t="s">
        <v>304</v>
      </c>
      <c r="R17" s="407" t="s">
        <v>305</v>
      </c>
    </row>
    <row r="18" spans="1:18" s="129" customFormat="1" ht="18" customHeight="1">
      <c r="A18" s="337"/>
      <c r="B18" s="337"/>
      <c r="C18" s="337"/>
      <c r="D18" s="337"/>
      <c r="E18" s="337"/>
      <c r="F18" s="337"/>
      <c r="L18" s="1729">
        <v>30</v>
      </c>
      <c r="M18" s="104">
        <f>SUM(N18:R18)</f>
        <v>40602094</v>
      </c>
      <c r="N18" s="104">
        <v>1724375</v>
      </c>
      <c r="O18" s="104">
        <v>8741820</v>
      </c>
      <c r="P18" s="103">
        <v>30092475</v>
      </c>
      <c r="Q18" s="105">
        <v>23476</v>
      </c>
      <c r="R18" s="105">
        <v>19948</v>
      </c>
    </row>
    <row r="19" spans="1:18" s="129" customFormat="1" ht="18" customHeight="1">
      <c r="A19" s="337"/>
      <c r="B19" s="337"/>
      <c r="C19" s="337"/>
      <c r="D19" s="337"/>
      <c r="E19" s="337"/>
      <c r="F19" s="337"/>
      <c r="L19" s="1729" t="s">
        <v>570</v>
      </c>
      <c r="M19" s="103">
        <v>35664084</v>
      </c>
      <c r="N19" s="104">
        <v>1637591</v>
      </c>
      <c r="O19" s="104">
        <v>7253118</v>
      </c>
      <c r="P19" s="103">
        <v>26717218</v>
      </c>
      <c r="Q19" s="105">
        <v>31785</v>
      </c>
      <c r="R19" s="105">
        <v>24372</v>
      </c>
    </row>
    <row r="20" spans="1:18" s="129" customFormat="1" ht="18" customHeight="1">
      <c r="A20" s="337"/>
      <c r="B20" s="337"/>
      <c r="C20" s="337"/>
      <c r="D20" s="337"/>
      <c r="E20" s="337"/>
      <c r="F20" s="337"/>
      <c r="L20" s="1729">
        <v>2</v>
      </c>
      <c r="M20" s="104">
        <v>24959726</v>
      </c>
      <c r="N20" s="104">
        <v>1676166</v>
      </c>
      <c r="O20" s="104">
        <v>7876795</v>
      </c>
      <c r="P20" s="103">
        <v>15335042</v>
      </c>
      <c r="Q20" s="105">
        <v>42245</v>
      </c>
      <c r="R20" s="105">
        <v>29479</v>
      </c>
    </row>
    <row r="21" spans="1:18" s="129" customFormat="1" ht="18" customHeight="1">
      <c r="A21" s="337"/>
      <c r="B21" s="337"/>
      <c r="C21" s="337"/>
      <c r="D21" s="337"/>
      <c r="E21" s="337"/>
      <c r="F21" s="337"/>
      <c r="H21" s="1259"/>
      <c r="L21" s="1828">
        <v>3</v>
      </c>
      <c r="M21" s="103">
        <v>44592888</v>
      </c>
      <c r="N21" s="2156">
        <v>1713393.4719999998</v>
      </c>
      <c r="O21" s="2156">
        <v>9248012.5000000019</v>
      </c>
      <c r="P21" s="2156">
        <v>33553426.980000004</v>
      </c>
      <c r="Q21" s="2156">
        <v>41580.14</v>
      </c>
      <c r="R21" s="2157">
        <v>36474.766000000003</v>
      </c>
    </row>
    <row r="22" spans="1:18" s="129" customFormat="1" ht="18" customHeight="1">
      <c r="A22" s="558"/>
      <c r="B22" s="558"/>
      <c r="C22" s="558"/>
      <c r="D22" s="558"/>
      <c r="E22" s="558"/>
      <c r="F22" s="558"/>
      <c r="G22" s="558"/>
      <c r="H22" s="558"/>
      <c r="I22" s="558"/>
      <c r="J22" s="558"/>
      <c r="K22" s="558"/>
      <c r="L22" s="1805">
        <v>4</v>
      </c>
      <c r="M22" s="2158">
        <v>35880721</v>
      </c>
      <c r="N22" s="2159">
        <v>1676191</v>
      </c>
      <c r="O22" s="2159">
        <v>7553283</v>
      </c>
      <c r="P22" s="2159">
        <v>26543679</v>
      </c>
      <c r="Q22" s="2159">
        <v>38407</v>
      </c>
      <c r="R22" s="2160">
        <v>69161</v>
      </c>
    </row>
    <row r="23" spans="1:18" s="129" customFormat="1" ht="18" customHeight="1">
      <c r="A23" s="558"/>
      <c r="B23" s="558"/>
      <c r="C23" s="558"/>
      <c r="D23" s="558"/>
      <c r="E23" s="558"/>
      <c r="F23" s="558"/>
      <c r="G23" s="558"/>
      <c r="H23" s="558"/>
      <c r="I23" s="558"/>
      <c r="J23" s="558"/>
      <c r="K23" s="558"/>
      <c r="L23" s="599" t="s">
        <v>3941</v>
      </c>
      <c r="M23" s="142"/>
      <c r="N23" s="142"/>
      <c r="O23" s="142"/>
      <c r="P23" s="142"/>
      <c r="Q23" s="501"/>
      <c r="R23" s="501"/>
    </row>
    <row r="24" spans="1:18" s="129" customFormat="1" ht="18" customHeight="1">
      <c r="A24" s="558"/>
      <c r="B24" s="558"/>
      <c r="C24" s="558"/>
      <c r="D24" s="558"/>
      <c r="E24" s="558"/>
      <c r="F24" s="558"/>
      <c r="G24" s="558"/>
      <c r="H24" s="558"/>
      <c r="I24" s="558"/>
      <c r="J24" s="558"/>
      <c r="K24" s="558"/>
      <c r="M24" s="142"/>
      <c r="N24" s="142"/>
      <c r="O24" s="142"/>
      <c r="P24" s="142"/>
      <c r="Q24" s="501"/>
      <c r="R24" s="501"/>
    </row>
    <row r="25" spans="1:18" s="129" customFormat="1" ht="25.5" customHeight="1">
      <c r="A25" s="556" t="s">
        <v>2641</v>
      </c>
      <c r="B25" s="562"/>
      <c r="C25" s="562"/>
      <c r="D25" s="599"/>
      <c r="E25" s="387" t="s">
        <v>2932</v>
      </c>
      <c r="F25" s="558"/>
      <c r="G25" s="558"/>
      <c r="H25" s="558"/>
      <c r="I25" s="558"/>
      <c r="J25" s="558"/>
      <c r="K25" s="558"/>
    </row>
    <row r="26" spans="1:18" s="129" customFormat="1" ht="18" customHeight="1">
      <c r="A26" s="569" t="s">
        <v>146</v>
      </c>
      <c r="B26" s="587" t="s">
        <v>101</v>
      </c>
      <c r="C26" s="579" t="s">
        <v>306</v>
      </c>
      <c r="D26" s="579" t="s">
        <v>307</v>
      </c>
      <c r="E26" s="407" t="s">
        <v>308</v>
      </c>
      <c r="F26" s="599"/>
      <c r="G26" s="599"/>
      <c r="H26" s="599"/>
      <c r="I26" s="599"/>
      <c r="J26" s="599"/>
      <c r="K26" s="599"/>
    </row>
    <row r="27" spans="1:18" s="129" customFormat="1" ht="18" customHeight="1">
      <c r="A27" s="594" t="s">
        <v>309</v>
      </c>
      <c r="B27" s="95">
        <v>9304933</v>
      </c>
      <c r="C27" s="95">
        <v>8745552</v>
      </c>
      <c r="D27" s="95">
        <v>292704</v>
      </c>
      <c r="E27" s="298">
        <v>266677</v>
      </c>
      <c r="F27" s="599"/>
      <c r="G27" s="599"/>
      <c r="H27" s="599"/>
      <c r="I27" s="599"/>
      <c r="J27" s="599"/>
      <c r="K27" s="599"/>
    </row>
    <row r="28" spans="1:18" s="129" customFormat="1" ht="18" customHeight="1">
      <c r="A28" s="594">
        <v>24</v>
      </c>
      <c r="B28" s="95">
        <v>8680154</v>
      </c>
      <c r="C28" s="95">
        <v>8141881</v>
      </c>
      <c r="D28" s="95">
        <v>285630</v>
      </c>
      <c r="E28" s="296">
        <v>252643</v>
      </c>
      <c r="F28" s="599"/>
      <c r="G28" s="599"/>
      <c r="H28" s="599"/>
      <c r="I28" s="599"/>
      <c r="J28" s="599"/>
      <c r="K28" s="599"/>
    </row>
    <row r="29" spans="1:18" s="129" customFormat="1" ht="18" customHeight="1">
      <c r="A29" s="594">
        <v>25</v>
      </c>
      <c r="B29" s="95">
        <v>8682078</v>
      </c>
      <c r="C29" s="95">
        <v>8166676</v>
      </c>
      <c r="D29" s="95">
        <v>278610</v>
      </c>
      <c r="E29" s="298">
        <v>236792</v>
      </c>
      <c r="F29" s="599"/>
      <c r="G29" s="599"/>
      <c r="H29" s="599"/>
      <c r="I29" s="599"/>
      <c r="J29" s="599"/>
      <c r="K29" s="599"/>
    </row>
    <row r="30" spans="1:18" s="129" customFormat="1" ht="18" customHeight="1">
      <c r="A30" s="594">
        <v>26</v>
      </c>
      <c r="B30" s="95">
        <v>8563967</v>
      </c>
      <c r="C30" s="95">
        <v>8066701</v>
      </c>
      <c r="D30" s="95">
        <v>267558</v>
      </c>
      <c r="E30" s="298">
        <v>229708</v>
      </c>
      <c r="F30" s="601"/>
      <c r="G30" s="601"/>
      <c r="H30" s="601"/>
      <c r="I30" s="601"/>
      <c r="J30" s="601"/>
      <c r="K30" s="601"/>
    </row>
    <row r="31" spans="1:18" s="129" customFormat="1" ht="18" customHeight="1">
      <c r="A31" s="769">
        <v>27</v>
      </c>
      <c r="B31" s="235">
        <v>8466570</v>
      </c>
      <c r="C31" s="235">
        <v>7994803</v>
      </c>
      <c r="D31" s="235">
        <v>255691</v>
      </c>
      <c r="E31" s="294">
        <v>216076</v>
      </c>
      <c r="F31" s="601"/>
      <c r="G31" s="601"/>
      <c r="H31" s="601"/>
      <c r="I31" s="601"/>
      <c r="J31" s="601"/>
      <c r="K31" s="601"/>
    </row>
    <row r="32" spans="1:18" s="129" customFormat="1" ht="18" customHeight="1">
      <c r="A32" s="564" t="s">
        <v>311</v>
      </c>
      <c r="B32" s="599"/>
      <c r="C32" s="190"/>
      <c r="D32" s="190"/>
      <c r="E32" s="190"/>
      <c r="F32" s="190"/>
      <c r="G32" s="190"/>
      <c r="H32" s="190"/>
      <c r="I32" s="190"/>
      <c r="J32" s="190"/>
      <c r="K32" s="190"/>
    </row>
    <row r="33" spans="1:18" s="129" customFormat="1" ht="18" customHeight="1">
      <c r="A33" s="564" t="s">
        <v>312</v>
      </c>
      <c r="B33" s="599"/>
      <c r="C33" s="190"/>
      <c r="D33" s="190"/>
      <c r="E33" s="190"/>
      <c r="F33" s="81"/>
      <c r="G33" s="81"/>
      <c r="H33" s="81"/>
      <c r="I33" s="190"/>
      <c r="J33" s="190"/>
      <c r="K33" s="190"/>
    </row>
    <row r="34" spans="1:18" ht="24.95" customHeight="1">
      <c r="L34" s="129"/>
      <c r="M34" s="129"/>
      <c r="N34" s="129"/>
      <c r="O34" s="129"/>
      <c r="P34" s="129"/>
      <c r="Q34" s="129"/>
      <c r="R34" s="129"/>
    </row>
    <row r="35" spans="1:18" ht="24.95" customHeight="1">
      <c r="R35" s="129"/>
    </row>
  </sheetData>
  <mergeCells count="8">
    <mergeCell ref="O2:P2"/>
    <mergeCell ref="Q2:R2"/>
    <mergeCell ref="A1:F1"/>
    <mergeCell ref="A2:A3"/>
    <mergeCell ref="B2:D2"/>
    <mergeCell ref="E2:G2"/>
    <mergeCell ref="H2:J2"/>
    <mergeCell ref="M2:N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69"/>
  <sheetViews>
    <sheetView view="pageBreakPreview" zoomScaleNormal="100" zoomScaleSheetLayoutView="100" workbookViewId="0">
      <selection activeCell="I50" sqref="I50"/>
    </sheetView>
  </sheetViews>
  <sheetFormatPr defaultRowHeight="13.5"/>
  <cols>
    <col min="1" max="1" width="14.25" style="83" customWidth="1"/>
    <col min="2" max="2" width="12.375" style="83" customWidth="1"/>
    <col min="3" max="6" width="13" style="1000" customWidth="1"/>
    <col min="7" max="254" width="9" style="83"/>
    <col min="255" max="255" width="14.25" style="83" customWidth="1"/>
    <col min="256" max="256" width="12.375" style="83" customWidth="1"/>
    <col min="257" max="260" width="14.5" style="83" customWidth="1"/>
    <col min="261" max="510" width="9" style="83"/>
    <col min="511" max="511" width="14.25" style="83" customWidth="1"/>
    <col min="512" max="512" width="12.375" style="83" customWidth="1"/>
    <col min="513" max="516" width="14.5" style="83" customWidth="1"/>
    <col min="517" max="766" width="9" style="83"/>
    <col min="767" max="767" width="14.25" style="83" customWidth="1"/>
    <col min="768" max="768" width="12.375" style="83" customWidth="1"/>
    <col min="769" max="772" width="14.5" style="83" customWidth="1"/>
    <col min="773" max="1022" width="9" style="83"/>
    <col min="1023" max="1023" width="14.25" style="83" customWidth="1"/>
    <col min="1024" max="1024" width="12.375" style="83" customWidth="1"/>
    <col min="1025" max="1028" width="14.5" style="83" customWidth="1"/>
    <col min="1029" max="1278" width="9" style="83"/>
    <col min="1279" max="1279" width="14.25" style="83" customWidth="1"/>
    <col min="1280" max="1280" width="12.375" style="83" customWidth="1"/>
    <col min="1281" max="1284" width="14.5" style="83" customWidth="1"/>
    <col min="1285" max="1534" width="9" style="83"/>
    <col min="1535" max="1535" width="14.25" style="83" customWidth="1"/>
    <col min="1536" max="1536" width="12.375" style="83" customWidth="1"/>
    <col min="1537" max="1540" width="14.5" style="83" customWidth="1"/>
    <col min="1541" max="1790" width="9" style="83"/>
    <col min="1791" max="1791" width="14.25" style="83" customWidth="1"/>
    <col min="1792" max="1792" width="12.375" style="83" customWidth="1"/>
    <col min="1793" max="1796" width="14.5" style="83" customWidth="1"/>
    <col min="1797" max="2046" width="9" style="83"/>
    <col min="2047" max="2047" width="14.25" style="83" customWidth="1"/>
    <col min="2048" max="2048" width="12.375" style="83" customWidth="1"/>
    <col min="2049" max="2052" width="14.5" style="83" customWidth="1"/>
    <col min="2053" max="2302" width="9" style="83"/>
    <col min="2303" max="2303" width="14.25" style="83" customWidth="1"/>
    <col min="2304" max="2304" width="12.375" style="83" customWidth="1"/>
    <col min="2305" max="2308" width="14.5" style="83" customWidth="1"/>
    <col min="2309" max="2558" width="9" style="83"/>
    <col min="2559" max="2559" width="14.25" style="83" customWidth="1"/>
    <col min="2560" max="2560" width="12.375" style="83" customWidth="1"/>
    <col min="2561" max="2564" width="14.5" style="83" customWidth="1"/>
    <col min="2565" max="2814" width="9" style="83"/>
    <col min="2815" max="2815" width="14.25" style="83" customWidth="1"/>
    <col min="2816" max="2816" width="12.375" style="83" customWidth="1"/>
    <col min="2817" max="2820" width="14.5" style="83" customWidth="1"/>
    <col min="2821" max="3070" width="9" style="83"/>
    <col min="3071" max="3071" width="14.25" style="83" customWidth="1"/>
    <col min="3072" max="3072" width="12.375" style="83" customWidth="1"/>
    <col min="3073" max="3076" width="14.5" style="83" customWidth="1"/>
    <col min="3077" max="3326" width="9" style="83"/>
    <col min="3327" max="3327" width="14.25" style="83" customWidth="1"/>
    <col min="3328" max="3328" width="12.375" style="83" customWidth="1"/>
    <col min="3329" max="3332" width="14.5" style="83" customWidth="1"/>
    <col min="3333" max="3582" width="9" style="83"/>
    <col min="3583" max="3583" width="14.25" style="83" customWidth="1"/>
    <col min="3584" max="3584" width="12.375" style="83" customWidth="1"/>
    <col min="3585" max="3588" width="14.5" style="83" customWidth="1"/>
    <col min="3589" max="3838" width="9" style="83"/>
    <col min="3839" max="3839" width="14.25" style="83" customWidth="1"/>
    <col min="3840" max="3840" width="12.375" style="83" customWidth="1"/>
    <col min="3841" max="3844" width="14.5" style="83" customWidth="1"/>
    <col min="3845" max="4094" width="9" style="83"/>
    <col min="4095" max="4095" width="14.25" style="83" customWidth="1"/>
    <col min="4096" max="4096" width="12.375" style="83" customWidth="1"/>
    <col min="4097" max="4100" width="14.5" style="83" customWidth="1"/>
    <col min="4101" max="4350" width="9" style="83"/>
    <col min="4351" max="4351" width="14.25" style="83" customWidth="1"/>
    <col min="4352" max="4352" width="12.375" style="83" customWidth="1"/>
    <col min="4353" max="4356" width="14.5" style="83" customWidth="1"/>
    <col min="4357" max="4606" width="9" style="83"/>
    <col min="4607" max="4607" width="14.25" style="83" customWidth="1"/>
    <col min="4608" max="4608" width="12.375" style="83" customWidth="1"/>
    <col min="4609" max="4612" width="14.5" style="83" customWidth="1"/>
    <col min="4613" max="4862" width="9" style="83"/>
    <col min="4863" max="4863" width="14.25" style="83" customWidth="1"/>
    <col min="4864" max="4864" width="12.375" style="83" customWidth="1"/>
    <col min="4865" max="4868" width="14.5" style="83" customWidth="1"/>
    <col min="4869" max="5118" width="9" style="83"/>
    <col min="5119" max="5119" width="14.25" style="83" customWidth="1"/>
    <col min="5120" max="5120" width="12.375" style="83" customWidth="1"/>
    <col min="5121" max="5124" width="14.5" style="83" customWidth="1"/>
    <col min="5125" max="5374" width="9" style="83"/>
    <col min="5375" max="5375" width="14.25" style="83" customWidth="1"/>
    <col min="5376" max="5376" width="12.375" style="83" customWidth="1"/>
    <col min="5377" max="5380" width="14.5" style="83" customWidth="1"/>
    <col min="5381" max="5630" width="9" style="83"/>
    <col min="5631" max="5631" width="14.25" style="83" customWidth="1"/>
    <col min="5632" max="5632" width="12.375" style="83" customWidth="1"/>
    <col min="5633" max="5636" width="14.5" style="83" customWidth="1"/>
    <col min="5637" max="5886" width="9" style="83"/>
    <col min="5887" max="5887" width="14.25" style="83" customWidth="1"/>
    <col min="5888" max="5888" width="12.375" style="83" customWidth="1"/>
    <col min="5889" max="5892" width="14.5" style="83" customWidth="1"/>
    <col min="5893" max="6142" width="9" style="83"/>
    <col min="6143" max="6143" width="14.25" style="83" customWidth="1"/>
    <col min="6144" max="6144" width="12.375" style="83" customWidth="1"/>
    <col min="6145" max="6148" width="14.5" style="83" customWidth="1"/>
    <col min="6149" max="6398" width="9" style="83"/>
    <col min="6399" max="6399" width="14.25" style="83" customWidth="1"/>
    <col min="6400" max="6400" width="12.375" style="83" customWidth="1"/>
    <col min="6401" max="6404" width="14.5" style="83" customWidth="1"/>
    <col min="6405" max="6654" width="9" style="83"/>
    <col min="6655" max="6655" width="14.25" style="83" customWidth="1"/>
    <col min="6656" max="6656" width="12.375" style="83" customWidth="1"/>
    <col min="6657" max="6660" width="14.5" style="83" customWidth="1"/>
    <col min="6661" max="6910" width="9" style="83"/>
    <col min="6911" max="6911" width="14.25" style="83" customWidth="1"/>
    <col min="6912" max="6912" width="12.375" style="83" customWidth="1"/>
    <col min="6913" max="6916" width="14.5" style="83" customWidth="1"/>
    <col min="6917" max="7166" width="9" style="83"/>
    <col min="7167" max="7167" width="14.25" style="83" customWidth="1"/>
    <col min="7168" max="7168" width="12.375" style="83" customWidth="1"/>
    <col min="7169" max="7172" width="14.5" style="83" customWidth="1"/>
    <col min="7173" max="7422" width="9" style="83"/>
    <col min="7423" max="7423" width="14.25" style="83" customWidth="1"/>
    <col min="7424" max="7424" width="12.375" style="83" customWidth="1"/>
    <col min="7425" max="7428" width="14.5" style="83" customWidth="1"/>
    <col min="7429" max="7678" width="9" style="83"/>
    <col min="7679" max="7679" width="14.25" style="83" customWidth="1"/>
    <col min="7680" max="7680" width="12.375" style="83" customWidth="1"/>
    <col min="7681" max="7684" width="14.5" style="83" customWidth="1"/>
    <col min="7685" max="7934" width="9" style="83"/>
    <col min="7935" max="7935" width="14.25" style="83" customWidth="1"/>
    <col min="7936" max="7936" width="12.375" style="83" customWidth="1"/>
    <col min="7937" max="7940" width="14.5" style="83" customWidth="1"/>
    <col min="7941" max="8190" width="9" style="83"/>
    <col min="8191" max="8191" width="14.25" style="83" customWidth="1"/>
    <col min="8192" max="8192" width="12.375" style="83" customWidth="1"/>
    <col min="8193" max="8196" width="14.5" style="83" customWidth="1"/>
    <col min="8197" max="8446" width="9" style="83"/>
    <col min="8447" max="8447" width="14.25" style="83" customWidth="1"/>
    <col min="8448" max="8448" width="12.375" style="83" customWidth="1"/>
    <col min="8449" max="8452" width="14.5" style="83" customWidth="1"/>
    <col min="8453" max="8702" width="9" style="83"/>
    <col min="8703" max="8703" width="14.25" style="83" customWidth="1"/>
    <col min="8704" max="8704" width="12.375" style="83" customWidth="1"/>
    <col min="8705" max="8708" width="14.5" style="83" customWidth="1"/>
    <col min="8709" max="8958" width="9" style="83"/>
    <col min="8959" max="8959" width="14.25" style="83" customWidth="1"/>
    <col min="8960" max="8960" width="12.375" style="83" customWidth="1"/>
    <col min="8961" max="8964" width="14.5" style="83" customWidth="1"/>
    <col min="8965" max="9214" width="9" style="83"/>
    <col min="9215" max="9215" width="14.25" style="83" customWidth="1"/>
    <col min="9216" max="9216" width="12.375" style="83" customWidth="1"/>
    <col min="9217" max="9220" width="14.5" style="83" customWidth="1"/>
    <col min="9221" max="9470" width="9" style="83"/>
    <col min="9471" max="9471" width="14.25" style="83" customWidth="1"/>
    <col min="9472" max="9472" width="12.375" style="83" customWidth="1"/>
    <col min="9473" max="9476" width="14.5" style="83" customWidth="1"/>
    <col min="9477" max="9726" width="9" style="83"/>
    <col min="9727" max="9727" width="14.25" style="83" customWidth="1"/>
    <col min="9728" max="9728" width="12.375" style="83" customWidth="1"/>
    <col min="9729" max="9732" width="14.5" style="83" customWidth="1"/>
    <col min="9733" max="9982" width="9" style="83"/>
    <col min="9983" max="9983" width="14.25" style="83" customWidth="1"/>
    <col min="9984" max="9984" width="12.375" style="83" customWidth="1"/>
    <col min="9985" max="9988" width="14.5" style="83" customWidth="1"/>
    <col min="9989" max="10238" width="9" style="83"/>
    <col min="10239" max="10239" width="14.25" style="83" customWidth="1"/>
    <col min="10240" max="10240" width="12.375" style="83" customWidth="1"/>
    <col min="10241" max="10244" width="14.5" style="83" customWidth="1"/>
    <col min="10245" max="10494" width="9" style="83"/>
    <col min="10495" max="10495" width="14.25" style="83" customWidth="1"/>
    <col min="10496" max="10496" width="12.375" style="83" customWidth="1"/>
    <col min="10497" max="10500" width="14.5" style="83" customWidth="1"/>
    <col min="10501" max="10750" width="9" style="83"/>
    <col min="10751" max="10751" width="14.25" style="83" customWidth="1"/>
    <col min="10752" max="10752" width="12.375" style="83" customWidth="1"/>
    <col min="10753" max="10756" width="14.5" style="83" customWidth="1"/>
    <col min="10757" max="11006" width="9" style="83"/>
    <col min="11007" max="11007" width="14.25" style="83" customWidth="1"/>
    <col min="11008" max="11008" width="12.375" style="83" customWidth="1"/>
    <col min="11009" max="11012" width="14.5" style="83" customWidth="1"/>
    <col min="11013" max="11262" width="9" style="83"/>
    <col min="11263" max="11263" width="14.25" style="83" customWidth="1"/>
    <col min="11264" max="11264" width="12.375" style="83" customWidth="1"/>
    <col min="11265" max="11268" width="14.5" style="83" customWidth="1"/>
    <col min="11269" max="11518" width="9" style="83"/>
    <col min="11519" max="11519" width="14.25" style="83" customWidth="1"/>
    <col min="11520" max="11520" width="12.375" style="83" customWidth="1"/>
    <col min="11521" max="11524" width="14.5" style="83" customWidth="1"/>
    <col min="11525" max="11774" width="9" style="83"/>
    <col min="11775" max="11775" width="14.25" style="83" customWidth="1"/>
    <col min="11776" max="11776" width="12.375" style="83" customWidth="1"/>
    <col min="11777" max="11780" width="14.5" style="83" customWidth="1"/>
    <col min="11781" max="12030" width="9" style="83"/>
    <col min="12031" max="12031" width="14.25" style="83" customWidth="1"/>
    <col min="12032" max="12032" width="12.375" style="83" customWidth="1"/>
    <col min="12033" max="12036" width="14.5" style="83" customWidth="1"/>
    <col min="12037" max="12286" width="9" style="83"/>
    <col min="12287" max="12287" width="14.25" style="83" customWidth="1"/>
    <col min="12288" max="12288" width="12.375" style="83" customWidth="1"/>
    <col min="12289" max="12292" width="14.5" style="83" customWidth="1"/>
    <col min="12293" max="12542" width="9" style="83"/>
    <col min="12543" max="12543" width="14.25" style="83" customWidth="1"/>
    <col min="12544" max="12544" width="12.375" style="83" customWidth="1"/>
    <col min="12545" max="12548" width="14.5" style="83" customWidth="1"/>
    <col min="12549" max="12798" width="9" style="83"/>
    <col min="12799" max="12799" width="14.25" style="83" customWidth="1"/>
    <col min="12800" max="12800" width="12.375" style="83" customWidth="1"/>
    <col min="12801" max="12804" width="14.5" style="83" customWidth="1"/>
    <col min="12805" max="13054" width="9" style="83"/>
    <col min="13055" max="13055" width="14.25" style="83" customWidth="1"/>
    <col min="13056" max="13056" width="12.375" style="83" customWidth="1"/>
    <col min="13057" max="13060" width="14.5" style="83" customWidth="1"/>
    <col min="13061" max="13310" width="9" style="83"/>
    <col min="13311" max="13311" width="14.25" style="83" customWidth="1"/>
    <col min="13312" max="13312" width="12.375" style="83" customWidth="1"/>
    <col min="13313" max="13316" width="14.5" style="83" customWidth="1"/>
    <col min="13317" max="13566" width="9" style="83"/>
    <col min="13567" max="13567" width="14.25" style="83" customWidth="1"/>
    <col min="13568" max="13568" width="12.375" style="83" customWidth="1"/>
    <col min="13569" max="13572" width="14.5" style="83" customWidth="1"/>
    <col min="13573" max="13822" width="9" style="83"/>
    <col min="13823" max="13823" width="14.25" style="83" customWidth="1"/>
    <col min="13824" max="13824" width="12.375" style="83" customWidth="1"/>
    <col min="13825" max="13828" width="14.5" style="83" customWidth="1"/>
    <col min="13829" max="14078" width="9" style="83"/>
    <col min="14079" max="14079" width="14.25" style="83" customWidth="1"/>
    <col min="14080" max="14080" width="12.375" style="83" customWidth="1"/>
    <col min="14081" max="14084" width="14.5" style="83" customWidth="1"/>
    <col min="14085" max="14334" width="9" style="83"/>
    <col min="14335" max="14335" width="14.25" style="83" customWidth="1"/>
    <col min="14336" max="14336" width="12.375" style="83" customWidth="1"/>
    <col min="14337" max="14340" width="14.5" style="83" customWidth="1"/>
    <col min="14341" max="14590" width="9" style="83"/>
    <col min="14591" max="14591" width="14.25" style="83" customWidth="1"/>
    <col min="14592" max="14592" width="12.375" style="83" customWidth="1"/>
    <col min="14593" max="14596" width="14.5" style="83" customWidth="1"/>
    <col min="14597" max="14846" width="9" style="83"/>
    <col min="14847" max="14847" width="14.25" style="83" customWidth="1"/>
    <col min="14848" max="14848" width="12.375" style="83" customWidth="1"/>
    <col min="14849" max="14852" width="14.5" style="83" customWidth="1"/>
    <col min="14853" max="15102" width="9" style="83"/>
    <col min="15103" max="15103" width="14.25" style="83" customWidth="1"/>
    <col min="15104" max="15104" width="12.375" style="83" customWidth="1"/>
    <col min="15105" max="15108" width="14.5" style="83" customWidth="1"/>
    <col min="15109" max="15358" width="9" style="83"/>
    <col min="15359" max="15359" width="14.25" style="83" customWidth="1"/>
    <col min="15360" max="15360" width="12.375" style="83" customWidth="1"/>
    <col min="15361" max="15364" width="14.5" style="83" customWidth="1"/>
    <col min="15365" max="15614" width="9" style="83"/>
    <col min="15615" max="15615" width="14.25" style="83" customWidth="1"/>
    <col min="15616" max="15616" width="12.375" style="83" customWidth="1"/>
    <col min="15617" max="15620" width="14.5" style="83" customWidth="1"/>
    <col min="15621" max="15870" width="9" style="83"/>
    <col min="15871" max="15871" width="14.25" style="83" customWidth="1"/>
    <col min="15872" max="15872" width="12.375" style="83" customWidth="1"/>
    <col min="15873" max="15876" width="14.5" style="83" customWidth="1"/>
    <col min="15877" max="16126" width="9" style="83"/>
    <col min="16127" max="16127" width="14.25" style="83" customWidth="1"/>
    <col min="16128" max="16128" width="12.375" style="83" customWidth="1"/>
    <col min="16129" max="16132" width="14.5" style="83" customWidth="1"/>
    <col min="16133" max="16384" width="9" style="83"/>
  </cols>
  <sheetData>
    <row r="1" spans="1:7" ht="30" customHeight="1">
      <c r="A1" s="2908" t="s">
        <v>356</v>
      </c>
      <c r="B1" s="2908"/>
      <c r="C1" s="91"/>
      <c r="D1" s="91"/>
      <c r="E1" s="91"/>
      <c r="F1" s="91"/>
    </row>
    <row r="2" spans="1:7" ht="25.5" customHeight="1">
      <c r="A2" s="2909" t="s">
        <v>357</v>
      </c>
      <c r="B2" s="2909"/>
      <c r="C2" s="2909"/>
      <c r="D2" s="2909"/>
      <c r="E2" s="91"/>
      <c r="F2" s="57"/>
    </row>
    <row r="3" spans="1:7" ht="18" customHeight="1">
      <c r="A3" s="2597"/>
      <c r="B3" s="2623" t="s">
        <v>358</v>
      </c>
      <c r="C3" s="2599" t="s">
        <v>359</v>
      </c>
      <c r="D3" s="2600"/>
      <c r="E3" s="2601"/>
      <c r="F3" s="2654" t="s">
        <v>360</v>
      </c>
      <c r="G3" s="546"/>
    </row>
    <row r="4" spans="1:7" ht="18" customHeight="1">
      <c r="A4" s="2598"/>
      <c r="B4" s="2624"/>
      <c r="C4" s="691" t="s">
        <v>361</v>
      </c>
      <c r="D4" s="85" t="s">
        <v>362</v>
      </c>
      <c r="E4" s="85" t="s">
        <v>363</v>
      </c>
      <c r="F4" s="2651"/>
      <c r="G4" s="546"/>
    </row>
    <row r="5" spans="1:7" ht="18" customHeight="1">
      <c r="A5" s="493"/>
      <c r="B5" s="565"/>
      <c r="C5" s="1260" t="s">
        <v>364</v>
      </c>
      <c r="D5" s="894" t="s">
        <v>364</v>
      </c>
      <c r="E5" s="894" t="s">
        <v>364</v>
      </c>
      <c r="F5" s="894" t="s">
        <v>365</v>
      </c>
      <c r="G5" s="546"/>
    </row>
    <row r="6" spans="1:7" ht="18" hidden="1" customHeight="1">
      <c r="A6" s="2655" t="s">
        <v>366</v>
      </c>
      <c r="B6" s="565" t="s">
        <v>367</v>
      </c>
      <c r="C6" s="1261">
        <v>103130</v>
      </c>
      <c r="D6" s="1262">
        <v>1281</v>
      </c>
      <c r="E6" s="1262">
        <v>49669</v>
      </c>
      <c r="F6" s="1262">
        <v>9793187</v>
      </c>
      <c r="G6" s="546"/>
    </row>
    <row r="7" spans="1:7" ht="18" hidden="1" customHeight="1">
      <c r="A7" s="2655"/>
      <c r="B7" s="565">
        <v>22</v>
      </c>
      <c r="C7" s="1261">
        <v>98084</v>
      </c>
      <c r="D7" s="1262">
        <v>1191</v>
      </c>
      <c r="E7" s="1262">
        <v>48622</v>
      </c>
      <c r="F7" s="1262">
        <v>9415284</v>
      </c>
      <c r="G7" s="959"/>
    </row>
    <row r="8" spans="1:7" ht="18" customHeight="1">
      <c r="A8" s="2655"/>
      <c r="B8" s="565" t="s">
        <v>3943</v>
      </c>
      <c r="C8" s="1262">
        <v>95622</v>
      </c>
      <c r="D8" s="1262">
        <v>1127</v>
      </c>
      <c r="E8" s="1262">
        <v>47290</v>
      </c>
      <c r="F8" s="1262">
        <v>9191794</v>
      </c>
      <c r="G8" s="959"/>
    </row>
    <row r="9" spans="1:7" ht="18" customHeight="1">
      <c r="A9" s="2655"/>
      <c r="B9" s="565">
        <v>24</v>
      </c>
      <c r="C9" s="1262">
        <v>93100</v>
      </c>
      <c r="D9" s="1262">
        <v>984</v>
      </c>
      <c r="E9" s="1262">
        <v>46205</v>
      </c>
      <c r="F9" s="1262">
        <v>9354477</v>
      </c>
      <c r="G9" s="959"/>
    </row>
    <row r="10" spans="1:7" ht="18" customHeight="1">
      <c r="A10" s="2655"/>
      <c r="B10" s="565">
        <v>25</v>
      </c>
      <c r="C10" s="1262">
        <v>89262</v>
      </c>
      <c r="D10" s="1262">
        <v>874</v>
      </c>
      <c r="E10" s="1262">
        <v>45362</v>
      </c>
      <c r="F10" s="1262">
        <v>9368213</v>
      </c>
      <c r="G10" s="959"/>
    </row>
    <row r="11" spans="1:7" ht="18" customHeight="1">
      <c r="A11" s="2655"/>
      <c r="B11" s="565">
        <v>26</v>
      </c>
      <c r="C11" s="1262">
        <v>84641</v>
      </c>
      <c r="D11" s="1262">
        <v>769</v>
      </c>
      <c r="E11" s="1262">
        <v>44446</v>
      </c>
      <c r="F11" s="1262">
        <v>9041302</v>
      </c>
      <c r="G11" s="959"/>
    </row>
    <row r="12" spans="1:7" ht="18" customHeight="1">
      <c r="A12" s="2655"/>
      <c r="B12" s="565">
        <v>27</v>
      </c>
      <c r="C12" s="1262">
        <v>80473</v>
      </c>
      <c r="D12" s="1262">
        <v>745</v>
      </c>
      <c r="E12" s="1262">
        <v>43278</v>
      </c>
      <c r="F12" s="1262">
        <v>8316112</v>
      </c>
      <c r="G12" s="959"/>
    </row>
    <row r="13" spans="1:7" ht="18" customHeight="1">
      <c r="A13" s="2655"/>
      <c r="B13" s="565">
        <v>28</v>
      </c>
      <c r="C13" s="1262">
        <v>76480</v>
      </c>
      <c r="D13" s="1262">
        <v>712</v>
      </c>
      <c r="E13" s="1262">
        <v>41005</v>
      </c>
      <c r="F13" s="1262">
        <v>8259325</v>
      </c>
      <c r="G13" s="959"/>
    </row>
    <row r="14" spans="1:7" ht="18" customHeight="1">
      <c r="A14" s="2655"/>
      <c r="B14" s="565">
        <v>29</v>
      </c>
      <c r="C14" s="1262">
        <v>73084</v>
      </c>
      <c r="D14" s="1262">
        <v>646</v>
      </c>
      <c r="E14" s="1262">
        <v>39603</v>
      </c>
      <c r="F14" s="1262">
        <v>7530196</v>
      </c>
      <c r="G14" s="959"/>
    </row>
    <row r="15" spans="1:7" ht="18" customHeight="1">
      <c r="A15" s="2655"/>
      <c r="B15" s="565">
        <v>30</v>
      </c>
      <c r="C15" s="1262">
        <v>70744</v>
      </c>
      <c r="D15" s="1262">
        <v>551</v>
      </c>
      <c r="E15" s="1262">
        <v>38243</v>
      </c>
      <c r="F15" s="1262">
        <v>7613251</v>
      </c>
      <c r="G15" s="959"/>
    </row>
    <row r="16" spans="1:7" ht="18" customHeight="1">
      <c r="A16" s="2655"/>
      <c r="B16" s="565" t="s">
        <v>3017</v>
      </c>
      <c r="C16" s="1262">
        <v>69122</v>
      </c>
      <c r="D16" s="1262">
        <v>593</v>
      </c>
      <c r="E16" s="1262">
        <v>36548</v>
      </c>
      <c r="F16" s="1262">
        <v>7473293</v>
      </c>
      <c r="G16" s="959"/>
    </row>
    <row r="17" spans="1:7" ht="18" customHeight="1">
      <c r="A17" s="2655"/>
      <c r="B17" s="1799">
        <v>2</v>
      </c>
      <c r="C17" s="1262">
        <v>68310</v>
      </c>
      <c r="D17" s="1262">
        <v>625</v>
      </c>
      <c r="E17" s="1262">
        <v>34836</v>
      </c>
      <c r="F17" s="1262">
        <v>7223705</v>
      </c>
      <c r="G17" s="959"/>
    </row>
    <row r="18" spans="1:7" ht="18" customHeight="1">
      <c r="A18" s="2655"/>
      <c r="B18" s="1799">
        <v>3</v>
      </c>
      <c r="C18" s="2161">
        <v>67071</v>
      </c>
      <c r="D18" s="2161">
        <v>697</v>
      </c>
      <c r="E18" s="2161">
        <v>33157</v>
      </c>
      <c r="F18" s="2162">
        <v>7217745</v>
      </c>
      <c r="G18" s="959"/>
    </row>
    <row r="19" spans="1:7" ht="18" customHeight="1">
      <c r="A19" s="2598"/>
      <c r="B19" s="1780">
        <v>4</v>
      </c>
      <c r="C19" s="2163">
        <v>65004</v>
      </c>
      <c r="D19" s="2163">
        <v>719</v>
      </c>
      <c r="E19" s="2163">
        <v>30726</v>
      </c>
      <c r="F19" s="2164">
        <v>7301656</v>
      </c>
      <c r="G19" s="959"/>
    </row>
    <row r="20" spans="1:7" ht="18" hidden="1" customHeight="1">
      <c r="A20" s="2655" t="s">
        <v>368</v>
      </c>
      <c r="B20" s="1799" t="s">
        <v>367</v>
      </c>
      <c r="C20" s="1261">
        <v>4084</v>
      </c>
      <c r="D20" s="1262">
        <v>29</v>
      </c>
      <c r="E20" s="1262">
        <v>1857</v>
      </c>
      <c r="F20" s="1262">
        <v>394905</v>
      </c>
      <c r="G20" s="959"/>
    </row>
    <row r="21" spans="1:7" ht="18" hidden="1" customHeight="1">
      <c r="A21" s="2655"/>
      <c r="B21" s="1799">
        <v>22</v>
      </c>
      <c r="C21" s="1263">
        <v>3867</v>
      </c>
      <c r="D21" s="1262">
        <v>26</v>
      </c>
      <c r="E21" s="1262">
        <v>1852</v>
      </c>
      <c r="F21" s="1262">
        <v>379085</v>
      </c>
      <c r="G21" s="959"/>
    </row>
    <row r="22" spans="1:7" ht="18" customHeight="1">
      <c r="A22" s="2655"/>
      <c r="B22" s="1799" t="s">
        <v>3943</v>
      </c>
      <c r="C22" s="1264">
        <v>3854</v>
      </c>
      <c r="D22" s="1262">
        <v>28</v>
      </c>
      <c r="E22" s="1262">
        <v>1789</v>
      </c>
      <c r="F22" s="1262">
        <v>364440</v>
      </c>
      <c r="G22" s="959"/>
    </row>
    <row r="23" spans="1:7" ht="18" customHeight="1">
      <c r="A23" s="2655"/>
      <c r="B23" s="1799">
        <v>24</v>
      </c>
      <c r="C23" s="1264">
        <v>3670</v>
      </c>
      <c r="D23" s="1262">
        <v>34</v>
      </c>
      <c r="E23" s="1262">
        <v>1765</v>
      </c>
      <c r="F23" s="1262">
        <v>375797</v>
      </c>
      <c r="G23" s="959"/>
    </row>
    <row r="24" spans="1:7" ht="18" customHeight="1">
      <c r="A24" s="2655"/>
      <c r="B24" s="1799">
        <v>25</v>
      </c>
      <c r="C24" s="1264">
        <v>3582</v>
      </c>
      <c r="D24" s="1262">
        <v>27</v>
      </c>
      <c r="E24" s="1262">
        <v>1716</v>
      </c>
      <c r="F24" s="1262">
        <v>373200</v>
      </c>
      <c r="G24" s="959"/>
    </row>
    <row r="25" spans="1:7" ht="18" customHeight="1">
      <c r="A25" s="2655"/>
      <c r="B25" s="1799">
        <v>26</v>
      </c>
      <c r="C25" s="1264">
        <v>3426</v>
      </c>
      <c r="D25" s="1262">
        <v>26</v>
      </c>
      <c r="E25" s="1262">
        <v>1723</v>
      </c>
      <c r="F25" s="1262">
        <v>363089</v>
      </c>
      <c r="G25" s="959"/>
    </row>
    <row r="26" spans="1:7" ht="18" customHeight="1">
      <c r="A26" s="2655"/>
      <c r="B26" s="1799">
        <v>27</v>
      </c>
      <c r="C26" s="1264">
        <v>3287</v>
      </c>
      <c r="D26" s="1262">
        <v>25</v>
      </c>
      <c r="E26" s="1262">
        <v>1713</v>
      </c>
      <c r="F26" s="1262">
        <v>335393</v>
      </c>
      <c r="G26" s="959"/>
    </row>
    <row r="27" spans="1:7" ht="18" customHeight="1">
      <c r="A27" s="2655"/>
      <c r="B27" s="1799">
        <v>28</v>
      </c>
      <c r="C27" s="1264">
        <v>3079</v>
      </c>
      <c r="D27" s="1262">
        <v>27</v>
      </c>
      <c r="E27" s="1262">
        <v>1633</v>
      </c>
      <c r="F27" s="1262">
        <v>337008</v>
      </c>
      <c r="G27" s="959"/>
    </row>
    <row r="28" spans="1:7" ht="18" customHeight="1">
      <c r="A28" s="2655"/>
      <c r="B28" s="1799">
        <v>29</v>
      </c>
      <c r="C28" s="1264">
        <v>2858</v>
      </c>
      <c r="D28" s="1262">
        <v>16</v>
      </c>
      <c r="E28" s="1262">
        <v>1618</v>
      </c>
      <c r="F28" s="1262">
        <v>308949</v>
      </c>
      <c r="G28" s="959"/>
    </row>
    <row r="29" spans="1:7" ht="18" customHeight="1">
      <c r="A29" s="2655"/>
      <c r="B29" s="1799">
        <v>30</v>
      </c>
      <c r="C29" s="1264">
        <v>2714</v>
      </c>
      <c r="D29" s="1262">
        <v>13</v>
      </c>
      <c r="E29" s="1262">
        <v>1524</v>
      </c>
      <c r="F29" s="1262">
        <v>306410</v>
      </c>
      <c r="G29" s="959"/>
    </row>
    <row r="30" spans="1:7" ht="18" customHeight="1">
      <c r="A30" s="2655"/>
      <c r="B30" s="1799" t="s">
        <v>3017</v>
      </c>
      <c r="C30" s="1264">
        <v>2604</v>
      </c>
      <c r="D30" s="1262">
        <v>15</v>
      </c>
      <c r="E30" s="1262">
        <v>1462</v>
      </c>
      <c r="F30" s="1262">
        <v>294302</v>
      </c>
      <c r="G30" s="959"/>
    </row>
    <row r="31" spans="1:7" ht="18" customHeight="1">
      <c r="A31" s="2655"/>
      <c r="B31" s="1799">
        <v>2</v>
      </c>
      <c r="C31" s="1264">
        <v>2555</v>
      </c>
      <c r="D31" s="1262">
        <v>10</v>
      </c>
      <c r="E31" s="1262">
        <v>1391</v>
      </c>
      <c r="F31" s="1262">
        <v>286024</v>
      </c>
      <c r="G31" s="959"/>
    </row>
    <row r="32" spans="1:7" ht="18" customHeight="1">
      <c r="A32" s="2655"/>
      <c r="B32" s="1799">
        <v>3</v>
      </c>
      <c r="C32" s="2165">
        <v>2455</v>
      </c>
      <c r="D32" s="2165">
        <v>13</v>
      </c>
      <c r="E32" s="2165">
        <v>1327</v>
      </c>
      <c r="F32" s="2166">
        <v>281747</v>
      </c>
      <c r="G32" s="959"/>
    </row>
    <row r="33" spans="1:7" ht="18" customHeight="1">
      <c r="A33" s="2598"/>
      <c r="B33" s="1780">
        <v>4</v>
      </c>
      <c r="C33" s="2163">
        <v>2411</v>
      </c>
      <c r="D33" s="2163">
        <v>13</v>
      </c>
      <c r="E33" s="2163">
        <v>1245</v>
      </c>
      <c r="F33" s="2164">
        <v>281812</v>
      </c>
      <c r="G33" s="959"/>
    </row>
    <row r="34" spans="1:7" ht="18" customHeight="1">
      <c r="A34" s="2655" t="s">
        <v>3944</v>
      </c>
      <c r="B34" s="1779" t="s">
        <v>161</v>
      </c>
      <c r="C34" s="2167">
        <v>24354</v>
      </c>
      <c r="D34" s="2167">
        <v>330</v>
      </c>
      <c r="E34" s="2167">
        <v>11066</v>
      </c>
      <c r="F34" s="2168">
        <v>2569884</v>
      </c>
      <c r="G34" s="959"/>
    </row>
    <row r="35" spans="1:7" ht="18" customHeight="1">
      <c r="A35" s="2655"/>
      <c r="B35" s="1799" t="s">
        <v>162</v>
      </c>
      <c r="C35" s="2165">
        <v>5268</v>
      </c>
      <c r="D35" s="2165">
        <v>54</v>
      </c>
      <c r="E35" s="2165">
        <v>3716</v>
      </c>
      <c r="F35" s="2166">
        <v>558374</v>
      </c>
      <c r="G35" s="959"/>
    </row>
    <row r="36" spans="1:7" ht="18" customHeight="1">
      <c r="A36" s="2655"/>
      <c r="B36" s="1799" t="s">
        <v>369</v>
      </c>
      <c r="C36" s="2165">
        <v>2531</v>
      </c>
      <c r="D36" s="2165">
        <v>39</v>
      </c>
      <c r="E36" s="2165">
        <v>788</v>
      </c>
      <c r="F36" s="2166">
        <v>313837</v>
      </c>
      <c r="G36" s="959"/>
    </row>
    <row r="37" spans="1:7" ht="18" customHeight="1">
      <c r="A37" s="2655"/>
      <c r="B37" s="1799" t="s">
        <v>165</v>
      </c>
      <c r="C37" s="2165">
        <v>1712</v>
      </c>
      <c r="D37" s="2165">
        <v>16</v>
      </c>
      <c r="E37" s="2165">
        <v>487</v>
      </c>
      <c r="F37" s="2166">
        <v>192376</v>
      </c>
      <c r="G37" s="959"/>
    </row>
    <row r="38" spans="1:7" ht="18" customHeight="1">
      <c r="A38" s="2655"/>
      <c r="B38" s="1799" t="s">
        <v>166</v>
      </c>
      <c r="C38" s="2165">
        <v>5643</v>
      </c>
      <c r="D38" s="2165">
        <v>35</v>
      </c>
      <c r="E38" s="2165">
        <v>2666</v>
      </c>
      <c r="F38" s="2166">
        <v>685193</v>
      </c>
      <c r="G38" s="959"/>
    </row>
    <row r="39" spans="1:7" ht="18" customHeight="1">
      <c r="A39" s="2655"/>
      <c r="B39" s="1799" t="s">
        <v>167</v>
      </c>
      <c r="C39" s="2165">
        <v>2234</v>
      </c>
      <c r="D39" s="2165">
        <v>30</v>
      </c>
      <c r="E39" s="2165">
        <v>880</v>
      </c>
      <c r="F39" s="2166">
        <v>249128</v>
      </c>
      <c r="G39" s="1265"/>
    </row>
    <row r="40" spans="1:7" ht="18" customHeight="1">
      <c r="A40" s="2655"/>
      <c r="B40" s="1799" t="s">
        <v>370</v>
      </c>
      <c r="C40" s="2165">
        <v>6140</v>
      </c>
      <c r="D40" s="2165">
        <v>55</v>
      </c>
      <c r="E40" s="2165">
        <v>2983</v>
      </c>
      <c r="F40" s="2166">
        <v>741145</v>
      </c>
      <c r="G40" s="1265"/>
    </row>
    <row r="41" spans="1:7" ht="18" customHeight="1">
      <c r="A41" s="2598"/>
      <c r="B41" s="1780" t="s">
        <v>371</v>
      </c>
      <c r="C41" s="2163">
        <v>7438</v>
      </c>
      <c r="D41" s="2163">
        <v>83</v>
      </c>
      <c r="E41" s="2163">
        <v>3622</v>
      </c>
      <c r="F41" s="2164">
        <v>833366</v>
      </c>
      <c r="G41" s="1265"/>
    </row>
    <row r="42" spans="1:7" ht="18" customHeight="1">
      <c r="A42" s="599" t="s">
        <v>3942</v>
      </c>
      <c r="B42" s="599"/>
      <c r="C42" s="91"/>
      <c r="D42" s="91"/>
      <c r="E42" s="91"/>
      <c r="F42" s="91"/>
    </row>
    <row r="43" spans="1:7" ht="20.100000000000001" customHeight="1"/>
    <row r="44" spans="1:7" ht="20.100000000000001" customHeight="1">
      <c r="A44" s="1266"/>
      <c r="B44" s="1266"/>
      <c r="C44" s="1002"/>
      <c r="D44" s="1002"/>
      <c r="E44" s="1002"/>
      <c r="F44" s="1002"/>
    </row>
    <row r="45" spans="1:7" ht="20.100000000000001" customHeight="1">
      <c r="A45" s="851"/>
      <c r="B45" s="851"/>
      <c r="C45" s="2985"/>
      <c r="D45" s="2985"/>
      <c r="E45" s="1267"/>
      <c r="F45" s="1268"/>
    </row>
    <row r="46" spans="1:7" ht="20.100000000000001" customHeight="1">
      <c r="A46" s="851"/>
      <c r="B46" s="851"/>
      <c r="C46" s="1269"/>
      <c r="D46" s="1269"/>
      <c r="E46" s="1267"/>
      <c r="F46" s="1268"/>
    </row>
    <row r="47" spans="1:7" ht="20.100000000000001" customHeight="1">
      <c r="A47" s="851"/>
      <c r="B47" s="851"/>
      <c r="C47" s="1270"/>
      <c r="D47" s="1270"/>
      <c r="E47" s="1267"/>
      <c r="F47" s="1268"/>
    </row>
    <row r="48" spans="1:7" ht="20.100000000000001" customHeight="1">
      <c r="A48" s="959"/>
      <c r="B48" s="959"/>
      <c r="C48" s="1271"/>
      <c r="D48" s="1271"/>
      <c r="E48" s="1272"/>
      <c r="F48" s="1268"/>
    </row>
    <row r="49" spans="1:6" ht="20.100000000000001" customHeight="1">
      <c r="A49" s="959"/>
      <c r="B49" s="959"/>
      <c r="C49" s="1271"/>
      <c r="D49" s="1271"/>
      <c r="E49" s="1272"/>
      <c r="F49" s="1268"/>
    </row>
    <row r="50" spans="1:6" ht="20.100000000000001" customHeight="1">
      <c r="A50" s="959"/>
      <c r="B50" s="959"/>
      <c r="C50" s="1271"/>
      <c r="D50" s="1271"/>
      <c r="E50" s="1272"/>
      <c r="F50" s="1268"/>
    </row>
    <row r="51" spans="1:6" ht="20.100000000000001" customHeight="1">
      <c r="A51" s="959"/>
      <c r="B51" s="959"/>
      <c r="C51" s="1271"/>
      <c r="D51" s="1271"/>
      <c r="E51" s="1272"/>
      <c r="F51" s="1268"/>
    </row>
    <row r="52" spans="1:6" ht="20.100000000000001" customHeight="1">
      <c r="A52" s="959"/>
      <c r="B52" s="959"/>
      <c r="C52" s="1271"/>
      <c r="D52" s="1271"/>
      <c r="E52" s="1272"/>
      <c r="F52" s="1268"/>
    </row>
    <row r="53" spans="1:6" ht="20.100000000000001" customHeight="1">
      <c r="A53" s="959"/>
      <c r="B53" s="959"/>
      <c r="C53" s="1271"/>
      <c r="D53" s="1271"/>
      <c r="E53" s="1272"/>
      <c r="F53" s="1268"/>
    </row>
    <row r="54" spans="1:6" ht="20.100000000000001" customHeight="1">
      <c r="A54" s="959"/>
      <c r="B54" s="959"/>
      <c r="C54" s="1271"/>
      <c r="D54" s="1271"/>
      <c r="E54" s="1272"/>
      <c r="F54" s="1268"/>
    </row>
    <row r="55" spans="1:6" ht="20.100000000000001" customHeight="1">
      <c r="A55" s="584"/>
      <c r="B55" s="584"/>
      <c r="C55" s="1271"/>
      <c r="D55" s="1271"/>
      <c r="E55" s="1271"/>
      <c r="F55" s="1271"/>
    </row>
    <row r="56" spans="1:6" ht="20.100000000000001" customHeight="1">
      <c r="A56" s="1273"/>
      <c r="B56" s="1273"/>
      <c r="C56" s="1271"/>
      <c r="D56" s="1271"/>
      <c r="E56" s="1271"/>
      <c r="F56" s="1271"/>
    </row>
    <row r="57" spans="1:6" ht="20.100000000000001" customHeight="1">
      <c r="A57" s="916"/>
      <c r="B57" s="916"/>
      <c r="C57" s="1271"/>
      <c r="D57" s="1271"/>
      <c r="E57" s="1271"/>
      <c r="F57" s="1274"/>
    </row>
    <row r="58" spans="1:6" ht="20.100000000000001" customHeight="1">
      <c r="A58" s="916"/>
      <c r="B58" s="916"/>
      <c r="C58" s="1271"/>
      <c r="D58" s="1271"/>
      <c r="E58" s="1271"/>
      <c r="F58" s="1274"/>
    </row>
    <row r="59" spans="1:6" ht="20.100000000000001" customHeight="1">
      <c r="A59" s="916"/>
      <c r="B59" s="916"/>
    </row>
    <row r="64" spans="1:6" ht="20.100000000000001" customHeight="1"/>
    <row r="65" ht="20.100000000000001" customHeight="1"/>
    <row r="66" ht="20.100000000000001" customHeight="1"/>
    <row r="67" ht="20.100000000000001" customHeight="1"/>
    <row r="68" ht="20.100000000000001" customHeight="1"/>
    <row r="69" ht="20.100000000000001" customHeight="1"/>
  </sheetData>
  <mergeCells count="10">
    <mergeCell ref="F3:F4"/>
    <mergeCell ref="A6:A19"/>
    <mergeCell ref="A20:A33"/>
    <mergeCell ref="A34:A41"/>
    <mergeCell ref="C45:D45"/>
    <mergeCell ref="A1:B1"/>
    <mergeCell ref="A2:D2"/>
    <mergeCell ref="A3:A4"/>
    <mergeCell ref="B3:B4"/>
    <mergeCell ref="C3:E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50"/>
  <sheetViews>
    <sheetView view="pageBreakPreview" zoomScaleNormal="100" zoomScaleSheetLayoutView="100" workbookViewId="0">
      <selection activeCell="I50" sqref="I50"/>
    </sheetView>
  </sheetViews>
  <sheetFormatPr defaultRowHeight="20.100000000000001" customHeight="1"/>
  <cols>
    <col min="1" max="1" width="10.5" style="83" customWidth="1"/>
    <col min="2" max="2" width="7.25" style="83" customWidth="1"/>
    <col min="3" max="3" width="10.125" style="83" customWidth="1"/>
    <col min="4" max="4" width="7.25" style="83" customWidth="1"/>
    <col min="5" max="5" width="10.125" style="83" customWidth="1"/>
    <col min="6" max="6" width="7.25" style="83" customWidth="1"/>
    <col min="7" max="7" width="10.125" style="83" customWidth="1"/>
    <col min="8" max="8" width="7.25" style="83" customWidth="1"/>
    <col min="9" max="9" width="10.125" style="83" customWidth="1"/>
    <col min="10" max="256" width="9" style="83"/>
    <col min="257" max="257" width="10.5" style="83" customWidth="1"/>
    <col min="258" max="258" width="8.625" style="83" customWidth="1"/>
    <col min="259" max="259" width="11.375" style="83" customWidth="1"/>
    <col min="260" max="260" width="8.375" style="83" customWidth="1"/>
    <col min="261" max="261" width="10.75" style="83" customWidth="1"/>
    <col min="262" max="262" width="7.875" style="83" customWidth="1"/>
    <col min="263" max="263" width="10.375" style="83" customWidth="1"/>
    <col min="264" max="264" width="7.25" style="83" customWidth="1"/>
    <col min="265" max="265" width="8.125" style="83" customWidth="1"/>
    <col min="266" max="512" width="9" style="83"/>
    <col min="513" max="513" width="10.5" style="83" customWidth="1"/>
    <col min="514" max="514" width="8.625" style="83" customWidth="1"/>
    <col min="515" max="515" width="11.375" style="83" customWidth="1"/>
    <col min="516" max="516" width="8.375" style="83" customWidth="1"/>
    <col min="517" max="517" width="10.75" style="83" customWidth="1"/>
    <col min="518" max="518" width="7.875" style="83" customWidth="1"/>
    <col min="519" max="519" width="10.375" style="83" customWidth="1"/>
    <col min="520" max="520" width="7.25" style="83" customWidth="1"/>
    <col min="521" max="521" width="8.125" style="83" customWidth="1"/>
    <col min="522" max="768" width="9" style="83"/>
    <col min="769" max="769" width="10.5" style="83" customWidth="1"/>
    <col min="770" max="770" width="8.625" style="83" customWidth="1"/>
    <col min="771" max="771" width="11.375" style="83" customWidth="1"/>
    <col min="772" max="772" width="8.375" style="83" customWidth="1"/>
    <col min="773" max="773" width="10.75" style="83" customWidth="1"/>
    <col min="774" max="774" width="7.875" style="83" customWidth="1"/>
    <col min="775" max="775" width="10.375" style="83" customWidth="1"/>
    <col min="776" max="776" width="7.25" style="83" customWidth="1"/>
    <col min="777" max="777" width="8.125" style="83" customWidth="1"/>
    <col min="778" max="1024" width="9" style="83"/>
    <col min="1025" max="1025" width="10.5" style="83" customWidth="1"/>
    <col min="1026" max="1026" width="8.625" style="83" customWidth="1"/>
    <col min="1027" max="1027" width="11.375" style="83" customWidth="1"/>
    <col min="1028" max="1028" width="8.375" style="83" customWidth="1"/>
    <col min="1029" max="1029" width="10.75" style="83" customWidth="1"/>
    <col min="1030" max="1030" width="7.875" style="83" customWidth="1"/>
    <col min="1031" max="1031" width="10.375" style="83" customWidth="1"/>
    <col min="1032" max="1032" width="7.25" style="83" customWidth="1"/>
    <col min="1033" max="1033" width="8.125" style="83" customWidth="1"/>
    <col min="1034" max="1280" width="9" style="83"/>
    <col min="1281" max="1281" width="10.5" style="83" customWidth="1"/>
    <col min="1282" max="1282" width="8.625" style="83" customWidth="1"/>
    <col min="1283" max="1283" width="11.375" style="83" customWidth="1"/>
    <col min="1284" max="1284" width="8.375" style="83" customWidth="1"/>
    <col min="1285" max="1285" width="10.75" style="83" customWidth="1"/>
    <col min="1286" max="1286" width="7.875" style="83" customWidth="1"/>
    <col min="1287" max="1287" width="10.375" style="83" customWidth="1"/>
    <col min="1288" max="1288" width="7.25" style="83" customWidth="1"/>
    <col min="1289" max="1289" width="8.125" style="83" customWidth="1"/>
    <col min="1290" max="1536" width="9" style="83"/>
    <col min="1537" max="1537" width="10.5" style="83" customWidth="1"/>
    <col min="1538" max="1538" width="8.625" style="83" customWidth="1"/>
    <col min="1539" max="1539" width="11.375" style="83" customWidth="1"/>
    <col min="1540" max="1540" width="8.375" style="83" customWidth="1"/>
    <col min="1541" max="1541" width="10.75" style="83" customWidth="1"/>
    <col min="1542" max="1542" width="7.875" style="83" customWidth="1"/>
    <col min="1543" max="1543" width="10.375" style="83" customWidth="1"/>
    <col min="1544" max="1544" width="7.25" style="83" customWidth="1"/>
    <col min="1545" max="1545" width="8.125" style="83" customWidth="1"/>
    <col min="1546" max="1792" width="9" style="83"/>
    <col min="1793" max="1793" width="10.5" style="83" customWidth="1"/>
    <col min="1794" max="1794" width="8.625" style="83" customWidth="1"/>
    <col min="1795" max="1795" width="11.375" style="83" customWidth="1"/>
    <col min="1796" max="1796" width="8.375" style="83" customWidth="1"/>
    <col min="1797" max="1797" width="10.75" style="83" customWidth="1"/>
    <col min="1798" max="1798" width="7.875" style="83" customWidth="1"/>
    <col min="1799" max="1799" width="10.375" style="83" customWidth="1"/>
    <col min="1800" max="1800" width="7.25" style="83" customWidth="1"/>
    <col min="1801" max="1801" width="8.125" style="83" customWidth="1"/>
    <col min="1802" max="2048" width="9" style="83"/>
    <col min="2049" max="2049" width="10.5" style="83" customWidth="1"/>
    <col min="2050" max="2050" width="8.625" style="83" customWidth="1"/>
    <col min="2051" max="2051" width="11.375" style="83" customWidth="1"/>
    <col min="2052" max="2052" width="8.375" style="83" customWidth="1"/>
    <col min="2053" max="2053" width="10.75" style="83" customWidth="1"/>
    <col min="2054" max="2054" width="7.875" style="83" customWidth="1"/>
    <col min="2055" max="2055" width="10.375" style="83" customWidth="1"/>
    <col min="2056" max="2056" width="7.25" style="83" customWidth="1"/>
    <col min="2057" max="2057" width="8.125" style="83" customWidth="1"/>
    <col min="2058" max="2304" width="9" style="83"/>
    <col min="2305" max="2305" width="10.5" style="83" customWidth="1"/>
    <col min="2306" max="2306" width="8.625" style="83" customWidth="1"/>
    <col min="2307" max="2307" width="11.375" style="83" customWidth="1"/>
    <col min="2308" max="2308" width="8.375" style="83" customWidth="1"/>
    <col min="2309" max="2309" width="10.75" style="83" customWidth="1"/>
    <col min="2310" max="2310" width="7.875" style="83" customWidth="1"/>
    <col min="2311" max="2311" width="10.375" style="83" customWidth="1"/>
    <col min="2312" max="2312" width="7.25" style="83" customWidth="1"/>
    <col min="2313" max="2313" width="8.125" style="83" customWidth="1"/>
    <col min="2314" max="2560" width="9" style="83"/>
    <col min="2561" max="2561" width="10.5" style="83" customWidth="1"/>
    <col min="2562" max="2562" width="8.625" style="83" customWidth="1"/>
    <col min="2563" max="2563" width="11.375" style="83" customWidth="1"/>
    <col min="2564" max="2564" width="8.375" style="83" customWidth="1"/>
    <col min="2565" max="2565" width="10.75" style="83" customWidth="1"/>
    <col min="2566" max="2566" width="7.875" style="83" customWidth="1"/>
    <col min="2567" max="2567" width="10.375" style="83" customWidth="1"/>
    <col min="2568" max="2568" width="7.25" style="83" customWidth="1"/>
    <col min="2569" max="2569" width="8.125" style="83" customWidth="1"/>
    <col min="2570" max="2816" width="9" style="83"/>
    <col min="2817" max="2817" width="10.5" style="83" customWidth="1"/>
    <col min="2818" max="2818" width="8.625" style="83" customWidth="1"/>
    <col min="2819" max="2819" width="11.375" style="83" customWidth="1"/>
    <col min="2820" max="2820" width="8.375" style="83" customWidth="1"/>
    <col min="2821" max="2821" width="10.75" style="83" customWidth="1"/>
    <col min="2822" max="2822" width="7.875" style="83" customWidth="1"/>
    <col min="2823" max="2823" width="10.375" style="83" customWidth="1"/>
    <col min="2824" max="2824" width="7.25" style="83" customWidth="1"/>
    <col min="2825" max="2825" width="8.125" style="83" customWidth="1"/>
    <col min="2826" max="3072" width="9" style="83"/>
    <col min="3073" max="3073" width="10.5" style="83" customWidth="1"/>
    <col min="3074" max="3074" width="8.625" style="83" customWidth="1"/>
    <col min="3075" max="3075" width="11.375" style="83" customWidth="1"/>
    <col min="3076" max="3076" width="8.375" style="83" customWidth="1"/>
    <col min="3077" max="3077" width="10.75" style="83" customWidth="1"/>
    <col min="3078" max="3078" width="7.875" style="83" customWidth="1"/>
    <col min="3079" max="3079" width="10.375" style="83" customWidth="1"/>
    <col min="3080" max="3080" width="7.25" style="83" customWidth="1"/>
    <col min="3081" max="3081" width="8.125" style="83" customWidth="1"/>
    <col min="3082" max="3328" width="9" style="83"/>
    <col min="3329" max="3329" width="10.5" style="83" customWidth="1"/>
    <col min="3330" max="3330" width="8.625" style="83" customWidth="1"/>
    <col min="3331" max="3331" width="11.375" style="83" customWidth="1"/>
    <col min="3332" max="3332" width="8.375" style="83" customWidth="1"/>
    <col min="3333" max="3333" width="10.75" style="83" customWidth="1"/>
    <col min="3334" max="3334" width="7.875" style="83" customWidth="1"/>
    <col min="3335" max="3335" width="10.375" style="83" customWidth="1"/>
    <col min="3336" max="3336" width="7.25" style="83" customWidth="1"/>
    <col min="3337" max="3337" width="8.125" style="83" customWidth="1"/>
    <col min="3338" max="3584" width="9" style="83"/>
    <col min="3585" max="3585" width="10.5" style="83" customWidth="1"/>
    <col min="3586" max="3586" width="8.625" style="83" customWidth="1"/>
    <col min="3587" max="3587" width="11.375" style="83" customWidth="1"/>
    <col min="3588" max="3588" width="8.375" style="83" customWidth="1"/>
    <col min="3589" max="3589" width="10.75" style="83" customWidth="1"/>
    <col min="3590" max="3590" width="7.875" style="83" customWidth="1"/>
    <col min="3591" max="3591" width="10.375" style="83" customWidth="1"/>
    <col min="3592" max="3592" width="7.25" style="83" customWidth="1"/>
    <col min="3593" max="3593" width="8.125" style="83" customWidth="1"/>
    <col min="3594" max="3840" width="9" style="83"/>
    <col min="3841" max="3841" width="10.5" style="83" customWidth="1"/>
    <col min="3842" max="3842" width="8.625" style="83" customWidth="1"/>
    <col min="3843" max="3843" width="11.375" style="83" customWidth="1"/>
    <col min="3844" max="3844" width="8.375" style="83" customWidth="1"/>
    <col min="3845" max="3845" width="10.75" style="83" customWidth="1"/>
    <col min="3846" max="3846" width="7.875" style="83" customWidth="1"/>
    <col min="3847" max="3847" width="10.375" style="83" customWidth="1"/>
    <col min="3848" max="3848" width="7.25" style="83" customWidth="1"/>
    <col min="3849" max="3849" width="8.125" style="83" customWidth="1"/>
    <col min="3850" max="4096" width="9" style="83"/>
    <col min="4097" max="4097" width="10.5" style="83" customWidth="1"/>
    <col min="4098" max="4098" width="8.625" style="83" customWidth="1"/>
    <col min="4099" max="4099" width="11.375" style="83" customWidth="1"/>
    <col min="4100" max="4100" width="8.375" style="83" customWidth="1"/>
    <col min="4101" max="4101" width="10.75" style="83" customWidth="1"/>
    <col min="4102" max="4102" width="7.875" style="83" customWidth="1"/>
    <col min="4103" max="4103" width="10.375" style="83" customWidth="1"/>
    <col min="4104" max="4104" width="7.25" style="83" customWidth="1"/>
    <col min="4105" max="4105" width="8.125" style="83" customWidth="1"/>
    <col min="4106" max="4352" width="9" style="83"/>
    <col min="4353" max="4353" width="10.5" style="83" customWidth="1"/>
    <col min="4354" max="4354" width="8.625" style="83" customWidth="1"/>
    <col min="4355" max="4355" width="11.375" style="83" customWidth="1"/>
    <col min="4356" max="4356" width="8.375" style="83" customWidth="1"/>
    <col min="4357" max="4357" width="10.75" style="83" customWidth="1"/>
    <col min="4358" max="4358" width="7.875" style="83" customWidth="1"/>
    <col min="4359" max="4359" width="10.375" style="83" customWidth="1"/>
    <col min="4360" max="4360" width="7.25" style="83" customWidth="1"/>
    <col min="4361" max="4361" width="8.125" style="83" customWidth="1"/>
    <col min="4362" max="4608" width="9" style="83"/>
    <col min="4609" max="4609" width="10.5" style="83" customWidth="1"/>
    <col min="4610" max="4610" width="8.625" style="83" customWidth="1"/>
    <col min="4611" max="4611" width="11.375" style="83" customWidth="1"/>
    <col min="4612" max="4612" width="8.375" style="83" customWidth="1"/>
    <col min="4613" max="4613" width="10.75" style="83" customWidth="1"/>
    <col min="4614" max="4614" width="7.875" style="83" customWidth="1"/>
    <col min="4615" max="4615" width="10.375" style="83" customWidth="1"/>
    <col min="4616" max="4616" width="7.25" style="83" customWidth="1"/>
    <col min="4617" max="4617" width="8.125" style="83" customWidth="1"/>
    <col min="4618" max="4864" width="9" style="83"/>
    <col min="4865" max="4865" width="10.5" style="83" customWidth="1"/>
    <col min="4866" max="4866" width="8.625" style="83" customWidth="1"/>
    <col min="4867" max="4867" width="11.375" style="83" customWidth="1"/>
    <col min="4868" max="4868" width="8.375" style="83" customWidth="1"/>
    <col min="4869" max="4869" width="10.75" style="83" customWidth="1"/>
    <col min="4870" max="4870" width="7.875" style="83" customWidth="1"/>
    <col min="4871" max="4871" width="10.375" style="83" customWidth="1"/>
    <col min="4872" max="4872" width="7.25" style="83" customWidth="1"/>
    <col min="4873" max="4873" width="8.125" style="83" customWidth="1"/>
    <col min="4874" max="5120" width="9" style="83"/>
    <col min="5121" max="5121" width="10.5" style="83" customWidth="1"/>
    <col min="5122" max="5122" width="8.625" style="83" customWidth="1"/>
    <col min="5123" max="5123" width="11.375" style="83" customWidth="1"/>
    <col min="5124" max="5124" width="8.375" style="83" customWidth="1"/>
    <col min="5125" max="5125" width="10.75" style="83" customWidth="1"/>
    <col min="5126" max="5126" width="7.875" style="83" customWidth="1"/>
    <col min="5127" max="5127" width="10.375" style="83" customWidth="1"/>
    <col min="5128" max="5128" width="7.25" style="83" customWidth="1"/>
    <col min="5129" max="5129" width="8.125" style="83" customWidth="1"/>
    <col min="5130" max="5376" width="9" style="83"/>
    <col min="5377" max="5377" width="10.5" style="83" customWidth="1"/>
    <col min="5378" max="5378" width="8.625" style="83" customWidth="1"/>
    <col min="5379" max="5379" width="11.375" style="83" customWidth="1"/>
    <col min="5380" max="5380" width="8.375" style="83" customWidth="1"/>
    <col min="5381" max="5381" width="10.75" style="83" customWidth="1"/>
    <col min="5382" max="5382" width="7.875" style="83" customWidth="1"/>
    <col min="5383" max="5383" width="10.375" style="83" customWidth="1"/>
    <col min="5384" max="5384" width="7.25" style="83" customWidth="1"/>
    <col min="5385" max="5385" width="8.125" style="83" customWidth="1"/>
    <col min="5386" max="5632" width="9" style="83"/>
    <col min="5633" max="5633" width="10.5" style="83" customWidth="1"/>
    <col min="5634" max="5634" width="8.625" style="83" customWidth="1"/>
    <col min="5635" max="5635" width="11.375" style="83" customWidth="1"/>
    <col min="5636" max="5636" width="8.375" style="83" customWidth="1"/>
    <col min="5637" max="5637" width="10.75" style="83" customWidth="1"/>
    <col min="5638" max="5638" width="7.875" style="83" customWidth="1"/>
    <col min="5639" max="5639" width="10.375" style="83" customWidth="1"/>
    <col min="5640" max="5640" width="7.25" style="83" customWidth="1"/>
    <col min="5641" max="5641" width="8.125" style="83" customWidth="1"/>
    <col min="5642" max="5888" width="9" style="83"/>
    <col min="5889" max="5889" width="10.5" style="83" customWidth="1"/>
    <col min="5890" max="5890" width="8.625" style="83" customWidth="1"/>
    <col min="5891" max="5891" width="11.375" style="83" customWidth="1"/>
    <col min="5892" max="5892" width="8.375" style="83" customWidth="1"/>
    <col min="5893" max="5893" width="10.75" style="83" customWidth="1"/>
    <col min="5894" max="5894" width="7.875" style="83" customWidth="1"/>
    <col min="5895" max="5895" width="10.375" style="83" customWidth="1"/>
    <col min="5896" max="5896" width="7.25" style="83" customWidth="1"/>
    <col min="5897" max="5897" width="8.125" style="83" customWidth="1"/>
    <col min="5898" max="6144" width="9" style="83"/>
    <col min="6145" max="6145" width="10.5" style="83" customWidth="1"/>
    <col min="6146" max="6146" width="8.625" style="83" customWidth="1"/>
    <col min="6147" max="6147" width="11.375" style="83" customWidth="1"/>
    <col min="6148" max="6148" width="8.375" style="83" customWidth="1"/>
    <col min="6149" max="6149" width="10.75" style="83" customWidth="1"/>
    <col min="6150" max="6150" width="7.875" style="83" customWidth="1"/>
    <col min="6151" max="6151" width="10.375" style="83" customWidth="1"/>
    <col min="6152" max="6152" width="7.25" style="83" customWidth="1"/>
    <col min="6153" max="6153" width="8.125" style="83" customWidth="1"/>
    <col min="6154" max="6400" width="9" style="83"/>
    <col min="6401" max="6401" width="10.5" style="83" customWidth="1"/>
    <col min="6402" max="6402" width="8.625" style="83" customWidth="1"/>
    <col min="6403" max="6403" width="11.375" style="83" customWidth="1"/>
    <col min="6404" max="6404" width="8.375" style="83" customWidth="1"/>
    <col min="6405" max="6405" width="10.75" style="83" customWidth="1"/>
    <col min="6406" max="6406" width="7.875" style="83" customWidth="1"/>
    <col min="6407" max="6407" width="10.375" style="83" customWidth="1"/>
    <col min="6408" max="6408" width="7.25" style="83" customWidth="1"/>
    <col min="6409" max="6409" width="8.125" style="83" customWidth="1"/>
    <col min="6410" max="6656" width="9" style="83"/>
    <col min="6657" max="6657" width="10.5" style="83" customWidth="1"/>
    <col min="6658" max="6658" width="8.625" style="83" customWidth="1"/>
    <col min="6659" max="6659" width="11.375" style="83" customWidth="1"/>
    <col min="6660" max="6660" width="8.375" style="83" customWidth="1"/>
    <col min="6661" max="6661" width="10.75" style="83" customWidth="1"/>
    <col min="6662" max="6662" width="7.875" style="83" customWidth="1"/>
    <col min="6663" max="6663" width="10.375" style="83" customWidth="1"/>
    <col min="6664" max="6664" width="7.25" style="83" customWidth="1"/>
    <col min="6665" max="6665" width="8.125" style="83" customWidth="1"/>
    <col min="6666" max="6912" width="9" style="83"/>
    <col min="6913" max="6913" width="10.5" style="83" customWidth="1"/>
    <col min="6914" max="6914" width="8.625" style="83" customWidth="1"/>
    <col min="6915" max="6915" width="11.375" style="83" customWidth="1"/>
    <col min="6916" max="6916" width="8.375" style="83" customWidth="1"/>
    <col min="6917" max="6917" width="10.75" style="83" customWidth="1"/>
    <col min="6918" max="6918" width="7.875" style="83" customWidth="1"/>
    <col min="6919" max="6919" width="10.375" style="83" customWidth="1"/>
    <col min="6920" max="6920" width="7.25" style="83" customWidth="1"/>
    <col min="6921" max="6921" width="8.125" style="83" customWidth="1"/>
    <col min="6922" max="7168" width="9" style="83"/>
    <col min="7169" max="7169" width="10.5" style="83" customWidth="1"/>
    <col min="7170" max="7170" width="8.625" style="83" customWidth="1"/>
    <col min="7171" max="7171" width="11.375" style="83" customWidth="1"/>
    <col min="7172" max="7172" width="8.375" style="83" customWidth="1"/>
    <col min="7173" max="7173" width="10.75" style="83" customWidth="1"/>
    <col min="7174" max="7174" width="7.875" style="83" customWidth="1"/>
    <col min="7175" max="7175" width="10.375" style="83" customWidth="1"/>
    <col min="7176" max="7176" width="7.25" style="83" customWidth="1"/>
    <col min="7177" max="7177" width="8.125" style="83" customWidth="1"/>
    <col min="7178" max="7424" width="9" style="83"/>
    <col min="7425" max="7425" width="10.5" style="83" customWidth="1"/>
    <col min="7426" max="7426" width="8.625" style="83" customWidth="1"/>
    <col min="7427" max="7427" width="11.375" style="83" customWidth="1"/>
    <col min="7428" max="7428" width="8.375" style="83" customWidth="1"/>
    <col min="7429" max="7429" width="10.75" style="83" customWidth="1"/>
    <col min="7430" max="7430" width="7.875" style="83" customWidth="1"/>
    <col min="7431" max="7431" width="10.375" style="83" customWidth="1"/>
    <col min="7432" max="7432" width="7.25" style="83" customWidth="1"/>
    <col min="7433" max="7433" width="8.125" style="83" customWidth="1"/>
    <col min="7434" max="7680" width="9" style="83"/>
    <col min="7681" max="7681" width="10.5" style="83" customWidth="1"/>
    <col min="7682" max="7682" width="8.625" style="83" customWidth="1"/>
    <col min="7683" max="7683" width="11.375" style="83" customWidth="1"/>
    <col min="7684" max="7684" width="8.375" style="83" customWidth="1"/>
    <col min="7685" max="7685" width="10.75" style="83" customWidth="1"/>
    <col min="7686" max="7686" width="7.875" style="83" customWidth="1"/>
    <col min="7687" max="7687" width="10.375" style="83" customWidth="1"/>
    <col min="7688" max="7688" width="7.25" style="83" customWidth="1"/>
    <col min="7689" max="7689" width="8.125" style="83" customWidth="1"/>
    <col min="7690" max="7936" width="9" style="83"/>
    <col min="7937" max="7937" width="10.5" style="83" customWidth="1"/>
    <col min="7938" max="7938" width="8.625" style="83" customWidth="1"/>
    <col min="7939" max="7939" width="11.375" style="83" customWidth="1"/>
    <col min="7940" max="7940" width="8.375" style="83" customWidth="1"/>
    <col min="7941" max="7941" width="10.75" style="83" customWidth="1"/>
    <col min="7942" max="7942" width="7.875" style="83" customWidth="1"/>
    <col min="7943" max="7943" width="10.375" style="83" customWidth="1"/>
    <col min="7944" max="7944" width="7.25" style="83" customWidth="1"/>
    <col min="7945" max="7945" width="8.125" style="83" customWidth="1"/>
    <col min="7946" max="8192" width="9" style="83"/>
    <col min="8193" max="8193" width="10.5" style="83" customWidth="1"/>
    <col min="8194" max="8194" width="8.625" style="83" customWidth="1"/>
    <col min="8195" max="8195" width="11.375" style="83" customWidth="1"/>
    <col min="8196" max="8196" width="8.375" style="83" customWidth="1"/>
    <col min="8197" max="8197" width="10.75" style="83" customWidth="1"/>
    <col min="8198" max="8198" width="7.875" style="83" customWidth="1"/>
    <col min="8199" max="8199" width="10.375" style="83" customWidth="1"/>
    <col min="8200" max="8200" width="7.25" style="83" customWidth="1"/>
    <col min="8201" max="8201" width="8.125" style="83" customWidth="1"/>
    <col min="8202" max="8448" width="9" style="83"/>
    <col min="8449" max="8449" width="10.5" style="83" customWidth="1"/>
    <col min="8450" max="8450" width="8.625" style="83" customWidth="1"/>
    <col min="8451" max="8451" width="11.375" style="83" customWidth="1"/>
    <col min="8452" max="8452" width="8.375" style="83" customWidth="1"/>
    <col min="8453" max="8453" width="10.75" style="83" customWidth="1"/>
    <col min="8454" max="8454" width="7.875" style="83" customWidth="1"/>
    <col min="8455" max="8455" width="10.375" style="83" customWidth="1"/>
    <col min="8456" max="8456" width="7.25" style="83" customWidth="1"/>
    <col min="8457" max="8457" width="8.125" style="83" customWidth="1"/>
    <col min="8458" max="8704" width="9" style="83"/>
    <col min="8705" max="8705" width="10.5" style="83" customWidth="1"/>
    <col min="8706" max="8706" width="8.625" style="83" customWidth="1"/>
    <col min="8707" max="8707" width="11.375" style="83" customWidth="1"/>
    <col min="8708" max="8708" width="8.375" style="83" customWidth="1"/>
    <col min="8709" max="8709" width="10.75" style="83" customWidth="1"/>
    <col min="8710" max="8710" width="7.875" style="83" customWidth="1"/>
    <col min="8711" max="8711" width="10.375" style="83" customWidth="1"/>
    <col min="8712" max="8712" width="7.25" style="83" customWidth="1"/>
    <col min="8713" max="8713" width="8.125" style="83" customWidth="1"/>
    <col min="8714" max="8960" width="9" style="83"/>
    <col min="8961" max="8961" width="10.5" style="83" customWidth="1"/>
    <col min="8962" max="8962" width="8.625" style="83" customWidth="1"/>
    <col min="8963" max="8963" width="11.375" style="83" customWidth="1"/>
    <col min="8964" max="8964" width="8.375" style="83" customWidth="1"/>
    <col min="8965" max="8965" width="10.75" style="83" customWidth="1"/>
    <col min="8966" max="8966" width="7.875" style="83" customWidth="1"/>
    <col min="8967" max="8967" width="10.375" style="83" customWidth="1"/>
    <col min="8968" max="8968" width="7.25" style="83" customWidth="1"/>
    <col min="8969" max="8969" width="8.125" style="83" customWidth="1"/>
    <col min="8970" max="9216" width="9" style="83"/>
    <col min="9217" max="9217" width="10.5" style="83" customWidth="1"/>
    <col min="9218" max="9218" width="8.625" style="83" customWidth="1"/>
    <col min="9219" max="9219" width="11.375" style="83" customWidth="1"/>
    <col min="9220" max="9220" width="8.375" style="83" customWidth="1"/>
    <col min="9221" max="9221" width="10.75" style="83" customWidth="1"/>
    <col min="9222" max="9222" width="7.875" style="83" customWidth="1"/>
    <col min="9223" max="9223" width="10.375" style="83" customWidth="1"/>
    <col min="9224" max="9224" width="7.25" style="83" customWidth="1"/>
    <col min="9225" max="9225" width="8.125" style="83" customWidth="1"/>
    <col min="9226" max="9472" width="9" style="83"/>
    <col min="9473" max="9473" width="10.5" style="83" customWidth="1"/>
    <col min="9474" max="9474" width="8.625" style="83" customWidth="1"/>
    <col min="9475" max="9475" width="11.375" style="83" customWidth="1"/>
    <col min="9476" max="9476" width="8.375" style="83" customWidth="1"/>
    <col min="9477" max="9477" width="10.75" style="83" customWidth="1"/>
    <col min="9478" max="9478" width="7.875" style="83" customWidth="1"/>
    <col min="9479" max="9479" width="10.375" style="83" customWidth="1"/>
    <col min="9480" max="9480" width="7.25" style="83" customWidth="1"/>
    <col min="9481" max="9481" width="8.125" style="83" customWidth="1"/>
    <col min="9482" max="9728" width="9" style="83"/>
    <col min="9729" max="9729" width="10.5" style="83" customWidth="1"/>
    <col min="9730" max="9730" width="8.625" style="83" customWidth="1"/>
    <col min="9731" max="9731" width="11.375" style="83" customWidth="1"/>
    <col min="9732" max="9732" width="8.375" style="83" customWidth="1"/>
    <col min="9733" max="9733" width="10.75" style="83" customWidth="1"/>
    <col min="9734" max="9734" width="7.875" style="83" customWidth="1"/>
    <col min="9735" max="9735" width="10.375" style="83" customWidth="1"/>
    <col min="9736" max="9736" width="7.25" style="83" customWidth="1"/>
    <col min="9737" max="9737" width="8.125" style="83" customWidth="1"/>
    <col min="9738" max="9984" width="9" style="83"/>
    <col min="9985" max="9985" width="10.5" style="83" customWidth="1"/>
    <col min="9986" max="9986" width="8.625" style="83" customWidth="1"/>
    <col min="9987" max="9987" width="11.375" style="83" customWidth="1"/>
    <col min="9988" max="9988" width="8.375" style="83" customWidth="1"/>
    <col min="9989" max="9989" width="10.75" style="83" customWidth="1"/>
    <col min="9990" max="9990" width="7.875" style="83" customWidth="1"/>
    <col min="9991" max="9991" width="10.375" style="83" customWidth="1"/>
    <col min="9992" max="9992" width="7.25" style="83" customWidth="1"/>
    <col min="9993" max="9993" width="8.125" style="83" customWidth="1"/>
    <col min="9994" max="10240" width="9" style="83"/>
    <col min="10241" max="10241" width="10.5" style="83" customWidth="1"/>
    <col min="10242" max="10242" width="8.625" style="83" customWidth="1"/>
    <col min="10243" max="10243" width="11.375" style="83" customWidth="1"/>
    <col min="10244" max="10244" width="8.375" style="83" customWidth="1"/>
    <col min="10245" max="10245" width="10.75" style="83" customWidth="1"/>
    <col min="10246" max="10246" width="7.875" style="83" customWidth="1"/>
    <col min="10247" max="10247" width="10.375" style="83" customWidth="1"/>
    <col min="10248" max="10248" width="7.25" style="83" customWidth="1"/>
    <col min="10249" max="10249" width="8.125" style="83" customWidth="1"/>
    <col min="10250" max="10496" width="9" style="83"/>
    <col min="10497" max="10497" width="10.5" style="83" customWidth="1"/>
    <col min="10498" max="10498" width="8.625" style="83" customWidth="1"/>
    <col min="10499" max="10499" width="11.375" style="83" customWidth="1"/>
    <col min="10500" max="10500" width="8.375" style="83" customWidth="1"/>
    <col min="10501" max="10501" width="10.75" style="83" customWidth="1"/>
    <col min="10502" max="10502" width="7.875" style="83" customWidth="1"/>
    <col min="10503" max="10503" width="10.375" style="83" customWidth="1"/>
    <col min="10504" max="10504" width="7.25" style="83" customWidth="1"/>
    <col min="10505" max="10505" width="8.125" style="83" customWidth="1"/>
    <col min="10506" max="10752" width="9" style="83"/>
    <col min="10753" max="10753" width="10.5" style="83" customWidth="1"/>
    <col min="10754" max="10754" width="8.625" style="83" customWidth="1"/>
    <col min="10755" max="10755" width="11.375" style="83" customWidth="1"/>
    <col min="10756" max="10756" width="8.375" style="83" customWidth="1"/>
    <col min="10757" max="10757" width="10.75" style="83" customWidth="1"/>
    <col min="10758" max="10758" width="7.875" style="83" customWidth="1"/>
    <col min="10759" max="10759" width="10.375" style="83" customWidth="1"/>
    <col min="10760" max="10760" width="7.25" style="83" customWidth="1"/>
    <col min="10761" max="10761" width="8.125" style="83" customWidth="1"/>
    <col min="10762" max="11008" width="9" style="83"/>
    <col min="11009" max="11009" width="10.5" style="83" customWidth="1"/>
    <col min="11010" max="11010" width="8.625" style="83" customWidth="1"/>
    <col min="11011" max="11011" width="11.375" style="83" customWidth="1"/>
    <col min="11012" max="11012" width="8.375" style="83" customWidth="1"/>
    <col min="11013" max="11013" width="10.75" style="83" customWidth="1"/>
    <col min="11014" max="11014" width="7.875" style="83" customWidth="1"/>
    <col min="11015" max="11015" width="10.375" style="83" customWidth="1"/>
    <col min="11016" max="11016" width="7.25" style="83" customWidth="1"/>
    <col min="11017" max="11017" width="8.125" style="83" customWidth="1"/>
    <col min="11018" max="11264" width="9" style="83"/>
    <col min="11265" max="11265" width="10.5" style="83" customWidth="1"/>
    <col min="11266" max="11266" width="8.625" style="83" customWidth="1"/>
    <col min="11267" max="11267" width="11.375" style="83" customWidth="1"/>
    <col min="11268" max="11268" width="8.375" style="83" customWidth="1"/>
    <col min="11269" max="11269" width="10.75" style="83" customWidth="1"/>
    <col min="11270" max="11270" width="7.875" style="83" customWidth="1"/>
    <col min="11271" max="11271" width="10.375" style="83" customWidth="1"/>
    <col min="11272" max="11272" width="7.25" style="83" customWidth="1"/>
    <col min="11273" max="11273" width="8.125" style="83" customWidth="1"/>
    <col min="11274" max="11520" width="9" style="83"/>
    <col min="11521" max="11521" width="10.5" style="83" customWidth="1"/>
    <col min="11522" max="11522" width="8.625" style="83" customWidth="1"/>
    <col min="11523" max="11523" width="11.375" style="83" customWidth="1"/>
    <col min="11524" max="11524" width="8.375" style="83" customWidth="1"/>
    <col min="11525" max="11525" width="10.75" style="83" customWidth="1"/>
    <col min="11526" max="11526" width="7.875" style="83" customWidth="1"/>
    <col min="11527" max="11527" width="10.375" style="83" customWidth="1"/>
    <col min="11528" max="11528" width="7.25" style="83" customWidth="1"/>
    <col min="11529" max="11529" width="8.125" style="83" customWidth="1"/>
    <col min="11530" max="11776" width="9" style="83"/>
    <col min="11777" max="11777" width="10.5" style="83" customWidth="1"/>
    <col min="11778" max="11778" width="8.625" style="83" customWidth="1"/>
    <col min="11779" max="11779" width="11.375" style="83" customWidth="1"/>
    <col min="11780" max="11780" width="8.375" style="83" customWidth="1"/>
    <col min="11781" max="11781" width="10.75" style="83" customWidth="1"/>
    <col min="11782" max="11782" width="7.875" style="83" customWidth="1"/>
    <col min="11783" max="11783" width="10.375" style="83" customWidth="1"/>
    <col min="11784" max="11784" width="7.25" style="83" customWidth="1"/>
    <col min="11785" max="11785" width="8.125" style="83" customWidth="1"/>
    <col min="11786" max="12032" width="9" style="83"/>
    <col min="12033" max="12033" width="10.5" style="83" customWidth="1"/>
    <col min="12034" max="12034" width="8.625" style="83" customWidth="1"/>
    <col min="12035" max="12035" width="11.375" style="83" customWidth="1"/>
    <col min="12036" max="12036" width="8.375" style="83" customWidth="1"/>
    <col min="12037" max="12037" width="10.75" style="83" customWidth="1"/>
    <col min="12038" max="12038" width="7.875" style="83" customWidth="1"/>
    <col min="12039" max="12039" width="10.375" style="83" customWidth="1"/>
    <col min="12040" max="12040" width="7.25" style="83" customWidth="1"/>
    <col min="12041" max="12041" width="8.125" style="83" customWidth="1"/>
    <col min="12042" max="12288" width="9" style="83"/>
    <col min="12289" max="12289" width="10.5" style="83" customWidth="1"/>
    <col min="12290" max="12290" width="8.625" style="83" customWidth="1"/>
    <col min="12291" max="12291" width="11.375" style="83" customWidth="1"/>
    <col min="12292" max="12292" width="8.375" style="83" customWidth="1"/>
    <col min="12293" max="12293" width="10.75" style="83" customWidth="1"/>
    <col min="12294" max="12294" width="7.875" style="83" customWidth="1"/>
    <col min="12295" max="12295" width="10.375" style="83" customWidth="1"/>
    <col min="12296" max="12296" width="7.25" style="83" customWidth="1"/>
    <col min="12297" max="12297" width="8.125" style="83" customWidth="1"/>
    <col min="12298" max="12544" width="9" style="83"/>
    <col min="12545" max="12545" width="10.5" style="83" customWidth="1"/>
    <col min="12546" max="12546" width="8.625" style="83" customWidth="1"/>
    <col min="12547" max="12547" width="11.375" style="83" customWidth="1"/>
    <col min="12548" max="12548" width="8.375" style="83" customWidth="1"/>
    <col min="12549" max="12549" width="10.75" style="83" customWidth="1"/>
    <col min="12550" max="12550" width="7.875" style="83" customWidth="1"/>
    <col min="12551" max="12551" width="10.375" style="83" customWidth="1"/>
    <col min="12552" max="12552" width="7.25" style="83" customWidth="1"/>
    <col min="12553" max="12553" width="8.125" style="83" customWidth="1"/>
    <col min="12554" max="12800" width="9" style="83"/>
    <col min="12801" max="12801" width="10.5" style="83" customWidth="1"/>
    <col min="12802" max="12802" width="8.625" style="83" customWidth="1"/>
    <col min="12803" max="12803" width="11.375" style="83" customWidth="1"/>
    <col min="12804" max="12804" width="8.375" style="83" customWidth="1"/>
    <col min="12805" max="12805" width="10.75" style="83" customWidth="1"/>
    <col min="12806" max="12806" width="7.875" style="83" customWidth="1"/>
    <col min="12807" max="12807" width="10.375" style="83" customWidth="1"/>
    <col min="12808" max="12808" width="7.25" style="83" customWidth="1"/>
    <col min="12809" max="12809" width="8.125" style="83" customWidth="1"/>
    <col min="12810" max="13056" width="9" style="83"/>
    <col min="13057" max="13057" width="10.5" style="83" customWidth="1"/>
    <col min="13058" max="13058" width="8.625" style="83" customWidth="1"/>
    <col min="13059" max="13059" width="11.375" style="83" customWidth="1"/>
    <col min="13060" max="13060" width="8.375" style="83" customWidth="1"/>
    <col min="13061" max="13061" width="10.75" style="83" customWidth="1"/>
    <col min="13062" max="13062" width="7.875" style="83" customWidth="1"/>
    <col min="13063" max="13063" width="10.375" style="83" customWidth="1"/>
    <col min="13064" max="13064" width="7.25" style="83" customWidth="1"/>
    <col min="13065" max="13065" width="8.125" style="83" customWidth="1"/>
    <col min="13066" max="13312" width="9" style="83"/>
    <col min="13313" max="13313" width="10.5" style="83" customWidth="1"/>
    <col min="13314" max="13314" width="8.625" style="83" customWidth="1"/>
    <col min="13315" max="13315" width="11.375" style="83" customWidth="1"/>
    <col min="13316" max="13316" width="8.375" style="83" customWidth="1"/>
    <col min="13317" max="13317" width="10.75" style="83" customWidth="1"/>
    <col min="13318" max="13318" width="7.875" style="83" customWidth="1"/>
    <col min="13319" max="13319" width="10.375" style="83" customWidth="1"/>
    <col min="13320" max="13320" width="7.25" style="83" customWidth="1"/>
    <col min="13321" max="13321" width="8.125" style="83" customWidth="1"/>
    <col min="13322" max="13568" width="9" style="83"/>
    <col min="13569" max="13569" width="10.5" style="83" customWidth="1"/>
    <col min="13570" max="13570" width="8.625" style="83" customWidth="1"/>
    <col min="13571" max="13571" width="11.375" style="83" customWidth="1"/>
    <col min="13572" max="13572" width="8.375" style="83" customWidth="1"/>
    <col min="13573" max="13573" width="10.75" style="83" customWidth="1"/>
    <col min="13574" max="13574" width="7.875" style="83" customWidth="1"/>
    <col min="13575" max="13575" width="10.375" style="83" customWidth="1"/>
    <col min="13576" max="13576" width="7.25" style="83" customWidth="1"/>
    <col min="13577" max="13577" width="8.125" style="83" customWidth="1"/>
    <col min="13578" max="13824" width="9" style="83"/>
    <col min="13825" max="13825" width="10.5" style="83" customWidth="1"/>
    <col min="13826" max="13826" width="8.625" style="83" customWidth="1"/>
    <col min="13827" max="13827" width="11.375" style="83" customWidth="1"/>
    <col min="13828" max="13828" width="8.375" style="83" customWidth="1"/>
    <col min="13829" max="13829" width="10.75" style="83" customWidth="1"/>
    <col min="13830" max="13830" width="7.875" style="83" customWidth="1"/>
    <col min="13831" max="13831" width="10.375" style="83" customWidth="1"/>
    <col min="13832" max="13832" width="7.25" style="83" customWidth="1"/>
    <col min="13833" max="13833" width="8.125" style="83" customWidth="1"/>
    <col min="13834" max="14080" width="9" style="83"/>
    <col min="14081" max="14081" width="10.5" style="83" customWidth="1"/>
    <col min="14082" max="14082" width="8.625" style="83" customWidth="1"/>
    <col min="14083" max="14083" width="11.375" style="83" customWidth="1"/>
    <col min="14084" max="14084" width="8.375" style="83" customWidth="1"/>
    <col min="14085" max="14085" width="10.75" style="83" customWidth="1"/>
    <col min="14086" max="14086" width="7.875" style="83" customWidth="1"/>
    <col min="14087" max="14087" width="10.375" style="83" customWidth="1"/>
    <col min="14088" max="14088" width="7.25" style="83" customWidth="1"/>
    <col min="14089" max="14089" width="8.125" style="83" customWidth="1"/>
    <col min="14090" max="14336" width="9" style="83"/>
    <col min="14337" max="14337" width="10.5" style="83" customWidth="1"/>
    <col min="14338" max="14338" width="8.625" style="83" customWidth="1"/>
    <col min="14339" max="14339" width="11.375" style="83" customWidth="1"/>
    <col min="14340" max="14340" width="8.375" style="83" customWidth="1"/>
    <col min="14341" max="14341" width="10.75" style="83" customWidth="1"/>
    <col min="14342" max="14342" width="7.875" style="83" customWidth="1"/>
    <col min="14343" max="14343" width="10.375" style="83" customWidth="1"/>
    <col min="14344" max="14344" width="7.25" style="83" customWidth="1"/>
    <col min="14345" max="14345" width="8.125" style="83" customWidth="1"/>
    <col min="14346" max="14592" width="9" style="83"/>
    <col min="14593" max="14593" width="10.5" style="83" customWidth="1"/>
    <col min="14594" max="14594" width="8.625" style="83" customWidth="1"/>
    <col min="14595" max="14595" width="11.375" style="83" customWidth="1"/>
    <col min="14596" max="14596" width="8.375" style="83" customWidth="1"/>
    <col min="14597" max="14597" width="10.75" style="83" customWidth="1"/>
    <col min="14598" max="14598" width="7.875" style="83" customWidth="1"/>
    <col min="14599" max="14599" width="10.375" style="83" customWidth="1"/>
    <col min="14600" max="14600" width="7.25" style="83" customWidth="1"/>
    <col min="14601" max="14601" width="8.125" style="83" customWidth="1"/>
    <col min="14602" max="14848" width="9" style="83"/>
    <col min="14849" max="14849" width="10.5" style="83" customWidth="1"/>
    <col min="14850" max="14850" width="8.625" style="83" customWidth="1"/>
    <col min="14851" max="14851" width="11.375" style="83" customWidth="1"/>
    <col min="14852" max="14852" width="8.375" style="83" customWidth="1"/>
    <col min="14853" max="14853" width="10.75" style="83" customWidth="1"/>
    <col min="14854" max="14854" width="7.875" style="83" customWidth="1"/>
    <col min="14855" max="14855" width="10.375" style="83" customWidth="1"/>
    <col min="14856" max="14856" width="7.25" style="83" customWidth="1"/>
    <col min="14857" max="14857" width="8.125" style="83" customWidth="1"/>
    <col min="14858" max="15104" width="9" style="83"/>
    <col min="15105" max="15105" width="10.5" style="83" customWidth="1"/>
    <col min="15106" max="15106" width="8.625" style="83" customWidth="1"/>
    <col min="15107" max="15107" width="11.375" style="83" customWidth="1"/>
    <col min="15108" max="15108" width="8.375" style="83" customWidth="1"/>
    <col min="15109" max="15109" width="10.75" style="83" customWidth="1"/>
    <col min="15110" max="15110" width="7.875" style="83" customWidth="1"/>
    <col min="15111" max="15111" width="10.375" style="83" customWidth="1"/>
    <col min="15112" max="15112" width="7.25" style="83" customWidth="1"/>
    <col min="15113" max="15113" width="8.125" style="83" customWidth="1"/>
    <col min="15114" max="15360" width="9" style="83"/>
    <col min="15361" max="15361" width="10.5" style="83" customWidth="1"/>
    <col min="15362" max="15362" width="8.625" style="83" customWidth="1"/>
    <col min="15363" max="15363" width="11.375" style="83" customWidth="1"/>
    <col min="15364" max="15364" width="8.375" style="83" customWidth="1"/>
    <col min="15365" max="15365" width="10.75" style="83" customWidth="1"/>
    <col min="15366" max="15366" width="7.875" style="83" customWidth="1"/>
    <col min="15367" max="15367" width="10.375" style="83" customWidth="1"/>
    <col min="15368" max="15368" width="7.25" style="83" customWidth="1"/>
    <col min="15369" max="15369" width="8.125" style="83" customWidth="1"/>
    <col min="15370" max="15616" width="9" style="83"/>
    <col min="15617" max="15617" width="10.5" style="83" customWidth="1"/>
    <col min="15618" max="15618" width="8.625" style="83" customWidth="1"/>
    <col min="15619" max="15619" width="11.375" style="83" customWidth="1"/>
    <col min="15620" max="15620" width="8.375" style="83" customWidth="1"/>
    <col min="15621" max="15621" width="10.75" style="83" customWidth="1"/>
    <col min="15622" max="15622" width="7.875" style="83" customWidth="1"/>
    <col min="15623" max="15623" width="10.375" style="83" customWidth="1"/>
    <col min="15624" max="15624" width="7.25" style="83" customWidth="1"/>
    <col min="15625" max="15625" width="8.125" style="83" customWidth="1"/>
    <col min="15626" max="15872" width="9" style="83"/>
    <col min="15873" max="15873" width="10.5" style="83" customWidth="1"/>
    <col min="15874" max="15874" width="8.625" style="83" customWidth="1"/>
    <col min="15875" max="15875" width="11.375" style="83" customWidth="1"/>
    <col min="15876" max="15876" width="8.375" style="83" customWidth="1"/>
    <col min="15877" max="15877" width="10.75" style="83" customWidth="1"/>
    <col min="15878" max="15878" width="7.875" style="83" customWidth="1"/>
    <col min="15879" max="15879" width="10.375" style="83" customWidth="1"/>
    <col min="15880" max="15880" width="7.25" style="83" customWidth="1"/>
    <col min="15881" max="15881" width="8.125" style="83" customWidth="1"/>
    <col min="15882" max="16128" width="9" style="83"/>
    <col min="16129" max="16129" width="10.5" style="83" customWidth="1"/>
    <col min="16130" max="16130" width="8.625" style="83" customWidth="1"/>
    <col min="16131" max="16131" width="11.375" style="83" customWidth="1"/>
    <col min="16132" max="16132" width="8.375" style="83" customWidth="1"/>
    <col min="16133" max="16133" width="10.75" style="83" customWidth="1"/>
    <col min="16134" max="16134" width="7.875" style="83" customWidth="1"/>
    <col min="16135" max="16135" width="10.375" style="83" customWidth="1"/>
    <col min="16136" max="16136" width="7.25" style="83" customWidth="1"/>
    <col min="16137" max="16137" width="8.125" style="83" customWidth="1"/>
    <col min="16138" max="16384" width="9" style="83"/>
  </cols>
  <sheetData>
    <row r="1" spans="1:9" ht="25.5" customHeight="1">
      <c r="A1" s="2588" t="s">
        <v>372</v>
      </c>
      <c r="B1" s="2588"/>
      <c r="C1" s="2588"/>
      <c r="D1" s="2588"/>
      <c r="E1" s="2588"/>
      <c r="F1" s="2588"/>
    </row>
    <row r="2" spans="1:9" ht="18" customHeight="1">
      <c r="A2" s="2597" t="s">
        <v>146</v>
      </c>
      <c r="B2" s="2627" t="s">
        <v>373</v>
      </c>
      <c r="C2" s="2628"/>
      <c r="D2" s="2628"/>
      <c r="E2" s="2628"/>
      <c r="F2" s="2628"/>
      <c r="G2" s="2628"/>
      <c r="H2" s="2628"/>
      <c r="I2" s="2628"/>
    </row>
    <row r="3" spans="1:9" ht="18" customHeight="1">
      <c r="A3" s="2655"/>
      <c r="B3" s="2627" t="s">
        <v>171</v>
      </c>
      <c r="C3" s="2629"/>
      <c r="D3" s="2627" t="s">
        <v>374</v>
      </c>
      <c r="E3" s="2629"/>
      <c r="F3" s="2627" t="s">
        <v>375</v>
      </c>
      <c r="G3" s="2629"/>
      <c r="H3" s="2627" t="s">
        <v>376</v>
      </c>
      <c r="I3" s="2628"/>
    </row>
    <row r="4" spans="1:9" ht="18" customHeight="1">
      <c r="A4" s="2598"/>
      <c r="B4" s="595" t="s">
        <v>377</v>
      </c>
      <c r="C4" s="554" t="s">
        <v>378</v>
      </c>
      <c r="D4" s="561" t="s">
        <v>377</v>
      </c>
      <c r="E4" s="561" t="s">
        <v>378</v>
      </c>
      <c r="F4" s="595" t="s">
        <v>377</v>
      </c>
      <c r="G4" s="554" t="s">
        <v>378</v>
      </c>
      <c r="H4" s="586" t="s">
        <v>377</v>
      </c>
      <c r="I4" s="586" t="s">
        <v>378</v>
      </c>
    </row>
    <row r="5" spans="1:9" ht="18" customHeight="1">
      <c r="A5" s="1275" t="s">
        <v>379</v>
      </c>
      <c r="B5" s="1276" t="s">
        <v>380</v>
      </c>
      <c r="C5" s="1277" t="s">
        <v>381</v>
      </c>
      <c r="D5" s="1277" t="s">
        <v>380</v>
      </c>
      <c r="E5" s="1277" t="s">
        <v>381</v>
      </c>
      <c r="F5" s="1277" t="s">
        <v>380</v>
      </c>
      <c r="G5" s="1277" t="s">
        <v>382</v>
      </c>
      <c r="H5" s="140" t="s">
        <v>380</v>
      </c>
      <c r="I5" s="140" t="s">
        <v>383</v>
      </c>
    </row>
    <row r="6" spans="1:9" ht="18" hidden="1" customHeight="1">
      <c r="A6" s="594" t="s">
        <v>2785</v>
      </c>
      <c r="B6" s="142">
        <v>5862</v>
      </c>
      <c r="C6" s="103">
        <v>4232712</v>
      </c>
      <c r="D6" s="103">
        <v>5302</v>
      </c>
      <c r="E6" s="103">
        <v>3747203</v>
      </c>
      <c r="F6" s="103">
        <v>467</v>
      </c>
      <c r="G6" s="103">
        <v>414926</v>
      </c>
      <c r="H6" s="103">
        <v>93</v>
      </c>
      <c r="I6" s="103">
        <v>70583</v>
      </c>
    </row>
    <row r="7" spans="1:9" ht="18" hidden="1" customHeight="1">
      <c r="A7" s="571">
        <v>17</v>
      </c>
      <c r="B7" s="1144">
        <v>6183</v>
      </c>
      <c r="C7" s="104">
        <v>4470008</v>
      </c>
      <c r="D7" s="104">
        <v>5601</v>
      </c>
      <c r="E7" s="104">
        <v>3968013</v>
      </c>
      <c r="F7" s="104">
        <v>485</v>
      </c>
      <c r="G7" s="104">
        <v>426754</v>
      </c>
      <c r="H7" s="104">
        <v>97</v>
      </c>
      <c r="I7" s="103">
        <v>75241</v>
      </c>
    </row>
    <row r="8" spans="1:9" ht="18" hidden="1" customHeight="1">
      <c r="A8" s="571" t="s">
        <v>3071</v>
      </c>
      <c r="B8" s="142">
        <v>6462</v>
      </c>
      <c r="C8" s="104">
        <v>4656596</v>
      </c>
      <c r="D8" s="103">
        <v>5895</v>
      </c>
      <c r="E8" s="103">
        <v>4169520</v>
      </c>
      <c r="F8" s="103">
        <v>479</v>
      </c>
      <c r="G8" s="103">
        <v>418900</v>
      </c>
      <c r="H8" s="103">
        <v>88</v>
      </c>
      <c r="I8" s="103">
        <v>68176</v>
      </c>
    </row>
    <row r="9" spans="1:9" ht="18" hidden="1" customHeight="1">
      <c r="A9" s="594">
        <v>19</v>
      </c>
      <c r="B9" s="142">
        <v>6731</v>
      </c>
      <c r="C9" s="103">
        <v>4847579</v>
      </c>
      <c r="D9" s="103">
        <v>6174</v>
      </c>
      <c r="E9" s="103">
        <v>4368093</v>
      </c>
      <c r="F9" s="103">
        <v>488</v>
      </c>
      <c r="G9" s="103">
        <v>425405</v>
      </c>
      <c r="H9" s="103">
        <v>69</v>
      </c>
      <c r="I9" s="103">
        <v>54081</v>
      </c>
    </row>
    <row r="10" spans="1:9" ht="18" customHeight="1">
      <c r="A10" s="594" t="s">
        <v>3945</v>
      </c>
      <c r="B10" s="142">
        <v>7071</v>
      </c>
      <c r="C10" s="103">
        <v>5091001</v>
      </c>
      <c r="D10" s="103">
        <v>6507</v>
      </c>
      <c r="E10" s="103">
        <v>4607478</v>
      </c>
      <c r="F10" s="103">
        <v>491</v>
      </c>
      <c r="G10" s="103">
        <v>425850</v>
      </c>
      <c r="H10" s="103">
        <v>73</v>
      </c>
      <c r="I10" s="103">
        <v>57673</v>
      </c>
    </row>
    <row r="11" spans="1:9" ht="18" customHeight="1">
      <c r="A11" s="571">
        <v>21</v>
      </c>
      <c r="B11" s="1144">
        <v>7415</v>
      </c>
      <c r="C11" s="104">
        <v>5340206</v>
      </c>
      <c r="D11" s="104">
        <v>6806</v>
      </c>
      <c r="E11" s="104">
        <v>4815906</v>
      </c>
      <c r="F11" s="104">
        <v>537</v>
      </c>
      <c r="G11" s="104">
        <v>466475</v>
      </c>
      <c r="H11" s="104">
        <v>72</v>
      </c>
      <c r="I11" s="103">
        <v>57825</v>
      </c>
    </row>
    <row r="12" spans="1:9" ht="18" customHeight="1">
      <c r="A12" s="571">
        <v>22</v>
      </c>
      <c r="B12" s="1144">
        <v>7541</v>
      </c>
      <c r="C12" s="104">
        <v>5430658</v>
      </c>
      <c r="D12" s="104">
        <v>6933</v>
      </c>
      <c r="E12" s="104">
        <v>4906743</v>
      </c>
      <c r="F12" s="104">
        <v>530</v>
      </c>
      <c r="G12" s="104">
        <v>460654</v>
      </c>
      <c r="H12" s="104">
        <v>78</v>
      </c>
      <c r="I12" s="103">
        <v>63261</v>
      </c>
    </row>
    <row r="13" spans="1:9" ht="18" customHeight="1">
      <c r="A13" s="594">
        <v>23</v>
      </c>
      <c r="B13" s="1144">
        <v>7752</v>
      </c>
      <c r="C13" s="104">
        <v>5565962</v>
      </c>
      <c r="D13" s="104">
        <v>7143</v>
      </c>
      <c r="E13" s="104">
        <v>5042260</v>
      </c>
      <c r="F13" s="104">
        <v>541</v>
      </c>
      <c r="G13" s="104">
        <v>467471</v>
      </c>
      <c r="H13" s="104">
        <v>68</v>
      </c>
      <c r="I13" s="103">
        <v>56231</v>
      </c>
    </row>
    <row r="14" spans="1:9" ht="18" customHeight="1">
      <c r="A14" s="594">
        <v>24</v>
      </c>
      <c r="B14" s="1144">
        <v>8091</v>
      </c>
      <c r="C14" s="104">
        <v>5800938</v>
      </c>
      <c r="D14" s="104">
        <v>7472</v>
      </c>
      <c r="E14" s="104">
        <v>5272861</v>
      </c>
      <c r="F14" s="104">
        <v>552</v>
      </c>
      <c r="G14" s="104">
        <v>473139</v>
      </c>
      <c r="H14" s="104">
        <v>67</v>
      </c>
      <c r="I14" s="103">
        <v>54938</v>
      </c>
    </row>
    <row r="15" spans="1:9" ht="18" customHeight="1">
      <c r="A15" s="571">
        <v>25</v>
      </c>
      <c r="B15" s="104">
        <v>8435</v>
      </c>
      <c r="C15" s="104">
        <v>6059177</v>
      </c>
      <c r="D15" s="104">
        <v>7818</v>
      </c>
      <c r="E15" s="104">
        <v>5532741</v>
      </c>
      <c r="F15" s="104">
        <v>562</v>
      </c>
      <c r="G15" s="104">
        <v>481691</v>
      </c>
      <c r="H15" s="104">
        <v>55</v>
      </c>
      <c r="I15" s="103">
        <v>44745</v>
      </c>
    </row>
    <row r="16" spans="1:9" ht="18" customHeight="1">
      <c r="A16" s="571">
        <v>26</v>
      </c>
      <c r="B16" s="104">
        <v>8753</v>
      </c>
      <c r="C16" s="104">
        <v>6210267</v>
      </c>
      <c r="D16" s="104">
        <v>8143</v>
      </c>
      <c r="E16" s="104">
        <v>5697778</v>
      </c>
      <c r="F16" s="104">
        <v>564</v>
      </c>
      <c r="G16" s="104">
        <v>474906</v>
      </c>
      <c r="H16" s="104">
        <v>46</v>
      </c>
      <c r="I16" s="103">
        <v>37583</v>
      </c>
    </row>
    <row r="17" spans="1:9" ht="18" customHeight="1">
      <c r="A17" s="571">
        <v>27</v>
      </c>
      <c r="B17" s="104">
        <v>8949</v>
      </c>
      <c r="C17" s="104">
        <v>6419457</v>
      </c>
      <c r="D17" s="104">
        <v>8319</v>
      </c>
      <c r="E17" s="104">
        <v>5886686</v>
      </c>
      <c r="F17" s="104">
        <v>574</v>
      </c>
      <c r="G17" s="104">
        <v>487726</v>
      </c>
      <c r="H17" s="104">
        <v>56</v>
      </c>
      <c r="I17" s="103">
        <v>45045</v>
      </c>
    </row>
    <row r="18" spans="1:9" ht="18" customHeight="1">
      <c r="A18" s="571">
        <v>28</v>
      </c>
      <c r="B18" s="104">
        <v>9117</v>
      </c>
      <c r="C18" s="104">
        <v>6550831</v>
      </c>
      <c r="D18" s="104">
        <v>8488</v>
      </c>
      <c r="E18" s="104">
        <v>6018443</v>
      </c>
      <c r="F18" s="104">
        <v>581</v>
      </c>
      <c r="G18" s="104">
        <v>494481</v>
      </c>
      <c r="H18" s="104">
        <v>48</v>
      </c>
      <c r="I18" s="103">
        <v>37907</v>
      </c>
    </row>
    <row r="19" spans="1:9" ht="18" customHeight="1">
      <c r="A19" s="594">
        <v>29</v>
      </c>
      <c r="B19" s="104">
        <v>9301</v>
      </c>
      <c r="C19" s="104">
        <v>6663667</v>
      </c>
      <c r="D19" s="104">
        <v>8665</v>
      </c>
      <c r="E19" s="104">
        <v>6130207</v>
      </c>
      <c r="F19" s="104">
        <v>581</v>
      </c>
      <c r="G19" s="104">
        <v>492760</v>
      </c>
      <c r="H19" s="104">
        <v>55</v>
      </c>
      <c r="I19" s="103">
        <v>40699</v>
      </c>
    </row>
    <row r="20" spans="1:9" ht="18" customHeight="1">
      <c r="A20" s="594">
        <v>30</v>
      </c>
      <c r="B20" s="104">
        <v>9365</v>
      </c>
      <c r="C20" s="104">
        <v>6723064</v>
      </c>
      <c r="D20" s="104">
        <v>8711</v>
      </c>
      <c r="E20" s="104">
        <v>6177473</v>
      </c>
      <c r="F20" s="104">
        <v>588</v>
      </c>
      <c r="G20" s="104">
        <v>498753</v>
      </c>
      <c r="H20" s="104">
        <v>66</v>
      </c>
      <c r="I20" s="103">
        <v>46838</v>
      </c>
    </row>
    <row r="21" spans="1:9" ht="18" customHeight="1">
      <c r="A21" s="594" t="s">
        <v>3017</v>
      </c>
      <c r="B21" s="104">
        <v>9448</v>
      </c>
      <c r="C21" s="104">
        <v>6790332</v>
      </c>
      <c r="D21" s="104">
        <v>8796</v>
      </c>
      <c r="E21" s="104">
        <v>6245302</v>
      </c>
      <c r="F21" s="104">
        <v>592</v>
      </c>
      <c r="G21" s="104">
        <v>501384</v>
      </c>
      <c r="H21" s="104">
        <v>60</v>
      </c>
      <c r="I21" s="103">
        <v>43646</v>
      </c>
    </row>
    <row r="22" spans="1:9" ht="18" customHeight="1">
      <c r="A22" s="1729">
        <v>2</v>
      </c>
      <c r="B22" s="104">
        <v>9551</v>
      </c>
      <c r="C22" s="104">
        <v>6888274</v>
      </c>
      <c r="D22" s="104">
        <v>8892</v>
      </c>
      <c r="E22" s="104">
        <v>6336073</v>
      </c>
      <c r="F22" s="104">
        <v>599</v>
      </c>
      <c r="G22" s="104">
        <v>507910</v>
      </c>
      <c r="H22" s="104">
        <v>60</v>
      </c>
      <c r="I22" s="103">
        <v>44290</v>
      </c>
    </row>
    <row r="23" spans="1:9" ht="18" customHeight="1">
      <c r="A23" s="1828">
        <v>3</v>
      </c>
      <c r="B23" s="1943">
        <v>9551</v>
      </c>
      <c r="C23" s="1943">
        <v>6890595</v>
      </c>
      <c r="D23" s="1943">
        <v>8894</v>
      </c>
      <c r="E23" s="1943">
        <v>6340461</v>
      </c>
      <c r="F23" s="1943">
        <v>603</v>
      </c>
      <c r="G23" s="1943">
        <v>511248</v>
      </c>
      <c r="H23" s="1943">
        <v>54</v>
      </c>
      <c r="I23" s="1440">
        <v>38886</v>
      </c>
    </row>
    <row r="24" spans="1:9" ht="18" customHeight="1">
      <c r="A24" s="1805">
        <v>4</v>
      </c>
      <c r="B24" s="1944">
        <v>9552</v>
      </c>
      <c r="C24" s="1944">
        <v>6874255</v>
      </c>
      <c r="D24" s="1944">
        <v>8896</v>
      </c>
      <c r="E24" s="1944">
        <v>6326054</v>
      </c>
      <c r="F24" s="1944">
        <v>600</v>
      </c>
      <c r="G24" s="1944">
        <v>507167</v>
      </c>
      <c r="H24" s="1944">
        <v>56</v>
      </c>
      <c r="I24" s="1945">
        <v>41034</v>
      </c>
    </row>
    <row r="25" spans="1:9" ht="18" customHeight="1">
      <c r="A25" s="599" t="s">
        <v>3946</v>
      </c>
      <c r="B25" s="129"/>
      <c r="C25" s="129"/>
    </row>
    <row r="26" spans="1:9" ht="18" customHeight="1"/>
    <row r="27" spans="1:9" ht="25.5" customHeight="1">
      <c r="A27" s="2909" t="s">
        <v>384</v>
      </c>
      <c r="B27" s="2579"/>
      <c r="C27" s="2579"/>
      <c r="D27" s="2579"/>
      <c r="E27" s="2579"/>
      <c r="F27" s="2575"/>
    </row>
    <row r="28" spans="1:9" ht="18" customHeight="1">
      <c r="A28" s="2597" t="s">
        <v>266</v>
      </c>
      <c r="B28" s="2628" t="s">
        <v>385</v>
      </c>
      <c r="C28" s="2628"/>
    </row>
    <row r="29" spans="1:9" ht="18" customHeight="1">
      <c r="A29" s="2598"/>
      <c r="B29" s="552" t="s">
        <v>386</v>
      </c>
      <c r="C29" s="554" t="s">
        <v>387</v>
      </c>
    </row>
    <row r="30" spans="1:9" ht="18" customHeight="1">
      <c r="A30" s="1275" t="s">
        <v>388</v>
      </c>
      <c r="B30" s="1276" t="s">
        <v>380</v>
      </c>
      <c r="C30" s="1278" t="s">
        <v>389</v>
      </c>
    </row>
    <row r="31" spans="1:9" ht="18" hidden="1" customHeight="1">
      <c r="A31" s="594" t="s">
        <v>2785</v>
      </c>
      <c r="B31" s="796">
        <v>19</v>
      </c>
      <c r="C31" s="1071">
        <v>4530</v>
      </c>
    </row>
    <row r="32" spans="1:9" ht="18" hidden="1" customHeight="1">
      <c r="A32" s="571">
        <v>17</v>
      </c>
      <c r="B32" s="257">
        <v>14</v>
      </c>
      <c r="C32" s="1071">
        <v>2902</v>
      </c>
    </row>
    <row r="33" spans="1:3" ht="18" hidden="1" customHeight="1">
      <c r="A33" s="571" t="s">
        <v>3071</v>
      </c>
      <c r="B33" s="796">
        <v>10</v>
      </c>
      <c r="C33" s="1071">
        <v>2029</v>
      </c>
    </row>
    <row r="34" spans="1:3" ht="18" hidden="1" customHeight="1">
      <c r="A34" s="594">
        <v>19</v>
      </c>
      <c r="B34" s="796">
        <v>10</v>
      </c>
      <c r="C34" s="1071">
        <v>2029</v>
      </c>
    </row>
    <row r="35" spans="1:3" ht="18" customHeight="1">
      <c r="A35" s="594" t="s">
        <v>3945</v>
      </c>
      <c r="B35" s="796">
        <v>6</v>
      </c>
      <c r="C35" s="1071">
        <v>1217</v>
      </c>
    </row>
    <row r="36" spans="1:3" ht="18" customHeight="1">
      <c r="A36" s="571">
        <v>21</v>
      </c>
      <c r="B36" s="257">
        <v>3</v>
      </c>
      <c r="C36" s="1071">
        <v>406</v>
      </c>
    </row>
    <row r="37" spans="1:3" ht="18" customHeight="1">
      <c r="A37" s="571">
        <v>22</v>
      </c>
      <c r="B37" s="257">
        <v>2</v>
      </c>
      <c r="C37" s="1071">
        <v>406</v>
      </c>
    </row>
    <row r="38" spans="1:3" ht="18" customHeight="1">
      <c r="A38" s="594">
        <v>23</v>
      </c>
      <c r="B38" s="257">
        <v>1</v>
      </c>
      <c r="C38" s="1071" t="s">
        <v>390</v>
      </c>
    </row>
    <row r="39" spans="1:3" ht="18" customHeight="1">
      <c r="A39" s="594">
        <v>24</v>
      </c>
      <c r="B39" s="257" t="s">
        <v>390</v>
      </c>
      <c r="C39" s="1071" t="s">
        <v>390</v>
      </c>
    </row>
    <row r="40" spans="1:3" ht="18" customHeight="1">
      <c r="A40" s="571">
        <v>25</v>
      </c>
      <c r="B40" s="151" t="s">
        <v>390</v>
      </c>
      <c r="C40" s="1071" t="s">
        <v>390</v>
      </c>
    </row>
    <row r="41" spans="1:3" ht="18" customHeight="1">
      <c r="A41" s="571">
        <v>26</v>
      </c>
      <c r="B41" s="151" t="s">
        <v>390</v>
      </c>
      <c r="C41" s="1071" t="s">
        <v>390</v>
      </c>
    </row>
    <row r="42" spans="1:3" ht="18" customHeight="1">
      <c r="A42" s="594">
        <v>27</v>
      </c>
      <c r="B42" s="151" t="s">
        <v>390</v>
      </c>
      <c r="C42" s="1071" t="s">
        <v>390</v>
      </c>
    </row>
    <row r="43" spans="1:3" ht="18" customHeight="1">
      <c r="A43" s="594">
        <v>28</v>
      </c>
      <c r="B43" s="151" t="s">
        <v>390</v>
      </c>
      <c r="C43" s="1071" t="s">
        <v>390</v>
      </c>
    </row>
    <row r="44" spans="1:3" ht="18" customHeight="1">
      <c r="A44" s="594">
        <v>29</v>
      </c>
      <c r="B44" s="151" t="s">
        <v>390</v>
      </c>
      <c r="C44" s="1071" t="s">
        <v>390</v>
      </c>
    </row>
    <row r="45" spans="1:3" ht="18" customHeight="1">
      <c r="A45" s="594">
        <v>30</v>
      </c>
      <c r="B45" s="151" t="s">
        <v>390</v>
      </c>
      <c r="C45" s="1071" t="s">
        <v>390</v>
      </c>
    </row>
    <row r="46" spans="1:3" ht="18" customHeight="1">
      <c r="A46" s="594" t="s">
        <v>3017</v>
      </c>
      <c r="B46" s="151" t="s">
        <v>390</v>
      </c>
      <c r="C46" s="1071" t="s">
        <v>390</v>
      </c>
    </row>
    <row r="47" spans="1:3" ht="18" customHeight="1">
      <c r="A47" s="1729">
        <v>2</v>
      </c>
      <c r="B47" s="151" t="s">
        <v>390</v>
      </c>
      <c r="C47" s="1071" t="s">
        <v>390</v>
      </c>
    </row>
    <row r="48" spans="1:3" ht="18" customHeight="1">
      <c r="A48" s="1828">
        <v>3</v>
      </c>
      <c r="B48" s="151" t="s">
        <v>390</v>
      </c>
      <c r="C48" s="1071" t="s">
        <v>390</v>
      </c>
    </row>
    <row r="49" spans="1:8" ht="18" customHeight="1">
      <c r="A49" s="1805">
        <v>4</v>
      </c>
      <c r="B49" s="152" t="s">
        <v>390</v>
      </c>
      <c r="C49" s="1079" t="s">
        <v>390</v>
      </c>
    </row>
    <row r="50" spans="1:8" ht="18" customHeight="1">
      <c r="A50" s="558" t="s">
        <v>3946</v>
      </c>
      <c r="B50" s="592"/>
      <c r="C50" s="1279"/>
      <c r="D50" s="592"/>
      <c r="E50" s="1279"/>
      <c r="F50" s="592"/>
      <c r="G50" s="592"/>
      <c r="H50" s="592"/>
    </row>
  </sheetData>
  <mergeCells count="10">
    <mergeCell ref="A27:F27"/>
    <mergeCell ref="A28:A29"/>
    <mergeCell ref="B28:C28"/>
    <mergeCell ref="A1:F1"/>
    <mergeCell ref="A2:A4"/>
    <mergeCell ref="B2:I2"/>
    <mergeCell ref="B3:C3"/>
    <mergeCell ref="D3:E3"/>
    <mergeCell ref="F3:G3"/>
    <mergeCell ref="H3:I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50"/>
  <sheetViews>
    <sheetView view="pageBreakPreview" zoomScaleNormal="100" zoomScaleSheetLayoutView="100" workbookViewId="0">
      <selection activeCell="I50" sqref="I50"/>
    </sheetView>
  </sheetViews>
  <sheetFormatPr defaultRowHeight="20.100000000000001" customHeight="1"/>
  <cols>
    <col min="1" max="1" width="10.5" style="83" customWidth="1"/>
    <col min="2" max="2" width="8" style="83" customWidth="1"/>
    <col min="3" max="3" width="10.625" style="83" customWidth="1"/>
    <col min="4" max="4" width="8" style="83" customWidth="1"/>
    <col min="5" max="5" width="10.625" style="83" customWidth="1"/>
    <col min="6" max="6" width="8" style="83" customWidth="1"/>
    <col min="7" max="8" width="10.625" style="83" customWidth="1"/>
    <col min="9" max="254" width="9" style="83"/>
    <col min="255" max="255" width="10.5" style="83" customWidth="1"/>
    <col min="256" max="256" width="8.625" style="83" customWidth="1"/>
    <col min="257" max="257" width="11.375" style="83" customWidth="1"/>
    <col min="258" max="258" width="8.375" style="83" customWidth="1"/>
    <col min="259" max="259" width="10.75" style="83" customWidth="1"/>
    <col min="260" max="260" width="7.875" style="83" customWidth="1"/>
    <col min="261" max="261" width="10.375" style="83" customWidth="1"/>
    <col min="262" max="262" width="11.625" style="83" customWidth="1"/>
    <col min="263" max="510" width="9" style="83"/>
    <col min="511" max="511" width="10.5" style="83" customWidth="1"/>
    <col min="512" max="512" width="8.625" style="83" customWidth="1"/>
    <col min="513" max="513" width="11.375" style="83" customWidth="1"/>
    <col min="514" max="514" width="8.375" style="83" customWidth="1"/>
    <col min="515" max="515" width="10.75" style="83" customWidth="1"/>
    <col min="516" max="516" width="7.875" style="83" customWidth="1"/>
    <col min="517" max="517" width="10.375" style="83" customWidth="1"/>
    <col min="518" max="518" width="11.625" style="83" customWidth="1"/>
    <col min="519" max="766" width="9" style="83"/>
    <col min="767" max="767" width="10.5" style="83" customWidth="1"/>
    <col min="768" max="768" width="8.625" style="83" customWidth="1"/>
    <col min="769" max="769" width="11.375" style="83" customWidth="1"/>
    <col min="770" max="770" width="8.375" style="83" customWidth="1"/>
    <col min="771" max="771" width="10.75" style="83" customWidth="1"/>
    <col min="772" max="772" width="7.875" style="83" customWidth="1"/>
    <col min="773" max="773" width="10.375" style="83" customWidth="1"/>
    <col min="774" max="774" width="11.625" style="83" customWidth="1"/>
    <col min="775" max="1022" width="9" style="83"/>
    <col min="1023" max="1023" width="10.5" style="83" customWidth="1"/>
    <col min="1024" max="1024" width="8.625" style="83" customWidth="1"/>
    <col min="1025" max="1025" width="11.375" style="83" customWidth="1"/>
    <col min="1026" max="1026" width="8.375" style="83" customWidth="1"/>
    <col min="1027" max="1027" width="10.75" style="83" customWidth="1"/>
    <col min="1028" max="1028" width="7.875" style="83" customWidth="1"/>
    <col min="1029" max="1029" width="10.375" style="83" customWidth="1"/>
    <col min="1030" max="1030" width="11.625" style="83" customWidth="1"/>
    <col min="1031" max="1278" width="9" style="83"/>
    <col min="1279" max="1279" width="10.5" style="83" customWidth="1"/>
    <col min="1280" max="1280" width="8.625" style="83" customWidth="1"/>
    <col min="1281" max="1281" width="11.375" style="83" customWidth="1"/>
    <col min="1282" max="1282" width="8.375" style="83" customWidth="1"/>
    <col min="1283" max="1283" width="10.75" style="83" customWidth="1"/>
    <col min="1284" max="1284" width="7.875" style="83" customWidth="1"/>
    <col min="1285" max="1285" width="10.375" style="83" customWidth="1"/>
    <col min="1286" max="1286" width="11.625" style="83" customWidth="1"/>
    <col min="1287" max="1534" width="9" style="83"/>
    <col min="1535" max="1535" width="10.5" style="83" customWidth="1"/>
    <col min="1536" max="1536" width="8.625" style="83" customWidth="1"/>
    <col min="1537" max="1537" width="11.375" style="83" customWidth="1"/>
    <col min="1538" max="1538" width="8.375" style="83" customWidth="1"/>
    <col min="1539" max="1539" width="10.75" style="83" customWidth="1"/>
    <col min="1540" max="1540" width="7.875" style="83" customWidth="1"/>
    <col min="1541" max="1541" width="10.375" style="83" customWidth="1"/>
    <col min="1542" max="1542" width="11.625" style="83" customWidth="1"/>
    <col min="1543" max="1790" width="9" style="83"/>
    <col min="1791" max="1791" width="10.5" style="83" customWidth="1"/>
    <col min="1792" max="1792" width="8.625" style="83" customWidth="1"/>
    <col min="1793" max="1793" width="11.375" style="83" customWidth="1"/>
    <col min="1794" max="1794" width="8.375" style="83" customWidth="1"/>
    <col min="1795" max="1795" width="10.75" style="83" customWidth="1"/>
    <col min="1796" max="1796" width="7.875" style="83" customWidth="1"/>
    <col min="1797" max="1797" width="10.375" style="83" customWidth="1"/>
    <col min="1798" max="1798" width="11.625" style="83" customWidth="1"/>
    <col min="1799" max="2046" width="9" style="83"/>
    <col min="2047" max="2047" width="10.5" style="83" customWidth="1"/>
    <col min="2048" max="2048" width="8.625" style="83" customWidth="1"/>
    <col min="2049" max="2049" width="11.375" style="83" customWidth="1"/>
    <col min="2050" max="2050" width="8.375" style="83" customWidth="1"/>
    <col min="2051" max="2051" width="10.75" style="83" customWidth="1"/>
    <col min="2052" max="2052" width="7.875" style="83" customWidth="1"/>
    <col min="2053" max="2053" width="10.375" style="83" customWidth="1"/>
    <col min="2054" max="2054" width="11.625" style="83" customWidth="1"/>
    <col min="2055" max="2302" width="9" style="83"/>
    <col min="2303" max="2303" width="10.5" style="83" customWidth="1"/>
    <col min="2304" max="2304" width="8.625" style="83" customWidth="1"/>
    <col min="2305" max="2305" width="11.375" style="83" customWidth="1"/>
    <col min="2306" max="2306" width="8.375" style="83" customWidth="1"/>
    <col min="2307" max="2307" width="10.75" style="83" customWidth="1"/>
    <col min="2308" max="2308" width="7.875" style="83" customWidth="1"/>
    <col min="2309" max="2309" width="10.375" style="83" customWidth="1"/>
    <col min="2310" max="2310" width="11.625" style="83" customWidth="1"/>
    <col min="2311" max="2558" width="9" style="83"/>
    <col min="2559" max="2559" width="10.5" style="83" customWidth="1"/>
    <col min="2560" max="2560" width="8.625" style="83" customWidth="1"/>
    <col min="2561" max="2561" width="11.375" style="83" customWidth="1"/>
    <col min="2562" max="2562" width="8.375" style="83" customWidth="1"/>
    <col min="2563" max="2563" width="10.75" style="83" customWidth="1"/>
    <col min="2564" max="2564" width="7.875" style="83" customWidth="1"/>
    <col min="2565" max="2565" width="10.375" style="83" customWidth="1"/>
    <col min="2566" max="2566" width="11.625" style="83" customWidth="1"/>
    <col min="2567" max="2814" width="9" style="83"/>
    <col min="2815" max="2815" width="10.5" style="83" customWidth="1"/>
    <col min="2816" max="2816" width="8.625" style="83" customWidth="1"/>
    <col min="2817" max="2817" width="11.375" style="83" customWidth="1"/>
    <col min="2818" max="2818" width="8.375" style="83" customWidth="1"/>
    <col min="2819" max="2819" width="10.75" style="83" customWidth="1"/>
    <col min="2820" max="2820" width="7.875" style="83" customWidth="1"/>
    <col min="2821" max="2821" width="10.375" style="83" customWidth="1"/>
    <col min="2822" max="2822" width="11.625" style="83" customWidth="1"/>
    <col min="2823" max="3070" width="9" style="83"/>
    <col min="3071" max="3071" width="10.5" style="83" customWidth="1"/>
    <col min="3072" max="3072" width="8.625" style="83" customWidth="1"/>
    <col min="3073" max="3073" width="11.375" style="83" customWidth="1"/>
    <col min="3074" max="3074" width="8.375" style="83" customWidth="1"/>
    <col min="3075" max="3075" width="10.75" style="83" customWidth="1"/>
    <col min="3076" max="3076" width="7.875" style="83" customWidth="1"/>
    <col min="3077" max="3077" width="10.375" style="83" customWidth="1"/>
    <col min="3078" max="3078" width="11.625" style="83" customWidth="1"/>
    <col min="3079" max="3326" width="9" style="83"/>
    <col min="3327" max="3327" width="10.5" style="83" customWidth="1"/>
    <col min="3328" max="3328" width="8.625" style="83" customWidth="1"/>
    <col min="3329" max="3329" width="11.375" style="83" customWidth="1"/>
    <col min="3330" max="3330" width="8.375" style="83" customWidth="1"/>
    <col min="3331" max="3331" width="10.75" style="83" customWidth="1"/>
    <col min="3332" max="3332" width="7.875" style="83" customWidth="1"/>
    <col min="3333" max="3333" width="10.375" style="83" customWidth="1"/>
    <col min="3334" max="3334" width="11.625" style="83" customWidth="1"/>
    <col min="3335" max="3582" width="9" style="83"/>
    <col min="3583" max="3583" width="10.5" style="83" customWidth="1"/>
    <col min="3584" max="3584" width="8.625" style="83" customWidth="1"/>
    <col min="3585" max="3585" width="11.375" style="83" customWidth="1"/>
    <col min="3586" max="3586" width="8.375" style="83" customWidth="1"/>
    <col min="3587" max="3587" width="10.75" style="83" customWidth="1"/>
    <col min="3588" max="3588" width="7.875" style="83" customWidth="1"/>
    <col min="3589" max="3589" width="10.375" style="83" customWidth="1"/>
    <col min="3590" max="3590" width="11.625" style="83" customWidth="1"/>
    <col min="3591" max="3838" width="9" style="83"/>
    <col min="3839" max="3839" width="10.5" style="83" customWidth="1"/>
    <col min="3840" max="3840" width="8.625" style="83" customWidth="1"/>
    <col min="3841" max="3841" width="11.375" style="83" customWidth="1"/>
    <col min="3842" max="3842" width="8.375" style="83" customWidth="1"/>
    <col min="3843" max="3843" width="10.75" style="83" customWidth="1"/>
    <col min="3844" max="3844" width="7.875" style="83" customWidth="1"/>
    <col min="3845" max="3845" width="10.375" style="83" customWidth="1"/>
    <col min="3846" max="3846" width="11.625" style="83" customWidth="1"/>
    <col min="3847" max="4094" width="9" style="83"/>
    <col min="4095" max="4095" width="10.5" style="83" customWidth="1"/>
    <col min="4096" max="4096" width="8.625" style="83" customWidth="1"/>
    <col min="4097" max="4097" width="11.375" style="83" customWidth="1"/>
    <col min="4098" max="4098" width="8.375" style="83" customWidth="1"/>
    <col min="4099" max="4099" width="10.75" style="83" customWidth="1"/>
    <col min="4100" max="4100" width="7.875" style="83" customWidth="1"/>
    <col min="4101" max="4101" width="10.375" style="83" customWidth="1"/>
    <col min="4102" max="4102" width="11.625" style="83" customWidth="1"/>
    <col min="4103" max="4350" width="9" style="83"/>
    <col min="4351" max="4351" width="10.5" style="83" customWidth="1"/>
    <col min="4352" max="4352" width="8.625" style="83" customWidth="1"/>
    <col min="4353" max="4353" width="11.375" style="83" customWidth="1"/>
    <col min="4354" max="4354" width="8.375" style="83" customWidth="1"/>
    <col min="4355" max="4355" width="10.75" style="83" customWidth="1"/>
    <col min="4356" max="4356" width="7.875" style="83" customWidth="1"/>
    <col min="4357" max="4357" width="10.375" style="83" customWidth="1"/>
    <col min="4358" max="4358" width="11.625" style="83" customWidth="1"/>
    <col min="4359" max="4606" width="9" style="83"/>
    <col min="4607" max="4607" width="10.5" style="83" customWidth="1"/>
    <col min="4608" max="4608" width="8.625" style="83" customWidth="1"/>
    <col min="4609" max="4609" width="11.375" style="83" customWidth="1"/>
    <col min="4610" max="4610" width="8.375" style="83" customWidth="1"/>
    <col min="4611" max="4611" width="10.75" style="83" customWidth="1"/>
    <col min="4612" max="4612" width="7.875" style="83" customWidth="1"/>
    <col min="4613" max="4613" width="10.375" style="83" customWidth="1"/>
    <col min="4614" max="4614" width="11.625" style="83" customWidth="1"/>
    <col min="4615" max="4862" width="9" style="83"/>
    <col min="4863" max="4863" width="10.5" style="83" customWidth="1"/>
    <col min="4864" max="4864" width="8.625" style="83" customWidth="1"/>
    <col min="4865" max="4865" width="11.375" style="83" customWidth="1"/>
    <col min="4866" max="4866" width="8.375" style="83" customWidth="1"/>
    <col min="4867" max="4867" width="10.75" style="83" customWidth="1"/>
    <col min="4868" max="4868" width="7.875" style="83" customWidth="1"/>
    <col min="4869" max="4869" width="10.375" style="83" customWidth="1"/>
    <col min="4870" max="4870" width="11.625" style="83" customWidth="1"/>
    <col min="4871" max="5118" width="9" style="83"/>
    <col min="5119" max="5119" width="10.5" style="83" customWidth="1"/>
    <col min="5120" max="5120" width="8.625" style="83" customWidth="1"/>
    <col min="5121" max="5121" width="11.375" style="83" customWidth="1"/>
    <col min="5122" max="5122" width="8.375" style="83" customWidth="1"/>
    <col min="5123" max="5123" width="10.75" style="83" customWidth="1"/>
    <col min="5124" max="5124" width="7.875" style="83" customWidth="1"/>
    <col min="5125" max="5125" width="10.375" style="83" customWidth="1"/>
    <col min="5126" max="5126" width="11.625" style="83" customWidth="1"/>
    <col min="5127" max="5374" width="9" style="83"/>
    <col min="5375" max="5375" width="10.5" style="83" customWidth="1"/>
    <col min="5376" max="5376" width="8.625" style="83" customWidth="1"/>
    <col min="5377" max="5377" width="11.375" style="83" customWidth="1"/>
    <col min="5378" max="5378" width="8.375" style="83" customWidth="1"/>
    <col min="5379" max="5379" width="10.75" style="83" customWidth="1"/>
    <col min="5380" max="5380" width="7.875" style="83" customWidth="1"/>
    <col min="5381" max="5381" width="10.375" style="83" customWidth="1"/>
    <col min="5382" max="5382" width="11.625" style="83" customWidth="1"/>
    <col min="5383" max="5630" width="9" style="83"/>
    <col min="5631" max="5631" width="10.5" style="83" customWidth="1"/>
    <col min="5632" max="5632" width="8.625" style="83" customWidth="1"/>
    <col min="5633" max="5633" width="11.375" style="83" customWidth="1"/>
    <col min="5634" max="5634" width="8.375" style="83" customWidth="1"/>
    <col min="5635" max="5635" width="10.75" style="83" customWidth="1"/>
    <col min="5636" max="5636" width="7.875" style="83" customWidth="1"/>
    <col min="5637" max="5637" width="10.375" style="83" customWidth="1"/>
    <col min="5638" max="5638" width="11.625" style="83" customWidth="1"/>
    <col min="5639" max="5886" width="9" style="83"/>
    <col min="5887" max="5887" width="10.5" style="83" customWidth="1"/>
    <col min="5888" max="5888" width="8.625" style="83" customWidth="1"/>
    <col min="5889" max="5889" width="11.375" style="83" customWidth="1"/>
    <col min="5890" max="5890" width="8.375" style="83" customWidth="1"/>
    <col min="5891" max="5891" width="10.75" style="83" customWidth="1"/>
    <col min="5892" max="5892" width="7.875" style="83" customWidth="1"/>
    <col min="5893" max="5893" width="10.375" style="83" customWidth="1"/>
    <col min="5894" max="5894" width="11.625" style="83" customWidth="1"/>
    <col min="5895" max="6142" width="9" style="83"/>
    <col min="6143" max="6143" width="10.5" style="83" customWidth="1"/>
    <col min="6144" max="6144" width="8.625" style="83" customWidth="1"/>
    <col min="6145" max="6145" width="11.375" style="83" customWidth="1"/>
    <col min="6146" max="6146" width="8.375" style="83" customWidth="1"/>
    <col min="6147" max="6147" width="10.75" style="83" customWidth="1"/>
    <col min="6148" max="6148" width="7.875" style="83" customWidth="1"/>
    <col min="6149" max="6149" width="10.375" style="83" customWidth="1"/>
    <col min="6150" max="6150" width="11.625" style="83" customWidth="1"/>
    <col min="6151" max="6398" width="9" style="83"/>
    <col min="6399" max="6399" width="10.5" style="83" customWidth="1"/>
    <col min="6400" max="6400" width="8.625" style="83" customWidth="1"/>
    <col min="6401" max="6401" width="11.375" style="83" customWidth="1"/>
    <col min="6402" max="6402" width="8.375" style="83" customWidth="1"/>
    <col min="6403" max="6403" width="10.75" style="83" customWidth="1"/>
    <col min="6404" max="6404" width="7.875" style="83" customWidth="1"/>
    <col min="6405" max="6405" width="10.375" style="83" customWidth="1"/>
    <col min="6406" max="6406" width="11.625" style="83" customWidth="1"/>
    <col min="6407" max="6654" width="9" style="83"/>
    <col min="6655" max="6655" width="10.5" style="83" customWidth="1"/>
    <col min="6656" max="6656" width="8.625" style="83" customWidth="1"/>
    <col min="6657" max="6657" width="11.375" style="83" customWidth="1"/>
    <col min="6658" max="6658" width="8.375" style="83" customWidth="1"/>
    <col min="6659" max="6659" width="10.75" style="83" customWidth="1"/>
    <col min="6660" max="6660" width="7.875" style="83" customWidth="1"/>
    <col min="6661" max="6661" width="10.375" style="83" customWidth="1"/>
    <col min="6662" max="6662" width="11.625" style="83" customWidth="1"/>
    <col min="6663" max="6910" width="9" style="83"/>
    <col min="6911" max="6911" width="10.5" style="83" customWidth="1"/>
    <col min="6912" max="6912" width="8.625" style="83" customWidth="1"/>
    <col min="6913" max="6913" width="11.375" style="83" customWidth="1"/>
    <col min="6914" max="6914" width="8.375" style="83" customWidth="1"/>
    <col min="6915" max="6915" width="10.75" style="83" customWidth="1"/>
    <col min="6916" max="6916" width="7.875" style="83" customWidth="1"/>
    <col min="6917" max="6917" width="10.375" style="83" customWidth="1"/>
    <col min="6918" max="6918" width="11.625" style="83" customWidth="1"/>
    <col min="6919" max="7166" width="9" style="83"/>
    <col min="7167" max="7167" width="10.5" style="83" customWidth="1"/>
    <col min="7168" max="7168" width="8.625" style="83" customWidth="1"/>
    <col min="7169" max="7169" width="11.375" style="83" customWidth="1"/>
    <col min="7170" max="7170" width="8.375" style="83" customWidth="1"/>
    <col min="7171" max="7171" width="10.75" style="83" customWidth="1"/>
    <col min="7172" max="7172" width="7.875" style="83" customWidth="1"/>
    <col min="7173" max="7173" width="10.375" style="83" customWidth="1"/>
    <col min="7174" max="7174" width="11.625" style="83" customWidth="1"/>
    <col min="7175" max="7422" width="9" style="83"/>
    <col min="7423" max="7423" width="10.5" style="83" customWidth="1"/>
    <col min="7424" max="7424" width="8.625" style="83" customWidth="1"/>
    <col min="7425" max="7425" width="11.375" style="83" customWidth="1"/>
    <col min="7426" max="7426" width="8.375" style="83" customWidth="1"/>
    <col min="7427" max="7427" width="10.75" style="83" customWidth="1"/>
    <col min="7428" max="7428" width="7.875" style="83" customWidth="1"/>
    <col min="7429" max="7429" width="10.375" style="83" customWidth="1"/>
    <col min="7430" max="7430" width="11.625" style="83" customWidth="1"/>
    <col min="7431" max="7678" width="9" style="83"/>
    <col min="7679" max="7679" width="10.5" style="83" customWidth="1"/>
    <col min="7680" max="7680" width="8.625" style="83" customWidth="1"/>
    <col min="7681" max="7681" width="11.375" style="83" customWidth="1"/>
    <col min="7682" max="7682" width="8.375" style="83" customWidth="1"/>
    <col min="7683" max="7683" width="10.75" style="83" customWidth="1"/>
    <col min="7684" max="7684" width="7.875" style="83" customWidth="1"/>
    <col min="7685" max="7685" width="10.375" style="83" customWidth="1"/>
    <col min="7686" max="7686" width="11.625" style="83" customWidth="1"/>
    <col min="7687" max="7934" width="9" style="83"/>
    <col min="7935" max="7935" width="10.5" style="83" customWidth="1"/>
    <col min="7936" max="7936" width="8.625" style="83" customWidth="1"/>
    <col min="7937" max="7937" width="11.375" style="83" customWidth="1"/>
    <col min="7938" max="7938" width="8.375" style="83" customWidth="1"/>
    <col min="7939" max="7939" width="10.75" style="83" customWidth="1"/>
    <col min="7940" max="7940" width="7.875" style="83" customWidth="1"/>
    <col min="7941" max="7941" width="10.375" style="83" customWidth="1"/>
    <col min="7942" max="7942" width="11.625" style="83" customWidth="1"/>
    <col min="7943" max="8190" width="9" style="83"/>
    <col min="8191" max="8191" width="10.5" style="83" customWidth="1"/>
    <col min="8192" max="8192" width="8.625" style="83" customWidth="1"/>
    <col min="8193" max="8193" width="11.375" style="83" customWidth="1"/>
    <col min="8194" max="8194" width="8.375" style="83" customWidth="1"/>
    <col min="8195" max="8195" width="10.75" style="83" customWidth="1"/>
    <col min="8196" max="8196" width="7.875" style="83" customWidth="1"/>
    <col min="8197" max="8197" width="10.375" style="83" customWidth="1"/>
    <col min="8198" max="8198" width="11.625" style="83" customWidth="1"/>
    <col min="8199" max="8446" width="9" style="83"/>
    <col min="8447" max="8447" width="10.5" style="83" customWidth="1"/>
    <col min="8448" max="8448" width="8.625" style="83" customWidth="1"/>
    <col min="8449" max="8449" width="11.375" style="83" customWidth="1"/>
    <col min="8450" max="8450" width="8.375" style="83" customWidth="1"/>
    <col min="8451" max="8451" width="10.75" style="83" customWidth="1"/>
    <col min="8452" max="8452" width="7.875" style="83" customWidth="1"/>
    <col min="8453" max="8453" width="10.375" style="83" customWidth="1"/>
    <col min="8454" max="8454" width="11.625" style="83" customWidth="1"/>
    <col min="8455" max="8702" width="9" style="83"/>
    <col min="8703" max="8703" width="10.5" style="83" customWidth="1"/>
    <col min="8704" max="8704" width="8.625" style="83" customWidth="1"/>
    <col min="8705" max="8705" width="11.375" style="83" customWidth="1"/>
    <col min="8706" max="8706" width="8.375" style="83" customWidth="1"/>
    <col min="8707" max="8707" width="10.75" style="83" customWidth="1"/>
    <col min="8708" max="8708" width="7.875" style="83" customWidth="1"/>
    <col min="8709" max="8709" width="10.375" style="83" customWidth="1"/>
    <col min="8710" max="8710" width="11.625" style="83" customWidth="1"/>
    <col min="8711" max="8958" width="9" style="83"/>
    <col min="8959" max="8959" width="10.5" style="83" customWidth="1"/>
    <col min="8960" max="8960" width="8.625" style="83" customWidth="1"/>
    <col min="8961" max="8961" width="11.375" style="83" customWidth="1"/>
    <col min="8962" max="8962" width="8.375" style="83" customWidth="1"/>
    <col min="8963" max="8963" width="10.75" style="83" customWidth="1"/>
    <col min="8964" max="8964" width="7.875" style="83" customWidth="1"/>
    <col min="8965" max="8965" width="10.375" style="83" customWidth="1"/>
    <col min="8966" max="8966" width="11.625" style="83" customWidth="1"/>
    <col min="8967" max="9214" width="9" style="83"/>
    <col min="9215" max="9215" width="10.5" style="83" customWidth="1"/>
    <col min="9216" max="9216" width="8.625" style="83" customWidth="1"/>
    <col min="9217" max="9217" width="11.375" style="83" customWidth="1"/>
    <col min="9218" max="9218" width="8.375" style="83" customWidth="1"/>
    <col min="9219" max="9219" width="10.75" style="83" customWidth="1"/>
    <col min="9220" max="9220" width="7.875" style="83" customWidth="1"/>
    <col min="9221" max="9221" width="10.375" style="83" customWidth="1"/>
    <col min="9222" max="9222" width="11.625" style="83" customWidth="1"/>
    <col min="9223" max="9470" width="9" style="83"/>
    <col min="9471" max="9471" width="10.5" style="83" customWidth="1"/>
    <col min="9472" max="9472" width="8.625" style="83" customWidth="1"/>
    <col min="9473" max="9473" width="11.375" style="83" customWidth="1"/>
    <col min="9474" max="9474" width="8.375" style="83" customWidth="1"/>
    <col min="9475" max="9475" width="10.75" style="83" customWidth="1"/>
    <col min="9476" max="9476" width="7.875" style="83" customWidth="1"/>
    <col min="9477" max="9477" width="10.375" style="83" customWidth="1"/>
    <col min="9478" max="9478" width="11.625" style="83" customWidth="1"/>
    <col min="9479" max="9726" width="9" style="83"/>
    <col min="9727" max="9727" width="10.5" style="83" customWidth="1"/>
    <col min="9728" max="9728" width="8.625" style="83" customWidth="1"/>
    <col min="9729" max="9729" width="11.375" style="83" customWidth="1"/>
    <col min="9730" max="9730" width="8.375" style="83" customWidth="1"/>
    <col min="9731" max="9731" width="10.75" style="83" customWidth="1"/>
    <col min="9732" max="9732" width="7.875" style="83" customWidth="1"/>
    <col min="9733" max="9733" width="10.375" style="83" customWidth="1"/>
    <col min="9734" max="9734" width="11.625" style="83" customWidth="1"/>
    <col min="9735" max="9982" width="9" style="83"/>
    <col min="9983" max="9983" width="10.5" style="83" customWidth="1"/>
    <col min="9984" max="9984" width="8.625" style="83" customWidth="1"/>
    <col min="9985" max="9985" width="11.375" style="83" customWidth="1"/>
    <col min="9986" max="9986" width="8.375" style="83" customWidth="1"/>
    <col min="9987" max="9987" width="10.75" style="83" customWidth="1"/>
    <col min="9988" max="9988" width="7.875" style="83" customWidth="1"/>
    <col min="9989" max="9989" width="10.375" style="83" customWidth="1"/>
    <col min="9990" max="9990" width="11.625" style="83" customWidth="1"/>
    <col min="9991" max="10238" width="9" style="83"/>
    <col min="10239" max="10239" width="10.5" style="83" customWidth="1"/>
    <col min="10240" max="10240" width="8.625" style="83" customWidth="1"/>
    <col min="10241" max="10241" width="11.375" style="83" customWidth="1"/>
    <col min="10242" max="10242" width="8.375" style="83" customWidth="1"/>
    <col min="10243" max="10243" width="10.75" style="83" customWidth="1"/>
    <col min="10244" max="10244" width="7.875" style="83" customWidth="1"/>
    <col min="10245" max="10245" width="10.375" style="83" customWidth="1"/>
    <col min="10246" max="10246" width="11.625" style="83" customWidth="1"/>
    <col min="10247" max="10494" width="9" style="83"/>
    <col min="10495" max="10495" width="10.5" style="83" customWidth="1"/>
    <col min="10496" max="10496" width="8.625" style="83" customWidth="1"/>
    <col min="10497" max="10497" width="11.375" style="83" customWidth="1"/>
    <col min="10498" max="10498" width="8.375" style="83" customWidth="1"/>
    <col min="10499" max="10499" width="10.75" style="83" customWidth="1"/>
    <col min="10500" max="10500" width="7.875" style="83" customWidth="1"/>
    <col min="10501" max="10501" width="10.375" style="83" customWidth="1"/>
    <col min="10502" max="10502" width="11.625" style="83" customWidth="1"/>
    <col min="10503" max="10750" width="9" style="83"/>
    <col min="10751" max="10751" width="10.5" style="83" customWidth="1"/>
    <col min="10752" max="10752" width="8.625" style="83" customWidth="1"/>
    <col min="10753" max="10753" width="11.375" style="83" customWidth="1"/>
    <col min="10754" max="10754" width="8.375" style="83" customWidth="1"/>
    <col min="10755" max="10755" width="10.75" style="83" customWidth="1"/>
    <col min="10756" max="10756" width="7.875" style="83" customWidth="1"/>
    <col min="10757" max="10757" width="10.375" style="83" customWidth="1"/>
    <col min="10758" max="10758" width="11.625" style="83" customWidth="1"/>
    <col min="10759" max="11006" width="9" style="83"/>
    <col min="11007" max="11007" width="10.5" style="83" customWidth="1"/>
    <col min="11008" max="11008" width="8.625" style="83" customWidth="1"/>
    <col min="11009" max="11009" width="11.375" style="83" customWidth="1"/>
    <col min="11010" max="11010" width="8.375" style="83" customWidth="1"/>
    <col min="11011" max="11011" width="10.75" style="83" customWidth="1"/>
    <col min="11012" max="11012" width="7.875" style="83" customWidth="1"/>
    <col min="11013" max="11013" width="10.375" style="83" customWidth="1"/>
    <col min="11014" max="11014" width="11.625" style="83" customWidth="1"/>
    <col min="11015" max="11262" width="9" style="83"/>
    <col min="11263" max="11263" width="10.5" style="83" customWidth="1"/>
    <col min="11264" max="11264" width="8.625" style="83" customWidth="1"/>
    <col min="11265" max="11265" width="11.375" style="83" customWidth="1"/>
    <col min="11266" max="11266" width="8.375" style="83" customWidth="1"/>
    <col min="11267" max="11267" width="10.75" style="83" customWidth="1"/>
    <col min="11268" max="11268" width="7.875" style="83" customWidth="1"/>
    <col min="11269" max="11269" width="10.375" style="83" customWidth="1"/>
    <col min="11270" max="11270" width="11.625" style="83" customWidth="1"/>
    <col min="11271" max="11518" width="9" style="83"/>
    <col min="11519" max="11519" width="10.5" style="83" customWidth="1"/>
    <col min="11520" max="11520" width="8.625" style="83" customWidth="1"/>
    <col min="11521" max="11521" width="11.375" style="83" customWidth="1"/>
    <col min="11522" max="11522" width="8.375" style="83" customWidth="1"/>
    <col min="11523" max="11523" width="10.75" style="83" customWidth="1"/>
    <col min="11524" max="11524" width="7.875" style="83" customWidth="1"/>
    <col min="11525" max="11525" width="10.375" style="83" customWidth="1"/>
    <col min="11526" max="11526" width="11.625" style="83" customWidth="1"/>
    <col min="11527" max="11774" width="9" style="83"/>
    <col min="11775" max="11775" width="10.5" style="83" customWidth="1"/>
    <col min="11776" max="11776" width="8.625" style="83" customWidth="1"/>
    <col min="11777" max="11777" width="11.375" style="83" customWidth="1"/>
    <col min="11778" max="11778" width="8.375" style="83" customWidth="1"/>
    <col min="11779" max="11779" width="10.75" style="83" customWidth="1"/>
    <col min="11780" max="11780" width="7.875" style="83" customWidth="1"/>
    <col min="11781" max="11781" width="10.375" style="83" customWidth="1"/>
    <col min="11782" max="11782" width="11.625" style="83" customWidth="1"/>
    <col min="11783" max="12030" width="9" style="83"/>
    <col min="12031" max="12031" width="10.5" style="83" customWidth="1"/>
    <col min="12032" max="12032" width="8.625" style="83" customWidth="1"/>
    <col min="12033" max="12033" width="11.375" style="83" customWidth="1"/>
    <col min="12034" max="12034" width="8.375" style="83" customWidth="1"/>
    <col min="12035" max="12035" width="10.75" style="83" customWidth="1"/>
    <col min="12036" max="12036" width="7.875" style="83" customWidth="1"/>
    <col min="12037" max="12037" width="10.375" style="83" customWidth="1"/>
    <col min="12038" max="12038" width="11.625" style="83" customWidth="1"/>
    <col min="12039" max="12286" width="9" style="83"/>
    <col min="12287" max="12287" width="10.5" style="83" customWidth="1"/>
    <col min="12288" max="12288" width="8.625" style="83" customWidth="1"/>
    <col min="12289" max="12289" width="11.375" style="83" customWidth="1"/>
    <col min="12290" max="12290" width="8.375" style="83" customWidth="1"/>
    <col min="12291" max="12291" width="10.75" style="83" customWidth="1"/>
    <col min="12292" max="12292" width="7.875" style="83" customWidth="1"/>
    <col min="12293" max="12293" width="10.375" style="83" customWidth="1"/>
    <col min="12294" max="12294" width="11.625" style="83" customWidth="1"/>
    <col min="12295" max="12542" width="9" style="83"/>
    <col min="12543" max="12543" width="10.5" style="83" customWidth="1"/>
    <col min="12544" max="12544" width="8.625" style="83" customWidth="1"/>
    <col min="12545" max="12545" width="11.375" style="83" customWidth="1"/>
    <col min="12546" max="12546" width="8.375" style="83" customWidth="1"/>
    <col min="12547" max="12547" width="10.75" style="83" customWidth="1"/>
    <col min="12548" max="12548" width="7.875" style="83" customWidth="1"/>
    <col min="12549" max="12549" width="10.375" style="83" customWidth="1"/>
    <col min="12550" max="12550" width="11.625" style="83" customWidth="1"/>
    <col min="12551" max="12798" width="9" style="83"/>
    <col min="12799" max="12799" width="10.5" style="83" customWidth="1"/>
    <col min="12800" max="12800" width="8.625" style="83" customWidth="1"/>
    <col min="12801" max="12801" width="11.375" style="83" customWidth="1"/>
    <col min="12802" max="12802" width="8.375" style="83" customWidth="1"/>
    <col min="12803" max="12803" width="10.75" style="83" customWidth="1"/>
    <col min="12804" max="12804" width="7.875" style="83" customWidth="1"/>
    <col min="12805" max="12805" width="10.375" style="83" customWidth="1"/>
    <col min="12806" max="12806" width="11.625" style="83" customWidth="1"/>
    <col min="12807" max="13054" width="9" style="83"/>
    <col min="13055" max="13055" width="10.5" style="83" customWidth="1"/>
    <col min="13056" max="13056" width="8.625" style="83" customWidth="1"/>
    <col min="13057" max="13057" width="11.375" style="83" customWidth="1"/>
    <col min="13058" max="13058" width="8.375" style="83" customWidth="1"/>
    <col min="13059" max="13059" width="10.75" style="83" customWidth="1"/>
    <col min="13060" max="13060" width="7.875" style="83" customWidth="1"/>
    <col min="13061" max="13061" width="10.375" style="83" customWidth="1"/>
    <col min="13062" max="13062" width="11.625" style="83" customWidth="1"/>
    <col min="13063" max="13310" width="9" style="83"/>
    <col min="13311" max="13311" width="10.5" style="83" customWidth="1"/>
    <col min="13312" max="13312" width="8.625" style="83" customWidth="1"/>
    <col min="13313" max="13313" width="11.375" style="83" customWidth="1"/>
    <col min="13314" max="13314" width="8.375" style="83" customWidth="1"/>
    <col min="13315" max="13315" width="10.75" style="83" customWidth="1"/>
    <col min="13316" max="13316" width="7.875" style="83" customWidth="1"/>
    <col min="13317" max="13317" width="10.375" style="83" customWidth="1"/>
    <col min="13318" max="13318" width="11.625" style="83" customWidth="1"/>
    <col min="13319" max="13566" width="9" style="83"/>
    <col min="13567" max="13567" width="10.5" style="83" customWidth="1"/>
    <col min="13568" max="13568" width="8.625" style="83" customWidth="1"/>
    <col min="13569" max="13569" width="11.375" style="83" customWidth="1"/>
    <col min="13570" max="13570" width="8.375" style="83" customWidth="1"/>
    <col min="13571" max="13571" width="10.75" style="83" customWidth="1"/>
    <col min="13572" max="13572" width="7.875" style="83" customWidth="1"/>
    <col min="13573" max="13573" width="10.375" style="83" customWidth="1"/>
    <col min="13574" max="13574" width="11.625" style="83" customWidth="1"/>
    <col min="13575" max="13822" width="9" style="83"/>
    <col min="13823" max="13823" width="10.5" style="83" customWidth="1"/>
    <col min="13824" max="13824" width="8.625" style="83" customWidth="1"/>
    <col min="13825" max="13825" width="11.375" style="83" customWidth="1"/>
    <col min="13826" max="13826" width="8.375" style="83" customWidth="1"/>
    <col min="13827" max="13827" width="10.75" style="83" customWidth="1"/>
    <col min="13828" max="13828" width="7.875" style="83" customWidth="1"/>
    <col min="13829" max="13829" width="10.375" style="83" customWidth="1"/>
    <col min="13830" max="13830" width="11.625" style="83" customWidth="1"/>
    <col min="13831" max="14078" width="9" style="83"/>
    <col min="14079" max="14079" width="10.5" style="83" customWidth="1"/>
    <col min="14080" max="14080" width="8.625" style="83" customWidth="1"/>
    <col min="14081" max="14081" width="11.375" style="83" customWidth="1"/>
    <col min="14082" max="14082" width="8.375" style="83" customWidth="1"/>
    <col min="14083" max="14083" width="10.75" style="83" customWidth="1"/>
    <col min="14084" max="14084" width="7.875" style="83" customWidth="1"/>
    <col min="14085" max="14085" width="10.375" style="83" customWidth="1"/>
    <col min="14086" max="14086" width="11.625" style="83" customWidth="1"/>
    <col min="14087" max="14334" width="9" style="83"/>
    <col min="14335" max="14335" width="10.5" style="83" customWidth="1"/>
    <col min="14336" max="14336" width="8.625" style="83" customWidth="1"/>
    <col min="14337" max="14337" width="11.375" style="83" customWidth="1"/>
    <col min="14338" max="14338" width="8.375" style="83" customWidth="1"/>
    <col min="14339" max="14339" width="10.75" style="83" customWidth="1"/>
    <col min="14340" max="14340" width="7.875" style="83" customWidth="1"/>
    <col min="14341" max="14341" width="10.375" style="83" customWidth="1"/>
    <col min="14342" max="14342" width="11.625" style="83" customWidth="1"/>
    <col min="14343" max="14590" width="9" style="83"/>
    <col min="14591" max="14591" width="10.5" style="83" customWidth="1"/>
    <col min="14592" max="14592" width="8.625" style="83" customWidth="1"/>
    <col min="14593" max="14593" width="11.375" style="83" customWidth="1"/>
    <col min="14594" max="14594" width="8.375" style="83" customWidth="1"/>
    <col min="14595" max="14595" width="10.75" style="83" customWidth="1"/>
    <col min="14596" max="14596" width="7.875" style="83" customWidth="1"/>
    <col min="14597" max="14597" width="10.375" style="83" customWidth="1"/>
    <col min="14598" max="14598" width="11.625" style="83" customWidth="1"/>
    <col min="14599" max="14846" width="9" style="83"/>
    <col min="14847" max="14847" width="10.5" style="83" customWidth="1"/>
    <col min="14848" max="14848" width="8.625" style="83" customWidth="1"/>
    <col min="14849" max="14849" width="11.375" style="83" customWidth="1"/>
    <col min="14850" max="14850" width="8.375" style="83" customWidth="1"/>
    <col min="14851" max="14851" width="10.75" style="83" customWidth="1"/>
    <col min="14852" max="14852" width="7.875" style="83" customWidth="1"/>
    <col min="14853" max="14853" width="10.375" style="83" customWidth="1"/>
    <col min="14854" max="14854" width="11.625" style="83" customWidth="1"/>
    <col min="14855" max="15102" width="9" style="83"/>
    <col min="15103" max="15103" width="10.5" style="83" customWidth="1"/>
    <col min="15104" max="15104" width="8.625" style="83" customWidth="1"/>
    <col min="15105" max="15105" width="11.375" style="83" customWidth="1"/>
    <col min="15106" max="15106" width="8.375" style="83" customWidth="1"/>
    <col min="15107" max="15107" width="10.75" style="83" customWidth="1"/>
    <col min="15108" max="15108" width="7.875" style="83" customWidth="1"/>
    <col min="15109" max="15109" width="10.375" style="83" customWidth="1"/>
    <col min="15110" max="15110" width="11.625" style="83" customWidth="1"/>
    <col min="15111" max="15358" width="9" style="83"/>
    <col min="15359" max="15359" width="10.5" style="83" customWidth="1"/>
    <col min="15360" max="15360" width="8.625" style="83" customWidth="1"/>
    <col min="15361" max="15361" width="11.375" style="83" customWidth="1"/>
    <col min="15362" max="15362" width="8.375" style="83" customWidth="1"/>
    <col min="15363" max="15363" width="10.75" style="83" customWidth="1"/>
    <col min="15364" max="15364" width="7.875" style="83" customWidth="1"/>
    <col min="15365" max="15365" width="10.375" style="83" customWidth="1"/>
    <col min="15366" max="15366" width="11.625" style="83" customWidth="1"/>
    <col min="15367" max="15614" width="9" style="83"/>
    <col min="15615" max="15615" width="10.5" style="83" customWidth="1"/>
    <col min="15616" max="15616" width="8.625" style="83" customWidth="1"/>
    <col min="15617" max="15617" width="11.375" style="83" customWidth="1"/>
    <col min="15618" max="15618" width="8.375" style="83" customWidth="1"/>
    <col min="15619" max="15619" width="10.75" style="83" customWidth="1"/>
    <col min="15620" max="15620" width="7.875" style="83" customWidth="1"/>
    <col min="15621" max="15621" width="10.375" style="83" customWidth="1"/>
    <col min="15622" max="15622" width="11.625" style="83" customWidth="1"/>
    <col min="15623" max="15870" width="9" style="83"/>
    <col min="15871" max="15871" width="10.5" style="83" customWidth="1"/>
    <col min="15872" max="15872" width="8.625" style="83" customWidth="1"/>
    <col min="15873" max="15873" width="11.375" style="83" customWidth="1"/>
    <col min="15874" max="15874" width="8.375" style="83" customWidth="1"/>
    <col min="15875" max="15875" width="10.75" style="83" customWidth="1"/>
    <col min="15876" max="15876" width="7.875" style="83" customWidth="1"/>
    <col min="15877" max="15877" width="10.375" style="83" customWidth="1"/>
    <col min="15878" max="15878" width="11.625" style="83" customWidth="1"/>
    <col min="15879" max="16126" width="9" style="83"/>
    <col min="16127" max="16127" width="10.5" style="83" customWidth="1"/>
    <col min="16128" max="16128" width="8.625" style="83" customWidth="1"/>
    <col min="16129" max="16129" width="11.375" style="83" customWidth="1"/>
    <col min="16130" max="16130" width="8.375" style="83" customWidth="1"/>
    <col min="16131" max="16131" width="10.75" style="83" customWidth="1"/>
    <col min="16132" max="16132" width="7.875" style="83" customWidth="1"/>
    <col min="16133" max="16133" width="10.375" style="83" customWidth="1"/>
    <col min="16134" max="16134" width="11.625" style="83" customWidth="1"/>
    <col min="16135" max="16384" width="9" style="83"/>
  </cols>
  <sheetData>
    <row r="1" spans="1:8" ht="25.5" customHeight="1">
      <c r="A1" s="2909" t="s">
        <v>391</v>
      </c>
      <c r="B1" s="2909"/>
      <c r="C1" s="2909"/>
      <c r="D1" s="2909"/>
      <c r="E1" s="2909"/>
      <c r="F1" s="2909"/>
    </row>
    <row r="2" spans="1:8" ht="18" customHeight="1">
      <c r="A2" s="2597" t="s">
        <v>146</v>
      </c>
      <c r="B2" s="2627" t="s">
        <v>373</v>
      </c>
      <c r="C2" s="2628"/>
      <c r="D2" s="2628"/>
      <c r="E2" s="2628"/>
      <c r="F2" s="2628"/>
      <c r="G2" s="2628"/>
      <c r="H2" s="690"/>
    </row>
    <row r="3" spans="1:8" ht="18" customHeight="1">
      <c r="A3" s="2655"/>
      <c r="B3" s="2628" t="s">
        <v>171</v>
      </c>
      <c r="C3" s="2628"/>
      <c r="D3" s="2627" t="s">
        <v>392</v>
      </c>
      <c r="E3" s="2629"/>
      <c r="F3" s="2628" t="s">
        <v>393</v>
      </c>
      <c r="G3" s="2628"/>
      <c r="H3" s="690"/>
    </row>
    <row r="4" spans="1:8" ht="18" customHeight="1">
      <c r="A4" s="2598"/>
      <c r="B4" s="552" t="s">
        <v>377</v>
      </c>
      <c r="C4" s="554" t="s">
        <v>378</v>
      </c>
      <c r="D4" s="586" t="s">
        <v>377</v>
      </c>
      <c r="E4" s="560" t="s">
        <v>378</v>
      </c>
      <c r="F4" s="552" t="s">
        <v>377</v>
      </c>
      <c r="G4" s="586" t="s">
        <v>378</v>
      </c>
      <c r="H4" s="690"/>
    </row>
    <row r="5" spans="1:8" ht="18" customHeight="1">
      <c r="A5" s="966" t="s">
        <v>394</v>
      </c>
      <c r="B5" s="138" t="s">
        <v>380</v>
      </c>
      <c r="C5" s="140" t="s">
        <v>382</v>
      </c>
      <c r="D5" s="140" t="s">
        <v>380</v>
      </c>
      <c r="E5" s="139" t="s">
        <v>382</v>
      </c>
      <c r="F5" s="138" t="s">
        <v>380</v>
      </c>
      <c r="G5" s="140" t="s">
        <v>382</v>
      </c>
      <c r="H5" s="690"/>
    </row>
    <row r="6" spans="1:8" ht="18" hidden="1" customHeight="1">
      <c r="A6" s="594" t="s">
        <v>395</v>
      </c>
      <c r="B6" s="279">
        <v>2314</v>
      </c>
      <c r="C6" s="290">
        <v>845719</v>
      </c>
      <c r="D6" s="290">
        <v>2223</v>
      </c>
      <c r="E6" s="276">
        <v>772982</v>
      </c>
      <c r="F6" s="279">
        <v>73</v>
      </c>
      <c r="G6" s="290">
        <v>64155</v>
      </c>
      <c r="H6" s="1280"/>
    </row>
    <row r="7" spans="1:8" ht="18" hidden="1" customHeight="1">
      <c r="A7" s="493" t="s">
        <v>3074</v>
      </c>
      <c r="B7" s="279">
        <v>2145</v>
      </c>
      <c r="C7" s="290">
        <v>782389</v>
      </c>
      <c r="D7" s="290">
        <v>2061</v>
      </c>
      <c r="E7" s="276">
        <v>715354</v>
      </c>
      <c r="F7" s="279">
        <v>66</v>
      </c>
      <c r="G7" s="290">
        <v>58395</v>
      </c>
      <c r="H7" s="1280"/>
    </row>
    <row r="8" spans="1:8" ht="18" hidden="1" customHeight="1">
      <c r="A8" s="493">
        <v>18</v>
      </c>
      <c r="B8" s="279">
        <v>1983</v>
      </c>
      <c r="C8" s="290">
        <v>722970</v>
      </c>
      <c r="D8" s="290">
        <v>1905</v>
      </c>
      <c r="E8" s="276">
        <v>661659</v>
      </c>
      <c r="F8" s="279">
        <v>60</v>
      </c>
      <c r="G8" s="290">
        <v>52872</v>
      </c>
      <c r="H8" s="1280"/>
    </row>
    <row r="9" spans="1:8" ht="18" customHeight="1">
      <c r="A9" s="594" t="s">
        <v>3947</v>
      </c>
      <c r="B9" s="279">
        <v>1790</v>
      </c>
      <c r="C9" s="290">
        <v>649502</v>
      </c>
      <c r="D9" s="290">
        <v>1724</v>
      </c>
      <c r="E9" s="276">
        <v>598445</v>
      </c>
      <c r="F9" s="279">
        <v>50</v>
      </c>
      <c r="G9" s="290">
        <v>43565</v>
      </c>
      <c r="H9" s="1280"/>
    </row>
    <row r="10" spans="1:8" ht="18" customHeight="1">
      <c r="A10" s="594">
        <v>20</v>
      </c>
      <c r="B10" s="279">
        <v>1629</v>
      </c>
      <c r="C10" s="290">
        <v>589003</v>
      </c>
      <c r="D10" s="290">
        <v>1570</v>
      </c>
      <c r="E10" s="276">
        <v>542835</v>
      </c>
      <c r="F10" s="279">
        <v>46</v>
      </c>
      <c r="G10" s="290">
        <v>40001</v>
      </c>
      <c r="H10" s="1280"/>
    </row>
    <row r="11" spans="1:8" ht="18" customHeight="1">
      <c r="A11" s="493">
        <v>21</v>
      </c>
      <c r="B11" s="1240">
        <v>1489</v>
      </c>
      <c r="C11" s="279">
        <v>537196</v>
      </c>
      <c r="D11" s="276">
        <v>1433</v>
      </c>
      <c r="E11" s="1240">
        <v>493801</v>
      </c>
      <c r="F11" s="1240">
        <v>43</v>
      </c>
      <c r="G11" s="279">
        <v>37228</v>
      </c>
      <c r="H11" s="1280"/>
    </row>
    <row r="12" spans="1:8" ht="18" customHeight="1">
      <c r="A12" s="493">
        <v>22</v>
      </c>
      <c r="B12" s="1240">
        <v>1327</v>
      </c>
      <c r="C12" s="279">
        <v>478962</v>
      </c>
      <c r="D12" s="276">
        <v>1273</v>
      </c>
      <c r="E12" s="1240">
        <v>437808</v>
      </c>
      <c r="F12" s="1240">
        <v>40</v>
      </c>
      <c r="G12" s="279">
        <v>34456</v>
      </c>
      <c r="H12" s="1280"/>
    </row>
    <row r="13" spans="1:8" ht="18" customHeight="1">
      <c r="A13" s="594">
        <v>23</v>
      </c>
      <c r="B13" s="1240">
        <v>1166</v>
      </c>
      <c r="C13" s="279">
        <v>419961</v>
      </c>
      <c r="D13" s="276">
        <v>1122</v>
      </c>
      <c r="E13" s="1240">
        <v>386665</v>
      </c>
      <c r="F13" s="1240">
        <v>32</v>
      </c>
      <c r="G13" s="279">
        <v>27611</v>
      </c>
      <c r="H13" s="1280"/>
    </row>
    <row r="14" spans="1:8" ht="18" customHeight="1">
      <c r="A14" s="594">
        <v>24</v>
      </c>
      <c r="B14" s="1240">
        <v>1031</v>
      </c>
      <c r="C14" s="279">
        <v>365975</v>
      </c>
      <c r="D14" s="276">
        <v>990</v>
      </c>
      <c r="E14" s="1240">
        <v>335336</v>
      </c>
      <c r="F14" s="1240">
        <v>29</v>
      </c>
      <c r="G14" s="279">
        <v>24971</v>
      </c>
      <c r="H14" s="1280"/>
    </row>
    <row r="15" spans="1:8" ht="18" customHeight="1">
      <c r="A15" s="493">
        <v>25</v>
      </c>
      <c r="B15" s="276">
        <v>902</v>
      </c>
      <c r="C15" s="279">
        <v>318818</v>
      </c>
      <c r="D15" s="276">
        <v>867</v>
      </c>
      <c r="E15" s="1240">
        <v>292690</v>
      </c>
      <c r="F15" s="1240">
        <v>25</v>
      </c>
      <c r="G15" s="290">
        <v>21423</v>
      </c>
      <c r="H15" s="1280"/>
    </row>
    <row r="16" spans="1:8" ht="18" customHeight="1">
      <c r="A16" s="493">
        <v>26</v>
      </c>
      <c r="B16" s="276">
        <v>773</v>
      </c>
      <c r="C16" s="279">
        <v>268339</v>
      </c>
      <c r="D16" s="276">
        <v>739</v>
      </c>
      <c r="E16" s="1240">
        <v>243449</v>
      </c>
      <c r="F16" s="1240">
        <v>24</v>
      </c>
      <c r="G16" s="279">
        <v>20286</v>
      </c>
      <c r="H16" s="1280"/>
    </row>
    <row r="17" spans="1:8" ht="18" customHeight="1">
      <c r="A17" s="493">
        <v>27</v>
      </c>
      <c r="B17" s="276">
        <v>654</v>
      </c>
      <c r="C17" s="279">
        <v>228000</v>
      </c>
      <c r="D17" s="276">
        <v>624</v>
      </c>
      <c r="E17" s="1240">
        <v>206086</v>
      </c>
      <c r="F17" s="1240">
        <v>21</v>
      </c>
      <c r="G17" s="279">
        <v>17942</v>
      </c>
      <c r="H17" s="1280"/>
    </row>
    <row r="18" spans="1:8" ht="18" customHeight="1">
      <c r="A18" s="493">
        <v>28</v>
      </c>
      <c r="B18" s="276">
        <v>564</v>
      </c>
      <c r="C18" s="279">
        <v>196031</v>
      </c>
      <c r="D18" s="276">
        <v>538</v>
      </c>
      <c r="E18" s="1240">
        <v>176256</v>
      </c>
      <c r="F18" s="1240">
        <v>20</v>
      </c>
      <c r="G18" s="279">
        <v>17162</v>
      </c>
      <c r="H18" s="1280"/>
    </row>
    <row r="19" spans="1:8" ht="18" customHeight="1">
      <c r="A19" s="594">
        <v>29</v>
      </c>
      <c r="B19" s="276">
        <v>464</v>
      </c>
      <c r="C19" s="279">
        <v>162062</v>
      </c>
      <c r="D19" s="276">
        <v>439</v>
      </c>
      <c r="E19" s="1240">
        <v>142702</v>
      </c>
      <c r="F19" s="1240">
        <v>20</v>
      </c>
      <c r="G19" s="279">
        <v>17144</v>
      </c>
      <c r="H19" s="1280"/>
    </row>
    <row r="20" spans="1:8" ht="18" customHeight="1">
      <c r="A20" s="594">
        <v>30</v>
      </c>
      <c r="B20" s="276">
        <v>373</v>
      </c>
      <c r="C20" s="279">
        <v>128858</v>
      </c>
      <c r="D20" s="276">
        <v>351</v>
      </c>
      <c r="E20" s="1240">
        <v>111736</v>
      </c>
      <c r="F20" s="1240">
        <v>18</v>
      </c>
      <c r="G20" s="279">
        <v>15391</v>
      </c>
      <c r="H20" s="1280"/>
    </row>
    <row r="21" spans="1:8" ht="18" customHeight="1">
      <c r="A21" s="594" t="s">
        <v>3017</v>
      </c>
      <c r="B21" s="276">
        <v>311</v>
      </c>
      <c r="C21" s="279">
        <v>107063</v>
      </c>
      <c r="D21" s="276">
        <v>291</v>
      </c>
      <c r="E21" s="1240">
        <v>91729</v>
      </c>
      <c r="F21" s="1240">
        <v>16</v>
      </c>
      <c r="G21" s="279">
        <v>13651</v>
      </c>
      <c r="H21" s="1280"/>
    </row>
    <row r="22" spans="1:8" ht="18" customHeight="1">
      <c r="A22" s="1757">
        <v>2</v>
      </c>
      <c r="B22" s="276">
        <v>266</v>
      </c>
      <c r="C22" s="279">
        <v>92443</v>
      </c>
      <c r="D22" s="276">
        <v>247</v>
      </c>
      <c r="E22" s="1240">
        <v>77860</v>
      </c>
      <c r="F22" s="1240">
        <v>15</v>
      </c>
      <c r="G22" s="279">
        <v>12898</v>
      </c>
      <c r="H22" s="1280"/>
    </row>
    <row r="23" spans="1:8" ht="18" customHeight="1">
      <c r="A23" s="1828">
        <v>3</v>
      </c>
      <c r="B23" s="2169">
        <v>216</v>
      </c>
      <c r="C23" s="2169">
        <v>74480</v>
      </c>
      <c r="D23" s="2169">
        <v>202</v>
      </c>
      <c r="E23" s="2169">
        <v>63533</v>
      </c>
      <c r="F23" s="2169">
        <v>12</v>
      </c>
      <c r="G23" s="2170">
        <v>10152</v>
      </c>
      <c r="H23" s="1280"/>
    </row>
    <row r="24" spans="1:8" ht="18" customHeight="1">
      <c r="A24" s="1805">
        <v>4</v>
      </c>
      <c r="B24" s="2171">
        <v>180</v>
      </c>
      <c r="C24" s="2171">
        <v>61155</v>
      </c>
      <c r="D24" s="2171">
        <v>169</v>
      </c>
      <c r="E24" s="2171">
        <v>52779</v>
      </c>
      <c r="F24" s="2171">
        <v>9</v>
      </c>
      <c r="G24" s="2172">
        <v>7584</v>
      </c>
      <c r="H24" s="1280"/>
    </row>
    <row r="25" spans="1:8" ht="18" customHeight="1">
      <c r="A25" s="916"/>
    </row>
    <row r="26" spans="1:8" ht="18" customHeight="1">
      <c r="A26" s="2597" t="s">
        <v>146</v>
      </c>
      <c r="B26" s="2628" t="s">
        <v>396</v>
      </c>
      <c r="C26" s="2628"/>
      <c r="D26" s="2628"/>
      <c r="E26" s="2628"/>
      <c r="F26" s="2628"/>
      <c r="G26" s="2628"/>
    </row>
    <row r="27" spans="1:8" ht="18" customHeight="1">
      <c r="A27" s="2655"/>
      <c r="B27" s="2986" t="s">
        <v>397</v>
      </c>
      <c r="C27" s="2902"/>
      <c r="D27" s="2901" t="s">
        <v>398</v>
      </c>
      <c r="E27" s="2986"/>
      <c r="F27" s="2901" t="s">
        <v>399</v>
      </c>
      <c r="G27" s="2986"/>
    </row>
    <row r="28" spans="1:8" ht="18" customHeight="1">
      <c r="A28" s="2598"/>
      <c r="B28" s="552" t="s">
        <v>400</v>
      </c>
      <c r="C28" s="554" t="s">
        <v>401</v>
      </c>
      <c r="D28" s="586" t="s">
        <v>400</v>
      </c>
      <c r="E28" s="586" t="s">
        <v>402</v>
      </c>
      <c r="F28" s="586" t="s">
        <v>403</v>
      </c>
      <c r="G28" s="586" t="s">
        <v>404</v>
      </c>
    </row>
    <row r="29" spans="1:8" ht="18" customHeight="1">
      <c r="A29" s="1281" t="s">
        <v>379</v>
      </c>
      <c r="B29" s="1282" t="s">
        <v>380</v>
      </c>
      <c r="C29" s="1277" t="s">
        <v>405</v>
      </c>
      <c r="D29" s="1282" t="s">
        <v>380</v>
      </c>
      <c r="E29" s="1283" t="s">
        <v>405</v>
      </c>
      <c r="F29" s="1277" t="s">
        <v>380</v>
      </c>
      <c r="G29" s="1278" t="s">
        <v>405</v>
      </c>
    </row>
    <row r="30" spans="1:8" ht="18" hidden="1" customHeight="1">
      <c r="A30" s="594" t="s">
        <v>395</v>
      </c>
      <c r="B30" s="1284" t="s">
        <v>390</v>
      </c>
      <c r="C30" s="1285" t="s">
        <v>390</v>
      </c>
      <c r="D30" s="1286">
        <v>18</v>
      </c>
      <c r="E30" s="1287">
        <v>8582</v>
      </c>
      <c r="F30" s="1285" t="s">
        <v>390</v>
      </c>
      <c r="G30" s="1288" t="s">
        <v>390</v>
      </c>
    </row>
    <row r="31" spans="1:8" ht="18" hidden="1" customHeight="1">
      <c r="A31" s="571" t="s">
        <v>3074</v>
      </c>
      <c r="B31" s="1284" t="s">
        <v>390</v>
      </c>
      <c r="C31" s="1285" t="s">
        <v>390</v>
      </c>
      <c r="D31" s="1286">
        <v>18</v>
      </c>
      <c r="E31" s="1287">
        <v>8640</v>
      </c>
      <c r="F31" s="1285" t="s">
        <v>390</v>
      </c>
      <c r="G31" s="1288" t="s">
        <v>390</v>
      </c>
    </row>
    <row r="32" spans="1:8" ht="18" hidden="1" customHeight="1">
      <c r="A32" s="493">
        <v>18</v>
      </c>
      <c r="B32" s="1284" t="s">
        <v>390</v>
      </c>
      <c r="C32" s="1285" t="s">
        <v>390</v>
      </c>
      <c r="D32" s="1286">
        <v>18</v>
      </c>
      <c r="E32" s="1287">
        <v>8439</v>
      </c>
      <c r="F32" s="1285" t="s">
        <v>390</v>
      </c>
      <c r="G32" s="1288" t="s">
        <v>390</v>
      </c>
    </row>
    <row r="33" spans="1:7" ht="18" customHeight="1">
      <c r="A33" s="594" t="s">
        <v>3947</v>
      </c>
      <c r="B33" s="1284" t="s">
        <v>390</v>
      </c>
      <c r="C33" s="1285" t="s">
        <v>390</v>
      </c>
      <c r="D33" s="1286">
        <v>16</v>
      </c>
      <c r="E33" s="1287">
        <v>7492</v>
      </c>
      <c r="F33" s="1285" t="s">
        <v>390</v>
      </c>
      <c r="G33" s="1288" t="s">
        <v>390</v>
      </c>
    </row>
    <row r="34" spans="1:7" ht="18" customHeight="1">
      <c r="A34" s="594">
        <v>20</v>
      </c>
      <c r="B34" s="1284" t="s">
        <v>390</v>
      </c>
      <c r="C34" s="1285" t="s">
        <v>390</v>
      </c>
      <c r="D34" s="1286">
        <v>13</v>
      </c>
      <c r="E34" s="1287">
        <v>6167</v>
      </c>
      <c r="F34" s="1285" t="s">
        <v>390</v>
      </c>
      <c r="G34" s="1288" t="s">
        <v>390</v>
      </c>
    </row>
    <row r="35" spans="1:7" ht="18" customHeight="1">
      <c r="A35" s="493">
        <v>21</v>
      </c>
      <c r="B35" s="1284" t="s">
        <v>390</v>
      </c>
      <c r="C35" s="1285" t="s">
        <v>390</v>
      </c>
      <c r="D35" s="1286">
        <v>13</v>
      </c>
      <c r="E35" s="1289">
        <v>6167</v>
      </c>
      <c r="F35" s="1285" t="s">
        <v>390</v>
      </c>
      <c r="G35" s="1288" t="s">
        <v>390</v>
      </c>
    </row>
    <row r="36" spans="1:7" ht="18" customHeight="1">
      <c r="A36" s="493">
        <v>22</v>
      </c>
      <c r="B36" s="1284" t="s">
        <v>390</v>
      </c>
      <c r="C36" s="1285" t="s">
        <v>390</v>
      </c>
      <c r="D36" s="1286">
        <v>14</v>
      </c>
      <c r="E36" s="1289">
        <v>6698</v>
      </c>
      <c r="F36" s="1285" t="s">
        <v>390</v>
      </c>
      <c r="G36" s="1288" t="s">
        <v>390</v>
      </c>
    </row>
    <row r="37" spans="1:7" ht="18" customHeight="1">
      <c r="A37" s="594">
        <v>23</v>
      </c>
      <c r="B37" s="1284" t="s">
        <v>390</v>
      </c>
      <c r="C37" s="1285" t="s">
        <v>390</v>
      </c>
      <c r="D37" s="1286">
        <v>12</v>
      </c>
      <c r="E37" s="1289">
        <v>5685</v>
      </c>
      <c r="F37" s="1285" t="s">
        <v>390</v>
      </c>
      <c r="G37" s="1288" t="s">
        <v>390</v>
      </c>
    </row>
    <row r="38" spans="1:7" ht="18" customHeight="1">
      <c r="A38" s="594">
        <v>24</v>
      </c>
      <c r="B38" s="1284" t="s">
        <v>390</v>
      </c>
      <c r="C38" s="1285" t="s">
        <v>390</v>
      </c>
      <c r="D38" s="1286">
        <v>12</v>
      </c>
      <c r="E38" s="1289">
        <v>5668</v>
      </c>
      <c r="F38" s="1285" t="s">
        <v>390</v>
      </c>
      <c r="G38" s="1288" t="s">
        <v>390</v>
      </c>
    </row>
    <row r="39" spans="1:7" ht="18" customHeight="1">
      <c r="A39" s="493">
        <v>25</v>
      </c>
      <c r="B39" s="1284" t="s">
        <v>390</v>
      </c>
      <c r="C39" s="1285" t="s">
        <v>390</v>
      </c>
      <c r="D39" s="1286">
        <v>10</v>
      </c>
      <c r="E39" s="1289">
        <v>4705</v>
      </c>
      <c r="F39" s="1285" t="s">
        <v>390</v>
      </c>
      <c r="G39" s="1288" t="s">
        <v>390</v>
      </c>
    </row>
    <row r="40" spans="1:7" ht="18" customHeight="1">
      <c r="A40" s="493">
        <v>26</v>
      </c>
      <c r="B40" s="1284" t="s">
        <v>390</v>
      </c>
      <c r="C40" s="1285" t="s">
        <v>390</v>
      </c>
      <c r="D40" s="1286">
        <v>10</v>
      </c>
      <c r="E40" s="1289">
        <v>4604</v>
      </c>
      <c r="F40" s="1285" t="s">
        <v>390</v>
      </c>
      <c r="G40" s="1288" t="s">
        <v>390</v>
      </c>
    </row>
    <row r="41" spans="1:7" ht="18" customHeight="1">
      <c r="A41" s="493">
        <v>27</v>
      </c>
      <c r="B41" s="1284" t="s">
        <v>390</v>
      </c>
      <c r="C41" s="1285" t="s">
        <v>390</v>
      </c>
      <c r="D41" s="1286">
        <v>9</v>
      </c>
      <c r="E41" s="1289">
        <v>3972</v>
      </c>
      <c r="F41" s="1285" t="s">
        <v>390</v>
      </c>
      <c r="G41" s="1288" t="s">
        <v>390</v>
      </c>
    </row>
    <row r="42" spans="1:7" ht="18" customHeight="1">
      <c r="A42" s="493">
        <v>28</v>
      </c>
      <c r="B42" s="1284" t="s">
        <v>390</v>
      </c>
      <c r="C42" s="1285" t="s">
        <v>390</v>
      </c>
      <c r="D42" s="1286">
        <v>6</v>
      </c>
      <c r="E42" s="1289">
        <v>2613</v>
      </c>
      <c r="F42" s="1285" t="s">
        <v>390</v>
      </c>
      <c r="G42" s="1288" t="s">
        <v>390</v>
      </c>
    </row>
    <row r="43" spans="1:7" ht="18" customHeight="1">
      <c r="A43" s="594">
        <v>29</v>
      </c>
      <c r="B43" s="1284" t="s">
        <v>390</v>
      </c>
      <c r="C43" s="1285" t="s">
        <v>390</v>
      </c>
      <c r="D43" s="1286">
        <v>5</v>
      </c>
      <c r="E43" s="1289">
        <v>2214</v>
      </c>
      <c r="F43" s="1285" t="s">
        <v>390</v>
      </c>
      <c r="G43" s="1288" t="s">
        <v>390</v>
      </c>
    </row>
    <row r="44" spans="1:7" ht="18" customHeight="1">
      <c r="A44" s="594">
        <v>30</v>
      </c>
      <c r="B44" s="1284" t="s">
        <v>390</v>
      </c>
      <c r="C44" s="1285" t="s">
        <v>390</v>
      </c>
      <c r="D44" s="1286">
        <v>4</v>
      </c>
      <c r="E44" s="1289">
        <v>1731</v>
      </c>
      <c r="F44" s="1285" t="s">
        <v>390</v>
      </c>
      <c r="G44" s="1288" t="s">
        <v>390</v>
      </c>
    </row>
    <row r="45" spans="1:7" ht="18" customHeight="1">
      <c r="A45" s="594" t="s">
        <v>3017</v>
      </c>
      <c r="B45" s="1284" t="s">
        <v>390</v>
      </c>
      <c r="C45" s="1285" t="s">
        <v>390</v>
      </c>
      <c r="D45" s="1286">
        <v>4</v>
      </c>
      <c r="E45" s="1289">
        <v>1682</v>
      </c>
      <c r="F45" s="1285" t="s">
        <v>390</v>
      </c>
      <c r="G45" s="1288" t="s">
        <v>390</v>
      </c>
    </row>
    <row r="46" spans="1:7" ht="18" customHeight="1">
      <c r="A46" s="1757">
        <v>2</v>
      </c>
      <c r="B46" s="1284" t="s">
        <v>390</v>
      </c>
      <c r="C46" s="1285" t="s">
        <v>390</v>
      </c>
      <c r="D46" s="1286">
        <v>4</v>
      </c>
      <c r="E46" s="1289">
        <v>1685</v>
      </c>
      <c r="F46" s="1285" t="s">
        <v>390</v>
      </c>
      <c r="G46" s="1288" t="s">
        <v>390</v>
      </c>
    </row>
    <row r="47" spans="1:7" ht="18" customHeight="1">
      <c r="A47" s="1828">
        <v>3</v>
      </c>
      <c r="B47" s="2169" t="s">
        <v>3949</v>
      </c>
      <c r="C47" s="2169" t="s">
        <v>3949</v>
      </c>
      <c r="D47" s="2165">
        <v>2</v>
      </c>
      <c r="E47" s="2165">
        <v>795</v>
      </c>
      <c r="F47" s="2169" t="s">
        <v>3949</v>
      </c>
      <c r="G47" s="2170" t="s">
        <v>3949</v>
      </c>
    </row>
    <row r="48" spans="1:7" ht="18" customHeight="1">
      <c r="A48" s="1805">
        <v>4</v>
      </c>
      <c r="B48" s="2171" t="s">
        <v>3949</v>
      </c>
      <c r="C48" s="2171" t="s">
        <v>3949</v>
      </c>
      <c r="D48" s="2163">
        <v>2</v>
      </c>
      <c r="E48" s="2163">
        <v>792</v>
      </c>
      <c r="F48" s="2171" t="s">
        <v>3949</v>
      </c>
      <c r="G48" s="2172" t="s">
        <v>3949</v>
      </c>
    </row>
    <row r="49" spans="1:7" ht="18" customHeight="1">
      <c r="A49" s="599" t="s">
        <v>3948</v>
      </c>
      <c r="B49" s="129"/>
      <c r="C49" s="129"/>
      <c r="D49" s="129"/>
      <c r="E49" s="129"/>
      <c r="F49" s="129"/>
      <c r="G49" s="129"/>
    </row>
    <row r="50" spans="1:7" ht="20.100000000000001" customHeight="1">
      <c r="A50" s="916"/>
    </row>
  </sheetData>
  <mergeCells count="11">
    <mergeCell ref="A1:F1"/>
    <mergeCell ref="A2:A4"/>
    <mergeCell ref="B2:G2"/>
    <mergeCell ref="B3:C3"/>
    <mergeCell ref="D3:E3"/>
    <mergeCell ref="F3:G3"/>
    <mergeCell ref="A26:A28"/>
    <mergeCell ref="B26:G26"/>
    <mergeCell ref="B27:C27"/>
    <mergeCell ref="D27:E27"/>
    <mergeCell ref="F27:G27"/>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50"/>
  <sheetViews>
    <sheetView showGridLines="0" view="pageBreakPreview" zoomScaleNormal="100" zoomScaleSheetLayoutView="100" workbookViewId="0">
      <selection activeCell="I50" sqref="I50"/>
    </sheetView>
  </sheetViews>
  <sheetFormatPr defaultRowHeight="20.100000000000001" customHeight="1"/>
  <cols>
    <col min="1" max="1" width="11" style="83" customWidth="1"/>
    <col min="2" max="10" width="7.625" style="83" customWidth="1"/>
    <col min="11" max="11" width="9" style="83"/>
    <col min="12" max="18" width="11.5" style="83" customWidth="1"/>
    <col min="19" max="248" width="9" style="83"/>
    <col min="249" max="249" width="11" style="83" customWidth="1"/>
    <col min="250" max="250" width="9" style="83"/>
    <col min="251" max="255" width="8.125" style="83" customWidth="1"/>
    <col min="256" max="256" width="8" style="83" customWidth="1"/>
    <col min="257" max="259" width="9" style="83"/>
    <col min="260" max="260" width="12.5" style="83" customWidth="1"/>
    <col min="261" max="266" width="12.375" style="83" customWidth="1"/>
    <col min="267" max="504" width="9" style="83"/>
    <col min="505" max="505" width="11" style="83" customWidth="1"/>
    <col min="506" max="506" width="9" style="83"/>
    <col min="507" max="511" width="8.125" style="83" customWidth="1"/>
    <col min="512" max="512" width="8" style="83" customWidth="1"/>
    <col min="513" max="515" width="9" style="83"/>
    <col min="516" max="516" width="12.5" style="83" customWidth="1"/>
    <col min="517" max="522" width="12.375" style="83" customWidth="1"/>
    <col min="523" max="760" width="9" style="83"/>
    <col min="761" max="761" width="11" style="83" customWidth="1"/>
    <col min="762" max="762" width="9" style="83"/>
    <col min="763" max="767" width="8.125" style="83" customWidth="1"/>
    <col min="768" max="768" width="8" style="83" customWidth="1"/>
    <col min="769" max="771" width="9" style="83"/>
    <col min="772" max="772" width="12.5" style="83" customWidth="1"/>
    <col min="773" max="778" width="12.375" style="83" customWidth="1"/>
    <col min="779" max="1016" width="9" style="83"/>
    <col min="1017" max="1017" width="11" style="83" customWidth="1"/>
    <col min="1018" max="1018" width="9" style="83"/>
    <col min="1019" max="1023" width="8.125" style="83" customWidth="1"/>
    <col min="1024" max="1024" width="8" style="83" customWidth="1"/>
    <col min="1025" max="1027" width="9" style="83"/>
    <col min="1028" max="1028" width="12.5" style="83" customWidth="1"/>
    <col min="1029" max="1034" width="12.375" style="83" customWidth="1"/>
    <col min="1035" max="1272" width="9" style="83"/>
    <col min="1273" max="1273" width="11" style="83" customWidth="1"/>
    <col min="1274" max="1274" width="9" style="83"/>
    <col min="1275" max="1279" width="8.125" style="83" customWidth="1"/>
    <col min="1280" max="1280" width="8" style="83" customWidth="1"/>
    <col min="1281" max="1283" width="9" style="83"/>
    <col min="1284" max="1284" width="12.5" style="83" customWidth="1"/>
    <col min="1285" max="1290" width="12.375" style="83" customWidth="1"/>
    <col min="1291" max="1528" width="9" style="83"/>
    <col min="1529" max="1529" width="11" style="83" customWidth="1"/>
    <col min="1530" max="1530" width="9" style="83"/>
    <col min="1531" max="1535" width="8.125" style="83" customWidth="1"/>
    <col min="1536" max="1536" width="8" style="83" customWidth="1"/>
    <col min="1537" max="1539" width="9" style="83"/>
    <col min="1540" max="1540" width="12.5" style="83" customWidth="1"/>
    <col min="1541" max="1546" width="12.375" style="83" customWidth="1"/>
    <col min="1547" max="1784" width="9" style="83"/>
    <col min="1785" max="1785" width="11" style="83" customWidth="1"/>
    <col min="1786" max="1786" width="9" style="83"/>
    <col min="1787" max="1791" width="8.125" style="83" customWidth="1"/>
    <col min="1792" max="1792" width="8" style="83" customWidth="1"/>
    <col min="1793" max="1795" width="9" style="83"/>
    <col min="1796" max="1796" width="12.5" style="83" customWidth="1"/>
    <col min="1797" max="1802" width="12.375" style="83" customWidth="1"/>
    <col min="1803" max="2040" width="9" style="83"/>
    <col min="2041" max="2041" width="11" style="83" customWidth="1"/>
    <col min="2042" max="2042" width="9" style="83"/>
    <col min="2043" max="2047" width="8.125" style="83" customWidth="1"/>
    <col min="2048" max="2048" width="8" style="83" customWidth="1"/>
    <col min="2049" max="2051" width="9" style="83"/>
    <col min="2052" max="2052" width="12.5" style="83" customWidth="1"/>
    <col min="2053" max="2058" width="12.375" style="83" customWidth="1"/>
    <col min="2059" max="2296" width="9" style="83"/>
    <col min="2297" max="2297" width="11" style="83" customWidth="1"/>
    <col min="2298" max="2298" width="9" style="83"/>
    <col min="2299" max="2303" width="8.125" style="83" customWidth="1"/>
    <col min="2304" max="2304" width="8" style="83" customWidth="1"/>
    <col min="2305" max="2307" width="9" style="83"/>
    <col min="2308" max="2308" width="12.5" style="83" customWidth="1"/>
    <col min="2309" max="2314" width="12.375" style="83" customWidth="1"/>
    <col min="2315" max="2552" width="9" style="83"/>
    <col min="2553" max="2553" width="11" style="83" customWidth="1"/>
    <col min="2554" max="2554" width="9" style="83"/>
    <col min="2555" max="2559" width="8.125" style="83" customWidth="1"/>
    <col min="2560" max="2560" width="8" style="83" customWidth="1"/>
    <col min="2561" max="2563" width="9" style="83"/>
    <col min="2564" max="2564" width="12.5" style="83" customWidth="1"/>
    <col min="2565" max="2570" width="12.375" style="83" customWidth="1"/>
    <col min="2571" max="2808" width="9" style="83"/>
    <col min="2809" max="2809" width="11" style="83" customWidth="1"/>
    <col min="2810" max="2810" width="9" style="83"/>
    <col min="2811" max="2815" width="8.125" style="83" customWidth="1"/>
    <col min="2816" max="2816" width="8" style="83" customWidth="1"/>
    <col min="2817" max="2819" width="9" style="83"/>
    <col min="2820" max="2820" width="12.5" style="83" customWidth="1"/>
    <col min="2821" max="2826" width="12.375" style="83" customWidth="1"/>
    <col min="2827" max="3064" width="9" style="83"/>
    <col min="3065" max="3065" width="11" style="83" customWidth="1"/>
    <col min="3066" max="3066" width="9" style="83"/>
    <col min="3067" max="3071" width="8.125" style="83" customWidth="1"/>
    <col min="3072" max="3072" width="8" style="83" customWidth="1"/>
    <col min="3073" max="3075" width="9" style="83"/>
    <col min="3076" max="3076" width="12.5" style="83" customWidth="1"/>
    <col min="3077" max="3082" width="12.375" style="83" customWidth="1"/>
    <col min="3083" max="3320" width="9" style="83"/>
    <col min="3321" max="3321" width="11" style="83" customWidth="1"/>
    <col min="3322" max="3322" width="9" style="83"/>
    <col min="3323" max="3327" width="8.125" style="83" customWidth="1"/>
    <col min="3328" max="3328" width="8" style="83" customWidth="1"/>
    <col min="3329" max="3331" width="9" style="83"/>
    <col min="3332" max="3332" width="12.5" style="83" customWidth="1"/>
    <col min="3333" max="3338" width="12.375" style="83" customWidth="1"/>
    <col min="3339" max="3576" width="9" style="83"/>
    <col min="3577" max="3577" width="11" style="83" customWidth="1"/>
    <col min="3578" max="3578" width="9" style="83"/>
    <col min="3579" max="3583" width="8.125" style="83" customWidth="1"/>
    <col min="3584" max="3584" width="8" style="83" customWidth="1"/>
    <col min="3585" max="3587" width="9" style="83"/>
    <col min="3588" max="3588" width="12.5" style="83" customWidth="1"/>
    <col min="3589" max="3594" width="12.375" style="83" customWidth="1"/>
    <col min="3595" max="3832" width="9" style="83"/>
    <col min="3833" max="3833" width="11" style="83" customWidth="1"/>
    <col min="3834" max="3834" width="9" style="83"/>
    <col min="3835" max="3839" width="8.125" style="83" customWidth="1"/>
    <col min="3840" max="3840" width="8" style="83" customWidth="1"/>
    <col min="3841" max="3843" width="9" style="83"/>
    <col min="3844" max="3844" width="12.5" style="83" customWidth="1"/>
    <col min="3845" max="3850" width="12.375" style="83" customWidth="1"/>
    <col min="3851" max="4088" width="9" style="83"/>
    <col min="4089" max="4089" width="11" style="83" customWidth="1"/>
    <col min="4090" max="4090" width="9" style="83"/>
    <col min="4091" max="4095" width="8.125" style="83" customWidth="1"/>
    <col min="4096" max="4096" width="8" style="83" customWidth="1"/>
    <col min="4097" max="4099" width="9" style="83"/>
    <col min="4100" max="4100" width="12.5" style="83" customWidth="1"/>
    <col min="4101" max="4106" width="12.375" style="83" customWidth="1"/>
    <col min="4107" max="4344" width="9" style="83"/>
    <col min="4345" max="4345" width="11" style="83" customWidth="1"/>
    <col min="4346" max="4346" width="9" style="83"/>
    <col min="4347" max="4351" width="8.125" style="83" customWidth="1"/>
    <col min="4352" max="4352" width="8" style="83" customWidth="1"/>
    <col min="4353" max="4355" width="9" style="83"/>
    <col min="4356" max="4356" width="12.5" style="83" customWidth="1"/>
    <col min="4357" max="4362" width="12.375" style="83" customWidth="1"/>
    <col min="4363" max="4600" width="9" style="83"/>
    <col min="4601" max="4601" width="11" style="83" customWidth="1"/>
    <col min="4602" max="4602" width="9" style="83"/>
    <col min="4603" max="4607" width="8.125" style="83" customWidth="1"/>
    <col min="4608" max="4608" width="8" style="83" customWidth="1"/>
    <col min="4609" max="4611" width="9" style="83"/>
    <col min="4612" max="4612" width="12.5" style="83" customWidth="1"/>
    <col min="4613" max="4618" width="12.375" style="83" customWidth="1"/>
    <col min="4619" max="4856" width="9" style="83"/>
    <col min="4857" max="4857" width="11" style="83" customWidth="1"/>
    <col min="4858" max="4858" width="9" style="83"/>
    <col min="4859" max="4863" width="8.125" style="83" customWidth="1"/>
    <col min="4864" max="4864" width="8" style="83" customWidth="1"/>
    <col min="4865" max="4867" width="9" style="83"/>
    <col min="4868" max="4868" width="12.5" style="83" customWidth="1"/>
    <col min="4869" max="4874" width="12.375" style="83" customWidth="1"/>
    <col min="4875" max="5112" width="9" style="83"/>
    <col min="5113" max="5113" width="11" style="83" customWidth="1"/>
    <col min="5114" max="5114" width="9" style="83"/>
    <col min="5115" max="5119" width="8.125" style="83" customWidth="1"/>
    <col min="5120" max="5120" width="8" style="83" customWidth="1"/>
    <col min="5121" max="5123" width="9" style="83"/>
    <col min="5124" max="5124" width="12.5" style="83" customWidth="1"/>
    <col min="5125" max="5130" width="12.375" style="83" customWidth="1"/>
    <col min="5131" max="5368" width="9" style="83"/>
    <col min="5369" max="5369" width="11" style="83" customWidth="1"/>
    <col min="5370" max="5370" width="9" style="83"/>
    <col min="5371" max="5375" width="8.125" style="83" customWidth="1"/>
    <col min="5376" max="5376" width="8" style="83" customWidth="1"/>
    <col min="5377" max="5379" width="9" style="83"/>
    <col min="5380" max="5380" width="12.5" style="83" customWidth="1"/>
    <col min="5381" max="5386" width="12.375" style="83" customWidth="1"/>
    <col min="5387" max="5624" width="9" style="83"/>
    <col min="5625" max="5625" width="11" style="83" customWidth="1"/>
    <col min="5626" max="5626" width="9" style="83"/>
    <col min="5627" max="5631" width="8.125" style="83" customWidth="1"/>
    <col min="5632" max="5632" width="8" style="83" customWidth="1"/>
    <col min="5633" max="5635" width="9" style="83"/>
    <col min="5636" max="5636" width="12.5" style="83" customWidth="1"/>
    <col min="5637" max="5642" width="12.375" style="83" customWidth="1"/>
    <col min="5643" max="5880" width="9" style="83"/>
    <col min="5881" max="5881" width="11" style="83" customWidth="1"/>
    <col min="5882" max="5882" width="9" style="83"/>
    <col min="5883" max="5887" width="8.125" style="83" customWidth="1"/>
    <col min="5888" max="5888" width="8" style="83" customWidth="1"/>
    <col min="5889" max="5891" width="9" style="83"/>
    <col min="5892" max="5892" width="12.5" style="83" customWidth="1"/>
    <col min="5893" max="5898" width="12.375" style="83" customWidth="1"/>
    <col min="5899" max="6136" width="9" style="83"/>
    <col min="6137" max="6137" width="11" style="83" customWidth="1"/>
    <col min="6138" max="6138" width="9" style="83"/>
    <col min="6139" max="6143" width="8.125" style="83" customWidth="1"/>
    <col min="6144" max="6144" width="8" style="83" customWidth="1"/>
    <col min="6145" max="6147" width="9" style="83"/>
    <col min="6148" max="6148" width="12.5" style="83" customWidth="1"/>
    <col min="6149" max="6154" width="12.375" style="83" customWidth="1"/>
    <col min="6155" max="6392" width="9" style="83"/>
    <col min="6393" max="6393" width="11" style="83" customWidth="1"/>
    <col min="6394" max="6394" width="9" style="83"/>
    <col min="6395" max="6399" width="8.125" style="83" customWidth="1"/>
    <col min="6400" max="6400" width="8" style="83" customWidth="1"/>
    <col min="6401" max="6403" width="9" style="83"/>
    <col min="6404" max="6404" width="12.5" style="83" customWidth="1"/>
    <col min="6405" max="6410" width="12.375" style="83" customWidth="1"/>
    <col min="6411" max="6648" width="9" style="83"/>
    <col min="6649" max="6649" width="11" style="83" customWidth="1"/>
    <col min="6650" max="6650" width="9" style="83"/>
    <col min="6651" max="6655" width="8.125" style="83" customWidth="1"/>
    <col min="6656" max="6656" width="8" style="83" customWidth="1"/>
    <col min="6657" max="6659" width="9" style="83"/>
    <col min="6660" max="6660" width="12.5" style="83" customWidth="1"/>
    <col min="6661" max="6666" width="12.375" style="83" customWidth="1"/>
    <col min="6667" max="6904" width="9" style="83"/>
    <col min="6905" max="6905" width="11" style="83" customWidth="1"/>
    <col min="6906" max="6906" width="9" style="83"/>
    <col min="6907" max="6911" width="8.125" style="83" customWidth="1"/>
    <col min="6912" max="6912" width="8" style="83" customWidth="1"/>
    <col min="6913" max="6915" width="9" style="83"/>
    <col min="6916" max="6916" width="12.5" style="83" customWidth="1"/>
    <col min="6917" max="6922" width="12.375" style="83" customWidth="1"/>
    <col min="6923" max="7160" width="9" style="83"/>
    <col min="7161" max="7161" width="11" style="83" customWidth="1"/>
    <col min="7162" max="7162" width="9" style="83"/>
    <col min="7163" max="7167" width="8.125" style="83" customWidth="1"/>
    <col min="7168" max="7168" width="8" style="83" customWidth="1"/>
    <col min="7169" max="7171" width="9" style="83"/>
    <col min="7172" max="7172" width="12.5" style="83" customWidth="1"/>
    <col min="7173" max="7178" width="12.375" style="83" customWidth="1"/>
    <col min="7179" max="7416" width="9" style="83"/>
    <col min="7417" max="7417" width="11" style="83" customWidth="1"/>
    <col min="7418" max="7418" width="9" style="83"/>
    <col min="7419" max="7423" width="8.125" style="83" customWidth="1"/>
    <col min="7424" max="7424" width="8" style="83" customWidth="1"/>
    <col min="7425" max="7427" width="9" style="83"/>
    <col min="7428" max="7428" width="12.5" style="83" customWidth="1"/>
    <col min="7429" max="7434" width="12.375" style="83" customWidth="1"/>
    <col min="7435" max="7672" width="9" style="83"/>
    <col min="7673" max="7673" width="11" style="83" customWidth="1"/>
    <col min="7674" max="7674" width="9" style="83"/>
    <col min="7675" max="7679" width="8.125" style="83" customWidth="1"/>
    <col min="7680" max="7680" width="8" style="83" customWidth="1"/>
    <col min="7681" max="7683" width="9" style="83"/>
    <col min="7684" max="7684" width="12.5" style="83" customWidth="1"/>
    <col min="7685" max="7690" width="12.375" style="83" customWidth="1"/>
    <col min="7691" max="7928" width="9" style="83"/>
    <col min="7929" max="7929" width="11" style="83" customWidth="1"/>
    <col min="7930" max="7930" width="9" style="83"/>
    <col min="7931" max="7935" width="8.125" style="83" customWidth="1"/>
    <col min="7936" max="7936" width="8" style="83" customWidth="1"/>
    <col min="7937" max="7939" width="9" style="83"/>
    <col min="7940" max="7940" width="12.5" style="83" customWidth="1"/>
    <col min="7941" max="7946" width="12.375" style="83" customWidth="1"/>
    <col min="7947" max="8184" width="9" style="83"/>
    <col min="8185" max="8185" width="11" style="83" customWidth="1"/>
    <col min="8186" max="8186" width="9" style="83"/>
    <col min="8187" max="8191" width="8.125" style="83" customWidth="1"/>
    <col min="8192" max="8192" width="8" style="83" customWidth="1"/>
    <col min="8193" max="8195" width="9" style="83"/>
    <col min="8196" max="8196" width="12.5" style="83" customWidth="1"/>
    <col min="8197" max="8202" width="12.375" style="83" customWidth="1"/>
    <col min="8203" max="8440" width="9" style="83"/>
    <col min="8441" max="8441" width="11" style="83" customWidth="1"/>
    <col min="8442" max="8442" width="9" style="83"/>
    <col min="8443" max="8447" width="8.125" style="83" customWidth="1"/>
    <col min="8448" max="8448" width="8" style="83" customWidth="1"/>
    <col min="8449" max="8451" width="9" style="83"/>
    <col min="8452" max="8452" width="12.5" style="83" customWidth="1"/>
    <col min="8453" max="8458" width="12.375" style="83" customWidth="1"/>
    <col min="8459" max="8696" width="9" style="83"/>
    <col min="8697" max="8697" width="11" style="83" customWidth="1"/>
    <col min="8698" max="8698" width="9" style="83"/>
    <col min="8699" max="8703" width="8.125" style="83" customWidth="1"/>
    <col min="8704" max="8704" width="8" style="83" customWidth="1"/>
    <col min="8705" max="8707" width="9" style="83"/>
    <col min="8708" max="8708" width="12.5" style="83" customWidth="1"/>
    <col min="8709" max="8714" width="12.375" style="83" customWidth="1"/>
    <col min="8715" max="8952" width="9" style="83"/>
    <col min="8953" max="8953" width="11" style="83" customWidth="1"/>
    <col min="8954" max="8954" width="9" style="83"/>
    <col min="8955" max="8959" width="8.125" style="83" customWidth="1"/>
    <col min="8960" max="8960" width="8" style="83" customWidth="1"/>
    <col min="8961" max="8963" width="9" style="83"/>
    <col min="8964" max="8964" width="12.5" style="83" customWidth="1"/>
    <col min="8965" max="8970" width="12.375" style="83" customWidth="1"/>
    <col min="8971" max="9208" width="9" style="83"/>
    <col min="9209" max="9209" width="11" style="83" customWidth="1"/>
    <col min="9210" max="9210" width="9" style="83"/>
    <col min="9211" max="9215" width="8.125" style="83" customWidth="1"/>
    <col min="9216" max="9216" width="8" style="83" customWidth="1"/>
    <col min="9217" max="9219" width="9" style="83"/>
    <col min="9220" max="9220" width="12.5" style="83" customWidth="1"/>
    <col min="9221" max="9226" width="12.375" style="83" customWidth="1"/>
    <col min="9227" max="9464" width="9" style="83"/>
    <col min="9465" max="9465" width="11" style="83" customWidth="1"/>
    <col min="9466" max="9466" width="9" style="83"/>
    <col min="9467" max="9471" width="8.125" style="83" customWidth="1"/>
    <col min="9472" max="9472" width="8" style="83" customWidth="1"/>
    <col min="9473" max="9475" width="9" style="83"/>
    <col min="9476" max="9476" width="12.5" style="83" customWidth="1"/>
    <col min="9477" max="9482" width="12.375" style="83" customWidth="1"/>
    <col min="9483" max="9720" width="9" style="83"/>
    <col min="9721" max="9721" width="11" style="83" customWidth="1"/>
    <col min="9722" max="9722" width="9" style="83"/>
    <col min="9723" max="9727" width="8.125" style="83" customWidth="1"/>
    <col min="9728" max="9728" width="8" style="83" customWidth="1"/>
    <col min="9729" max="9731" width="9" style="83"/>
    <col min="9732" max="9732" width="12.5" style="83" customWidth="1"/>
    <col min="9733" max="9738" width="12.375" style="83" customWidth="1"/>
    <col min="9739" max="9976" width="9" style="83"/>
    <col min="9977" max="9977" width="11" style="83" customWidth="1"/>
    <col min="9978" max="9978" width="9" style="83"/>
    <col min="9979" max="9983" width="8.125" style="83" customWidth="1"/>
    <col min="9984" max="9984" width="8" style="83" customWidth="1"/>
    <col min="9985" max="9987" width="9" style="83"/>
    <col min="9988" max="9988" width="12.5" style="83" customWidth="1"/>
    <col min="9989" max="9994" width="12.375" style="83" customWidth="1"/>
    <col min="9995" max="10232" width="9" style="83"/>
    <col min="10233" max="10233" width="11" style="83" customWidth="1"/>
    <col min="10234" max="10234" width="9" style="83"/>
    <col min="10235" max="10239" width="8.125" style="83" customWidth="1"/>
    <col min="10240" max="10240" width="8" style="83" customWidth="1"/>
    <col min="10241" max="10243" width="9" style="83"/>
    <col min="10244" max="10244" width="12.5" style="83" customWidth="1"/>
    <col min="10245" max="10250" width="12.375" style="83" customWidth="1"/>
    <col min="10251" max="10488" width="9" style="83"/>
    <col min="10489" max="10489" width="11" style="83" customWidth="1"/>
    <col min="10490" max="10490" width="9" style="83"/>
    <col min="10491" max="10495" width="8.125" style="83" customWidth="1"/>
    <col min="10496" max="10496" width="8" style="83" customWidth="1"/>
    <col min="10497" max="10499" width="9" style="83"/>
    <col min="10500" max="10500" width="12.5" style="83" customWidth="1"/>
    <col min="10501" max="10506" width="12.375" style="83" customWidth="1"/>
    <col min="10507" max="10744" width="9" style="83"/>
    <col min="10745" max="10745" width="11" style="83" customWidth="1"/>
    <col min="10746" max="10746" width="9" style="83"/>
    <col min="10747" max="10751" width="8.125" style="83" customWidth="1"/>
    <col min="10752" max="10752" width="8" style="83" customWidth="1"/>
    <col min="10753" max="10755" width="9" style="83"/>
    <col min="10756" max="10756" width="12.5" style="83" customWidth="1"/>
    <col min="10757" max="10762" width="12.375" style="83" customWidth="1"/>
    <col min="10763" max="11000" width="9" style="83"/>
    <col min="11001" max="11001" width="11" style="83" customWidth="1"/>
    <col min="11002" max="11002" width="9" style="83"/>
    <col min="11003" max="11007" width="8.125" style="83" customWidth="1"/>
    <col min="11008" max="11008" width="8" style="83" customWidth="1"/>
    <col min="11009" max="11011" width="9" style="83"/>
    <col min="11012" max="11012" width="12.5" style="83" customWidth="1"/>
    <col min="11013" max="11018" width="12.375" style="83" customWidth="1"/>
    <col min="11019" max="11256" width="9" style="83"/>
    <col min="11257" max="11257" width="11" style="83" customWidth="1"/>
    <col min="11258" max="11258" width="9" style="83"/>
    <col min="11259" max="11263" width="8.125" style="83" customWidth="1"/>
    <col min="11264" max="11264" width="8" style="83" customWidth="1"/>
    <col min="11265" max="11267" width="9" style="83"/>
    <col min="11268" max="11268" width="12.5" style="83" customWidth="1"/>
    <col min="11269" max="11274" width="12.375" style="83" customWidth="1"/>
    <col min="11275" max="11512" width="9" style="83"/>
    <col min="11513" max="11513" width="11" style="83" customWidth="1"/>
    <col min="11514" max="11514" width="9" style="83"/>
    <col min="11515" max="11519" width="8.125" style="83" customWidth="1"/>
    <col min="11520" max="11520" width="8" style="83" customWidth="1"/>
    <col min="11521" max="11523" width="9" style="83"/>
    <col min="11524" max="11524" width="12.5" style="83" customWidth="1"/>
    <col min="11525" max="11530" width="12.375" style="83" customWidth="1"/>
    <col min="11531" max="11768" width="9" style="83"/>
    <col min="11769" max="11769" width="11" style="83" customWidth="1"/>
    <col min="11770" max="11770" width="9" style="83"/>
    <col min="11771" max="11775" width="8.125" style="83" customWidth="1"/>
    <col min="11776" max="11776" width="8" style="83" customWidth="1"/>
    <col min="11777" max="11779" width="9" style="83"/>
    <col min="11780" max="11780" width="12.5" style="83" customWidth="1"/>
    <col min="11781" max="11786" width="12.375" style="83" customWidth="1"/>
    <col min="11787" max="12024" width="9" style="83"/>
    <col min="12025" max="12025" width="11" style="83" customWidth="1"/>
    <col min="12026" max="12026" width="9" style="83"/>
    <col min="12027" max="12031" width="8.125" style="83" customWidth="1"/>
    <col min="12032" max="12032" width="8" style="83" customWidth="1"/>
    <col min="12033" max="12035" width="9" style="83"/>
    <col min="12036" max="12036" width="12.5" style="83" customWidth="1"/>
    <col min="12037" max="12042" width="12.375" style="83" customWidth="1"/>
    <col min="12043" max="12280" width="9" style="83"/>
    <col min="12281" max="12281" width="11" style="83" customWidth="1"/>
    <col min="12282" max="12282" width="9" style="83"/>
    <col min="12283" max="12287" width="8.125" style="83" customWidth="1"/>
    <col min="12288" max="12288" width="8" style="83" customWidth="1"/>
    <col min="12289" max="12291" width="9" style="83"/>
    <col min="12292" max="12292" width="12.5" style="83" customWidth="1"/>
    <col min="12293" max="12298" width="12.375" style="83" customWidth="1"/>
    <col min="12299" max="12536" width="9" style="83"/>
    <col min="12537" max="12537" width="11" style="83" customWidth="1"/>
    <col min="12538" max="12538" width="9" style="83"/>
    <col min="12539" max="12543" width="8.125" style="83" customWidth="1"/>
    <col min="12544" max="12544" width="8" style="83" customWidth="1"/>
    <col min="12545" max="12547" width="9" style="83"/>
    <col min="12548" max="12548" width="12.5" style="83" customWidth="1"/>
    <col min="12549" max="12554" width="12.375" style="83" customWidth="1"/>
    <col min="12555" max="12792" width="9" style="83"/>
    <col min="12793" max="12793" width="11" style="83" customWidth="1"/>
    <col min="12794" max="12794" width="9" style="83"/>
    <col min="12795" max="12799" width="8.125" style="83" customWidth="1"/>
    <col min="12800" max="12800" width="8" style="83" customWidth="1"/>
    <col min="12801" max="12803" width="9" style="83"/>
    <col min="12804" max="12804" width="12.5" style="83" customWidth="1"/>
    <col min="12805" max="12810" width="12.375" style="83" customWidth="1"/>
    <col min="12811" max="13048" width="9" style="83"/>
    <col min="13049" max="13049" width="11" style="83" customWidth="1"/>
    <col min="13050" max="13050" width="9" style="83"/>
    <col min="13051" max="13055" width="8.125" style="83" customWidth="1"/>
    <col min="13056" max="13056" width="8" style="83" customWidth="1"/>
    <col min="13057" max="13059" width="9" style="83"/>
    <col min="13060" max="13060" width="12.5" style="83" customWidth="1"/>
    <col min="13061" max="13066" width="12.375" style="83" customWidth="1"/>
    <col min="13067" max="13304" width="9" style="83"/>
    <col min="13305" max="13305" width="11" style="83" customWidth="1"/>
    <col min="13306" max="13306" width="9" style="83"/>
    <col min="13307" max="13311" width="8.125" style="83" customWidth="1"/>
    <col min="13312" max="13312" width="8" style="83" customWidth="1"/>
    <col min="13313" max="13315" width="9" style="83"/>
    <col min="13316" max="13316" width="12.5" style="83" customWidth="1"/>
    <col min="13317" max="13322" width="12.375" style="83" customWidth="1"/>
    <col min="13323" max="13560" width="9" style="83"/>
    <col min="13561" max="13561" width="11" style="83" customWidth="1"/>
    <col min="13562" max="13562" width="9" style="83"/>
    <col min="13563" max="13567" width="8.125" style="83" customWidth="1"/>
    <col min="13568" max="13568" width="8" style="83" customWidth="1"/>
    <col min="13569" max="13571" width="9" style="83"/>
    <col min="13572" max="13572" width="12.5" style="83" customWidth="1"/>
    <col min="13573" max="13578" width="12.375" style="83" customWidth="1"/>
    <col min="13579" max="13816" width="9" style="83"/>
    <col min="13817" max="13817" width="11" style="83" customWidth="1"/>
    <col min="13818" max="13818" width="9" style="83"/>
    <col min="13819" max="13823" width="8.125" style="83" customWidth="1"/>
    <col min="13824" max="13824" width="8" style="83" customWidth="1"/>
    <col min="13825" max="13827" width="9" style="83"/>
    <col min="13828" max="13828" width="12.5" style="83" customWidth="1"/>
    <col min="13829" max="13834" width="12.375" style="83" customWidth="1"/>
    <col min="13835" max="14072" width="9" style="83"/>
    <col min="14073" max="14073" width="11" style="83" customWidth="1"/>
    <col min="14074" max="14074" width="9" style="83"/>
    <col min="14075" max="14079" width="8.125" style="83" customWidth="1"/>
    <col min="14080" max="14080" width="8" style="83" customWidth="1"/>
    <col min="14081" max="14083" width="9" style="83"/>
    <col min="14084" max="14084" width="12.5" style="83" customWidth="1"/>
    <col min="14085" max="14090" width="12.375" style="83" customWidth="1"/>
    <col min="14091" max="14328" width="9" style="83"/>
    <col min="14329" max="14329" width="11" style="83" customWidth="1"/>
    <col min="14330" max="14330" width="9" style="83"/>
    <col min="14331" max="14335" width="8.125" style="83" customWidth="1"/>
    <col min="14336" max="14336" width="8" style="83" customWidth="1"/>
    <col min="14337" max="14339" width="9" style="83"/>
    <col min="14340" max="14340" width="12.5" style="83" customWidth="1"/>
    <col min="14341" max="14346" width="12.375" style="83" customWidth="1"/>
    <col min="14347" max="14584" width="9" style="83"/>
    <col min="14585" max="14585" width="11" style="83" customWidth="1"/>
    <col min="14586" max="14586" width="9" style="83"/>
    <col min="14587" max="14591" width="8.125" style="83" customWidth="1"/>
    <col min="14592" max="14592" width="8" style="83" customWidth="1"/>
    <col min="14593" max="14595" width="9" style="83"/>
    <col min="14596" max="14596" width="12.5" style="83" customWidth="1"/>
    <col min="14597" max="14602" width="12.375" style="83" customWidth="1"/>
    <col min="14603" max="14840" width="9" style="83"/>
    <col min="14841" max="14841" width="11" style="83" customWidth="1"/>
    <col min="14842" max="14842" width="9" style="83"/>
    <col min="14843" max="14847" width="8.125" style="83" customWidth="1"/>
    <col min="14848" max="14848" width="8" style="83" customWidth="1"/>
    <col min="14849" max="14851" width="9" style="83"/>
    <col min="14852" max="14852" width="12.5" style="83" customWidth="1"/>
    <col min="14853" max="14858" width="12.375" style="83" customWidth="1"/>
    <col min="14859" max="15096" width="9" style="83"/>
    <col min="15097" max="15097" width="11" style="83" customWidth="1"/>
    <col min="15098" max="15098" width="9" style="83"/>
    <col min="15099" max="15103" width="8.125" style="83" customWidth="1"/>
    <col min="15104" max="15104" width="8" style="83" customWidth="1"/>
    <col min="15105" max="15107" width="9" style="83"/>
    <col min="15108" max="15108" width="12.5" style="83" customWidth="1"/>
    <col min="15109" max="15114" width="12.375" style="83" customWidth="1"/>
    <col min="15115" max="15352" width="9" style="83"/>
    <col min="15353" max="15353" width="11" style="83" customWidth="1"/>
    <col min="15354" max="15354" width="9" style="83"/>
    <col min="15355" max="15359" width="8.125" style="83" customWidth="1"/>
    <col min="15360" max="15360" width="8" style="83" customWidth="1"/>
    <col min="15361" max="15363" width="9" style="83"/>
    <col min="15364" max="15364" width="12.5" style="83" customWidth="1"/>
    <col min="15365" max="15370" width="12.375" style="83" customWidth="1"/>
    <col min="15371" max="15608" width="9" style="83"/>
    <col min="15609" max="15609" width="11" style="83" customWidth="1"/>
    <col min="15610" max="15610" width="9" style="83"/>
    <col min="15611" max="15615" width="8.125" style="83" customWidth="1"/>
    <col min="15616" max="15616" width="8" style="83" customWidth="1"/>
    <col min="15617" max="15619" width="9" style="83"/>
    <col min="15620" max="15620" width="12.5" style="83" customWidth="1"/>
    <col min="15621" max="15626" width="12.375" style="83" customWidth="1"/>
    <col min="15627" max="15864" width="9" style="83"/>
    <col min="15865" max="15865" width="11" style="83" customWidth="1"/>
    <col min="15866" max="15866" width="9" style="83"/>
    <col min="15867" max="15871" width="8.125" style="83" customWidth="1"/>
    <col min="15872" max="15872" width="8" style="83" customWidth="1"/>
    <col min="15873" max="15875" width="9" style="83"/>
    <col min="15876" max="15876" width="12.5" style="83" customWidth="1"/>
    <col min="15877" max="15882" width="12.375" style="83" customWidth="1"/>
    <col min="15883" max="16120" width="9" style="83"/>
    <col min="16121" max="16121" width="11" style="83" customWidth="1"/>
    <col min="16122" max="16122" width="9" style="83"/>
    <col min="16123" max="16127" width="8.125" style="83" customWidth="1"/>
    <col min="16128" max="16128" width="8" style="83" customWidth="1"/>
    <col min="16129" max="16131" width="9" style="83"/>
    <col min="16132" max="16132" width="12.5" style="83" customWidth="1"/>
    <col min="16133" max="16138" width="12.375" style="83" customWidth="1"/>
    <col min="16139" max="16384" width="9" style="83"/>
  </cols>
  <sheetData>
    <row r="1" spans="1:7" ht="25.5" customHeight="1">
      <c r="A1" s="337" t="s">
        <v>2831</v>
      </c>
      <c r="B1" s="184"/>
      <c r="C1" s="184"/>
      <c r="D1" s="184"/>
      <c r="E1" s="184"/>
      <c r="F1" s="184"/>
      <c r="G1" s="184"/>
    </row>
    <row r="2" spans="1:7" ht="18" customHeight="1">
      <c r="A2" s="2597" t="s">
        <v>146</v>
      </c>
      <c r="B2" s="2759" t="s">
        <v>99</v>
      </c>
      <c r="C2" s="2847" t="s">
        <v>406</v>
      </c>
      <c r="D2" s="2767" t="s">
        <v>407</v>
      </c>
      <c r="E2" s="2767" t="s">
        <v>408</v>
      </c>
      <c r="F2" s="2767" t="s">
        <v>409</v>
      </c>
      <c r="G2" s="2847" t="s">
        <v>410</v>
      </c>
    </row>
    <row r="3" spans="1:7" ht="18" customHeight="1">
      <c r="A3" s="2598"/>
      <c r="B3" s="2720"/>
      <c r="C3" s="2987"/>
      <c r="D3" s="2768"/>
      <c r="E3" s="2768"/>
      <c r="F3" s="2768"/>
      <c r="G3" s="2987"/>
    </row>
    <row r="4" spans="1:7" ht="18" customHeight="1">
      <c r="A4" s="693"/>
      <c r="B4" s="140" t="s">
        <v>324</v>
      </c>
      <c r="C4" s="1230" t="s">
        <v>324</v>
      </c>
      <c r="D4" s="140" t="s">
        <v>324</v>
      </c>
      <c r="E4" s="140" t="s">
        <v>324</v>
      </c>
      <c r="F4" s="140" t="s">
        <v>324</v>
      </c>
      <c r="G4" s="140" t="s">
        <v>324</v>
      </c>
    </row>
    <row r="5" spans="1:7" ht="18" hidden="1" customHeight="1">
      <c r="A5" s="493" t="s">
        <v>395</v>
      </c>
      <c r="B5" s="276">
        <v>1641</v>
      </c>
      <c r="C5" s="290">
        <v>193</v>
      </c>
      <c r="D5" s="276">
        <v>190</v>
      </c>
      <c r="E5" s="276">
        <v>27</v>
      </c>
      <c r="F5" s="276">
        <v>831</v>
      </c>
      <c r="G5" s="290">
        <v>400</v>
      </c>
    </row>
    <row r="6" spans="1:7" ht="18" hidden="1" customHeight="1">
      <c r="A6" s="493">
        <v>17</v>
      </c>
      <c r="B6" s="276">
        <v>1643</v>
      </c>
      <c r="C6" s="290">
        <v>178</v>
      </c>
      <c r="D6" s="276">
        <v>184</v>
      </c>
      <c r="E6" s="276">
        <v>26</v>
      </c>
      <c r="F6" s="276">
        <v>839</v>
      </c>
      <c r="G6" s="290">
        <v>416</v>
      </c>
    </row>
    <row r="7" spans="1:7" ht="18" hidden="1" customHeight="1">
      <c r="A7" s="493" t="s">
        <v>3071</v>
      </c>
      <c r="B7" s="276">
        <v>1603</v>
      </c>
      <c r="C7" s="290">
        <v>171</v>
      </c>
      <c r="D7" s="276">
        <v>162</v>
      </c>
      <c r="E7" s="276">
        <v>19</v>
      </c>
      <c r="F7" s="276">
        <v>834</v>
      </c>
      <c r="G7" s="290">
        <v>417</v>
      </c>
    </row>
    <row r="8" spans="1:7" ht="18" hidden="1" customHeight="1">
      <c r="A8" s="493">
        <v>19</v>
      </c>
      <c r="B8" s="276">
        <v>1594</v>
      </c>
      <c r="C8" s="276">
        <v>155</v>
      </c>
      <c r="D8" s="276">
        <v>162</v>
      </c>
      <c r="E8" s="276">
        <v>17</v>
      </c>
      <c r="F8" s="276">
        <v>831</v>
      </c>
      <c r="G8" s="279">
        <v>429</v>
      </c>
    </row>
    <row r="9" spans="1:7" ht="18" customHeight="1">
      <c r="A9" s="493" t="s">
        <v>3945</v>
      </c>
      <c r="B9" s="276">
        <v>1625</v>
      </c>
      <c r="C9" s="276">
        <v>154</v>
      </c>
      <c r="D9" s="276">
        <v>166</v>
      </c>
      <c r="E9" s="276">
        <v>15</v>
      </c>
      <c r="F9" s="276">
        <v>832</v>
      </c>
      <c r="G9" s="279">
        <v>458</v>
      </c>
    </row>
    <row r="10" spans="1:7" ht="18" customHeight="1">
      <c r="A10" s="493">
        <v>21</v>
      </c>
      <c r="B10" s="276">
        <v>1663</v>
      </c>
      <c r="C10" s="276">
        <v>152</v>
      </c>
      <c r="D10" s="276">
        <v>164</v>
      </c>
      <c r="E10" s="276">
        <v>17</v>
      </c>
      <c r="F10" s="276">
        <v>842</v>
      </c>
      <c r="G10" s="279">
        <v>488</v>
      </c>
    </row>
    <row r="11" spans="1:7" ht="18" customHeight="1">
      <c r="A11" s="493">
        <v>22</v>
      </c>
      <c r="B11" s="276">
        <v>1804</v>
      </c>
      <c r="C11" s="276">
        <v>155</v>
      </c>
      <c r="D11" s="276">
        <v>168</v>
      </c>
      <c r="E11" s="276">
        <v>18</v>
      </c>
      <c r="F11" s="276">
        <v>915</v>
      </c>
      <c r="G11" s="279">
        <v>548</v>
      </c>
    </row>
    <row r="12" spans="1:7" ht="18" customHeight="1">
      <c r="A12" s="493">
        <v>23</v>
      </c>
      <c r="B12" s="276">
        <v>1687</v>
      </c>
      <c r="C12" s="276">
        <v>143</v>
      </c>
      <c r="D12" s="276">
        <v>154</v>
      </c>
      <c r="E12" s="276">
        <v>15</v>
      </c>
      <c r="F12" s="276">
        <v>865</v>
      </c>
      <c r="G12" s="279">
        <v>510</v>
      </c>
    </row>
    <row r="13" spans="1:7" ht="18" customHeight="1">
      <c r="A13" s="493">
        <v>24</v>
      </c>
      <c r="B13" s="276">
        <v>1729</v>
      </c>
      <c r="C13" s="276">
        <v>140</v>
      </c>
      <c r="D13" s="276">
        <v>146</v>
      </c>
      <c r="E13" s="276">
        <v>16</v>
      </c>
      <c r="F13" s="276">
        <v>892</v>
      </c>
      <c r="G13" s="279">
        <v>535</v>
      </c>
    </row>
    <row r="14" spans="1:7" ht="18" customHeight="1">
      <c r="A14" s="493">
        <v>25</v>
      </c>
      <c r="B14" s="276">
        <v>1723</v>
      </c>
      <c r="C14" s="276">
        <v>139</v>
      </c>
      <c r="D14" s="276">
        <v>148</v>
      </c>
      <c r="E14" s="276">
        <v>14</v>
      </c>
      <c r="F14" s="276">
        <v>902</v>
      </c>
      <c r="G14" s="279">
        <v>520</v>
      </c>
    </row>
    <row r="15" spans="1:7" ht="18" customHeight="1">
      <c r="A15" s="493">
        <v>26</v>
      </c>
      <c r="B15" s="276">
        <v>1569</v>
      </c>
      <c r="C15" s="276">
        <v>123</v>
      </c>
      <c r="D15" s="276">
        <v>116</v>
      </c>
      <c r="E15" s="276">
        <v>17</v>
      </c>
      <c r="F15" s="276">
        <v>825</v>
      </c>
      <c r="G15" s="279">
        <v>488</v>
      </c>
    </row>
    <row r="16" spans="1:7" ht="18" customHeight="1">
      <c r="A16" s="493">
        <v>27</v>
      </c>
      <c r="B16" s="276">
        <v>1538</v>
      </c>
      <c r="C16" s="276">
        <v>117</v>
      </c>
      <c r="D16" s="276">
        <v>113</v>
      </c>
      <c r="E16" s="276">
        <v>17</v>
      </c>
      <c r="F16" s="276">
        <v>808</v>
      </c>
      <c r="G16" s="279">
        <v>483</v>
      </c>
    </row>
    <row r="17" spans="1:10" ht="18" customHeight="1">
      <c r="A17" s="493">
        <v>28</v>
      </c>
      <c r="B17" s="276">
        <v>1546</v>
      </c>
      <c r="C17" s="276">
        <v>121</v>
      </c>
      <c r="D17" s="276">
        <v>116</v>
      </c>
      <c r="E17" s="276">
        <v>17</v>
      </c>
      <c r="F17" s="276">
        <v>802</v>
      </c>
      <c r="G17" s="279">
        <v>490</v>
      </c>
    </row>
    <row r="18" spans="1:10" ht="18" customHeight="1">
      <c r="A18" s="493">
        <v>29</v>
      </c>
      <c r="B18" s="276">
        <v>1541</v>
      </c>
      <c r="C18" s="276">
        <v>115</v>
      </c>
      <c r="D18" s="276">
        <v>115</v>
      </c>
      <c r="E18" s="276">
        <v>17</v>
      </c>
      <c r="F18" s="276">
        <v>800</v>
      </c>
      <c r="G18" s="279">
        <v>494</v>
      </c>
    </row>
    <row r="19" spans="1:10" ht="18" customHeight="1">
      <c r="A19" s="493">
        <v>30</v>
      </c>
      <c r="B19" s="276">
        <v>1511</v>
      </c>
      <c r="C19" s="276">
        <v>114</v>
      </c>
      <c r="D19" s="276">
        <v>108</v>
      </c>
      <c r="E19" s="276">
        <v>16</v>
      </c>
      <c r="F19" s="276">
        <v>772</v>
      </c>
      <c r="G19" s="279">
        <v>501</v>
      </c>
      <c r="H19" s="129"/>
    </row>
    <row r="20" spans="1:10" ht="18" customHeight="1">
      <c r="A20" s="493" t="s">
        <v>3019</v>
      </c>
      <c r="B20" s="276">
        <v>1505</v>
      </c>
      <c r="C20" s="276">
        <v>106</v>
      </c>
      <c r="D20" s="276">
        <v>118</v>
      </c>
      <c r="E20" s="276">
        <v>15</v>
      </c>
      <c r="F20" s="276">
        <v>757</v>
      </c>
      <c r="G20" s="279">
        <v>509</v>
      </c>
    </row>
    <row r="21" spans="1:10" ht="18" customHeight="1">
      <c r="A21" s="1725">
        <v>2</v>
      </c>
      <c r="B21" s="276">
        <v>1473</v>
      </c>
      <c r="C21" s="276">
        <v>103</v>
      </c>
      <c r="D21" s="276">
        <v>112</v>
      </c>
      <c r="E21" s="276">
        <v>17</v>
      </c>
      <c r="F21" s="276">
        <v>732</v>
      </c>
      <c r="G21" s="279">
        <v>509</v>
      </c>
    </row>
    <row r="22" spans="1:10" ht="18" customHeight="1">
      <c r="A22" s="1772">
        <v>3</v>
      </c>
      <c r="B22" s="684">
        <v>1451</v>
      </c>
      <c r="C22" s="2173">
        <v>99</v>
      </c>
      <c r="D22" s="684">
        <v>114</v>
      </c>
      <c r="E22" s="2173">
        <v>14</v>
      </c>
      <c r="F22" s="684">
        <v>713</v>
      </c>
      <c r="G22" s="714">
        <v>511</v>
      </c>
    </row>
    <row r="23" spans="1:10" ht="18" customHeight="1">
      <c r="A23" s="558" t="s">
        <v>3950</v>
      </c>
      <c r="B23" s="558"/>
      <c r="C23" s="558"/>
      <c r="D23" s="558"/>
      <c r="E23" s="558"/>
      <c r="F23" s="558"/>
      <c r="G23" s="558"/>
    </row>
    <row r="24" spans="1:10" ht="18" customHeight="1">
      <c r="A24" s="216"/>
      <c r="B24" s="216"/>
      <c r="C24" s="216"/>
      <c r="D24" s="216"/>
      <c r="E24" s="216"/>
    </row>
    <row r="25" spans="1:10" ht="25.5" customHeight="1">
      <c r="A25" s="2909" t="s">
        <v>2642</v>
      </c>
      <c r="B25" s="2909"/>
      <c r="C25" s="2909"/>
      <c r="D25" s="2909"/>
      <c r="G25" s="216"/>
      <c r="H25" s="216"/>
      <c r="I25" s="431"/>
      <c r="J25" s="387" t="s">
        <v>411</v>
      </c>
    </row>
    <row r="26" spans="1:10" ht="18" customHeight="1">
      <c r="A26" s="2702" t="s">
        <v>412</v>
      </c>
      <c r="B26" s="2775" t="s">
        <v>413</v>
      </c>
      <c r="C26" s="2635" t="s">
        <v>414</v>
      </c>
      <c r="D26" s="2630" t="s">
        <v>415</v>
      </c>
      <c r="E26" s="2631"/>
      <c r="F26" s="2631"/>
      <c r="G26" s="2631"/>
      <c r="H26" s="2631"/>
      <c r="I26" s="2631"/>
      <c r="J26" s="2631"/>
    </row>
    <row r="27" spans="1:10" ht="24">
      <c r="A27" s="2703"/>
      <c r="B27" s="2775"/>
      <c r="C27" s="2636"/>
      <c r="D27" s="579" t="s">
        <v>99</v>
      </c>
      <c r="E27" s="579" t="s">
        <v>416</v>
      </c>
      <c r="F27" s="579" t="s">
        <v>417</v>
      </c>
      <c r="G27" s="579" t="s">
        <v>418</v>
      </c>
      <c r="H27" s="579" t="s">
        <v>419</v>
      </c>
      <c r="I27" s="579" t="s">
        <v>420</v>
      </c>
      <c r="J27" s="1290" t="s">
        <v>421</v>
      </c>
    </row>
    <row r="28" spans="1:10" ht="18" customHeight="1">
      <c r="A28" s="1239"/>
      <c r="B28" s="159" t="s">
        <v>422</v>
      </c>
      <c r="C28" s="139" t="s">
        <v>324</v>
      </c>
      <c r="D28" s="139" t="s">
        <v>324</v>
      </c>
      <c r="E28" s="139" t="s">
        <v>324</v>
      </c>
      <c r="F28" s="139" t="s">
        <v>324</v>
      </c>
      <c r="G28" s="139" t="s">
        <v>324</v>
      </c>
      <c r="H28" s="139" t="s">
        <v>324</v>
      </c>
      <c r="I28" s="140" t="s">
        <v>324</v>
      </c>
      <c r="J28" s="140" t="s">
        <v>324</v>
      </c>
    </row>
    <row r="29" spans="1:10" ht="18" hidden="1" customHeight="1">
      <c r="A29" s="571" t="s">
        <v>423</v>
      </c>
      <c r="B29" s="276">
        <v>82</v>
      </c>
      <c r="C29" s="276">
        <v>115</v>
      </c>
      <c r="D29" s="276">
        <v>288</v>
      </c>
      <c r="E29" s="276">
        <v>93</v>
      </c>
      <c r="F29" s="276">
        <v>68</v>
      </c>
      <c r="G29" s="276">
        <v>5</v>
      </c>
      <c r="H29" s="276">
        <v>25</v>
      </c>
      <c r="I29" s="276">
        <v>97</v>
      </c>
      <c r="J29" s="290" t="s">
        <v>111</v>
      </c>
    </row>
    <row r="30" spans="1:10" ht="18" hidden="1" customHeight="1">
      <c r="A30" s="571">
        <v>18</v>
      </c>
      <c r="B30" s="276">
        <v>82</v>
      </c>
      <c r="C30" s="276">
        <v>117</v>
      </c>
      <c r="D30" s="276">
        <v>311</v>
      </c>
      <c r="E30" s="276">
        <v>96</v>
      </c>
      <c r="F30" s="276">
        <v>77</v>
      </c>
      <c r="G30" s="276">
        <v>7</v>
      </c>
      <c r="H30" s="276">
        <v>27</v>
      </c>
      <c r="I30" s="276">
        <v>98</v>
      </c>
      <c r="J30" s="290">
        <v>6</v>
      </c>
    </row>
    <row r="31" spans="1:10" ht="18" hidden="1" customHeight="1">
      <c r="A31" s="571" t="s">
        <v>3073</v>
      </c>
      <c r="B31" s="276">
        <v>98</v>
      </c>
      <c r="C31" s="276">
        <v>130</v>
      </c>
      <c r="D31" s="276">
        <v>360</v>
      </c>
      <c r="E31" s="276">
        <v>110</v>
      </c>
      <c r="F31" s="276">
        <v>81</v>
      </c>
      <c r="G31" s="276">
        <v>7</v>
      </c>
      <c r="H31" s="276">
        <v>31</v>
      </c>
      <c r="I31" s="276">
        <v>128</v>
      </c>
      <c r="J31" s="290">
        <v>3</v>
      </c>
    </row>
    <row r="32" spans="1:10" ht="18" customHeight="1">
      <c r="A32" s="571" t="s">
        <v>4001</v>
      </c>
      <c r="B32" s="276">
        <v>94</v>
      </c>
      <c r="C32" s="276">
        <v>116</v>
      </c>
      <c r="D32" s="276">
        <v>303</v>
      </c>
      <c r="E32" s="276">
        <v>82</v>
      </c>
      <c r="F32" s="276">
        <v>72</v>
      </c>
      <c r="G32" s="276">
        <v>4</v>
      </c>
      <c r="H32" s="276">
        <v>28</v>
      </c>
      <c r="I32" s="276">
        <v>116</v>
      </c>
      <c r="J32" s="290">
        <v>1</v>
      </c>
    </row>
    <row r="33" spans="1:10" ht="18" customHeight="1">
      <c r="A33" s="571">
        <v>21</v>
      </c>
      <c r="B33" s="276">
        <v>101</v>
      </c>
      <c r="C33" s="276">
        <v>123</v>
      </c>
      <c r="D33" s="276">
        <v>305</v>
      </c>
      <c r="E33" s="276">
        <v>93</v>
      </c>
      <c r="F33" s="276">
        <v>82</v>
      </c>
      <c r="G33" s="276">
        <v>7</v>
      </c>
      <c r="H33" s="276">
        <v>21</v>
      </c>
      <c r="I33" s="276">
        <v>102</v>
      </c>
      <c r="J33" s="290" t="s">
        <v>111</v>
      </c>
    </row>
    <row r="34" spans="1:10" ht="18" customHeight="1">
      <c r="A34" s="571">
        <v>22</v>
      </c>
      <c r="B34" s="276">
        <v>107</v>
      </c>
      <c r="C34" s="276">
        <v>125</v>
      </c>
      <c r="D34" s="276">
        <v>323</v>
      </c>
      <c r="E34" s="276">
        <v>101</v>
      </c>
      <c r="F34" s="276">
        <v>84</v>
      </c>
      <c r="G34" s="276">
        <v>4</v>
      </c>
      <c r="H34" s="276">
        <v>20</v>
      </c>
      <c r="I34" s="276">
        <v>114</v>
      </c>
      <c r="J34" s="290" t="s">
        <v>111</v>
      </c>
    </row>
    <row r="35" spans="1:10" ht="18" customHeight="1">
      <c r="A35" s="571">
        <v>23</v>
      </c>
      <c r="B35" s="276">
        <v>128</v>
      </c>
      <c r="C35" s="276">
        <v>160</v>
      </c>
      <c r="D35" s="276">
        <v>403</v>
      </c>
      <c r="E35" s="276">
        <v>137</v>
      </c>
      <c r="F35" s="276">
        <v>107</v>
      </c>
      <c r="G35" s="276">
        <v>11</v>
      </c>
      <c r="H35" s="276">
        <v>27</v>
      </c>
      <c r="I35" s="276">
        <v>120</v>
      </c>
      <c r="J35" s="279">
        <v>1</v>
      </c>
    </row>
    <row r="36" spans="1:10" ht="18" customHeight="1">
      <c r="A36" s="571">
        <v>24</v>
      </c>
      <c r="B36" s="276">
        <v>133</v>
      </c>
      <c r="C36" s="276">
        <v>173</v>
      </c>
      <c r="D36" s="276">
        <v>416</v>
      </c>
      <c r="E36" s="276">
        <v>143</v>
      </c>
      <c r="F36" s="276">
        <v>115</v>
      </c>
      <c r="G36" s="276">
        <v>8</v>
      </c>
      <c r="H36" s="276">
        <v>24</v>
      </c>
      <c r="I36" s="276">
        <v>122</v>
      </c>
      <c r="J36" s="279">
        <v>4</v>
      </c>
    </row>
    <row r="37" spans="1:10" ht="18" customHeight="1">
      <c r="A37" s="571">
        <v>25</v>
      </c>
      <c r="B37" s="276">
        <v>135</v>
      </c>
      <c r="C37" s="276">
        <v>171</v>
      </c>
      <c r="D37" s="276">
        <v>440</v>
      </c>
      <c r="E37" s="276">
        <v>145</v>
      </c>
      <c r="F37" s="276">
        <v>114</v>
      </c>
      <c r="G37" s="276">
        <v>9</v>
      </c>
      <c r="H37" s="276">
        <v>24</v>
      </c>
      <c r="I37" s="276">
        <v>145</v>
      </c>
      <c r="J37" s="279">
        <v>3</v>
      </c>
    </row>
    <row r="38" spans="1:10" ht="18" customHeight="1">
      <c r="A38" s="571">
        <v>26</v>
      </c>
      <c r="B38" s="276">
        <v>133</v>
      </c>
      <c r="C38" s="276">
        <v>171</v>
      </c>
      <c r="D38" s="276">
        <v>460</v>
      </c>
      <c r="E38" s="276">
        <v>152</v>
      </c>
      <c r="F38" s="276">
        <v>121</v>
      </c>
      <c r="G38" s="276">
        <v>8</v>
      </c>
      <c r="H38" s="276">
        <v>25</v>
      </c>
      <c r="I38" s="276">
        <v>152</v>
      </c>
      <c r="J38" s="279">
        <v>2</v>
      </c>
    </row>
    <row r="39" spans="1:10" ht="18" customHeight="1">
      <c r="A39" s="571">
        <v>27</v>
      </c>
      <c r="B39" s="276">
        <v>139</v>
      </c>
      <c r="C39" s="276">
        <v>176</v>
      </c>
      <c r="D39" s="276">
        <v>485</v>
      </c>
      <c r="E39" s="276">
        <v>162</v>
      </c>
      <c r="F39" s="276">
        <v>128</v>
      </c>
      <c r="G39" s="276">
        <v>7</v>
      </c>
      <c r="H39" s="276">
        <v>25</v>
      </c>
      <c r="I39" s="276">
        <v>161</v>
      </c>
      <c r="J39" s="290">
        <v>2</v>
      </c>
    </row>
    <row r="40" spans="1:10" ht="18" customHeight="1">
      <c r="A40" s="571">
        <v>28</v>
      </c>
      <c r="B40" s="276">
        <v>146</v>
      </c>
      <c r="C40" s="276">
        <v>187</v>
      </c>
      <c r="D40" s="276">
        <v>518</v>
      </c>
      <c r="E40" s="276">
        <v>175</v>
      </c>
      <c r="F40" s="276">
        <v>136</v>
      </c>
      <c r="G40" s="276">
        <v>7</v>
      </c>
      <c r="H40" s="276">
        <v>23</v>
      </c>
      <c r="I40" s="276">
        <v>174</v>
      </c>
      <c r="J40" s="279">
        <v>3</v>
      </c>
    </row>
    <row r="41" spans="1:10" ht="18" customHeight="1">
      <c r="A41" s="571">
        <v>29</v>
      </c>
      <c r="B41" s="276">
        <v>145</v>
      </c>
      <c r="C41" s="276">
        <v>184</v>
      </c>
      <c r="D41" s="276">
        <v>488</v>
      </c>
      <c r="E41" s="276">
        <v>160</v>
      </c>
      <c r="F41" s="276">
        <v>127</v>
      </c>
      <c r="G41" s="276">
        <v>6</v>
      </c>
      <c r="H41" s="276">
        <v>25</v>
      </c>
      <c r="I41" s="276">
        <v>168</v>
      </c>
      <c r="J41" s="279">
        <v>2</v>
      </c>
    </row>
    <row r="42" spans="1:10" ht="18" customHeight="1">
      <c r="A42" s="571">
        <v>30</v>
      </c>
      <c r="B42" s="276">
        <v>140</v>
      </c>
      <c r="C42" s="276">
        <v>172</v>
      </c>
      <c r="D42" s="276">
        <v>416</v>
      </c>
      <c r="E42" s="276">
        <v>146</v>
      </c>
      <c r="F42" s="276">
        <v>118</v>
      </c>
      <c r="G42" s="276">
        <v>5</v>
      </c>
      <c r="H42" s="276">
        <v>25</v>
      </c>
      <c r="I42" s="276">
        <v>117</v>
      </c>
      <c r="J42" s="279">
        <v>5</v>
      </c>
    </row>
    <row r="43" spans="1:10" ht="18" customHeight="1">
      <c r="A43" s="571">
        <v>31</v>
      </c>
      <c r="B43" s="276">
        <v>134</v>
      </c>
      <c r="C43" s="276">
        <v>167</v>
      </c>
      <c r="D43" s="276">
        <v>405</v>
      </c>
      <c r="E43" s="276">
        <v>137</v>
      </c>
      <c r="F43" s="276">
        <v>110</v>
      </c>
      <c r="G43" s="276">
        <v>5</v>
      </c>
      <c r="H43" s="276">
        <v>25</v>
      </c>
      <c r="I43" s="276">
        <v>125</v>
      </c>
      <c r="J43" s="290">
        <v>3</v>
      </c>
    </row>
    <row r="44" spans="1:10" ht="18" customHeight="1">
      <c r="A44" s="571" t="s">
        <v>2847</v>
      </c>
      <c r="B44" s="276">
        <v>128</v>
      </c>
      <c r="C44" s="276">
        <v>162</v>
      </c>
      <c r="D44" s="276">
        <v>378</v>
      </c>
      <c r="E44" s="276">
        <v>136</v>
      </c>
      <c r="F44" s="276">
        <v>110</v>
      </c>
      <c r="G44" s="276">
        <v>6</v>
      </c>
      <c r="H44" s="276">
        <v>21</v>
      </c>
      <c r="I44" s="276">
        <v>102</v>
      </c>
      <c r="J44" s="279">
        <v>3</v>
      </c>
    </row>
    <row r="45" spans="1:10" ht="18" customHeight="1">
      <c r="A45" s="1728">
        <v>3</v>
      </c>
      <c r="B45" s="276">
        <v>129</v>
      </c>
      <c r="C45" s="276">
        <v>155</v>
      </c>
      <c r="D45" s="276">
        <v>364</v>
      </c>
      <c r="E45" s="276">
        <v>130</v>
      </c>
      <c r="F45" s="276">
        <v>108</v>
      </c>
      <c r="G45" s="276">
        <v>4</v>
      </c>
      <c r="H45" s="276">
        <v>17</v>
      </c>
      <c r="I45" s="276">
        <v>103</v>
      </c>
      <c r="J45" s="290">
        <v>2</v>
      </c>
    </row>
    <row r="46" spans="1:10" ht="18" customHeight="1">
      <c r="A46" s="1809">
        <v>4</v>
      </c>
      <c r="B46" s="276">
        <v>141</v>
      </c>
      <c r="C46" s="276">
        <v>173</v>
      </c>
      <c r="D46" s="276">
        <v>409</v>
      </c>
      <c r="E46" s="276">
        <v>149</v>
      </c>
      <c r="F46" s="276">
        <v>114</v>
      </c>
      <c r="G46" s="276">
        <v>7</v>
      </c>
      <c r="H46" s="276">
        <v>23</v>
      </c>
      <c r="I46" s="276">
        <v>113</v>
      </c>
      <c r="J46" s="290">
        <v>3</v>
      </c>
    </row>
    <row r="47" spans="1:10" ht="18" customHeight="1">
      <c r="A47" s="1808">
        <v>5</v>
      </c>
      <c r="B47" s="1579">
        <v>145</v>
      </c>
      <c r="C47" s="1579">
        <v>169</v>
      </c>
      <c r="D47" s="1579">
        <v>398</v>
      </c>
      <c r="E47" s="1579">
        <v>143</v>
      </c>
      <c r="F47" s="1579">
        <v>108</v>
      </c>
      <c r="G47" s="1579">
        <v>1</v>
      </c>
      <c r="H47" s="1579">
        <v>22</v>
      </c>
      <c r="I47" s="1579">
        <v>122</v>
      </c>
      <c r="J47" s="288">
        <v>2</v>
      </c>
    </row>
    <row r="48" spans="1:10" ht="18" customHeight="1">
      <c r="A48" s="558" t="s">
        <v>3951</v>
      </c>
      <c r="B48" s="558"/>
      <c r="C48" s="558"/>
      <c r="D48" s="1291"/>
      <c r="E48" s="1292"/>
      <c r="F48" s="1292"/>
      <c r="G48" s="1292"/>
      <c r="H48" s="1292"/>
    </row>
    <row r="49" spans="1:8" ht="18" customHeight="1">
      <c r="A49" s="562" t="s">
        <v>424</v>
      </c>
      <c r="B49" s="216"/>
      <c r="D49" s="1293"/>
      <c r="E49" s="1294"/>
      <c r="F49" s="1294"/>
      <c r="G49" s="1294"/>
      <c r="H49" s="1294"/>
    </row>
    <row r="50" spans="1:8" ht="20.100000000000001" customHeight="1">
      <c r="A50" s="734"/>
      <c r="B50" s="216"/>
      <c r="D50" s="1293"/>
      <c r="E50" s="1294"/>
      <c r="F50" s="1294"/>
      <c r="G50" s="1294"/>
      <c r="H50" s="1294"/>
    </row>
  </sheetData>
  <mergeCells count="12">
    <mergeCell ref="F2:F3"/>
    <mergeCell ref="G2:G3"/>
    <mergeCell ref="A2:A3"/>
    <mergeCell ref="B2:B3"/>
    <mergeCell ref="C2:C3"/>
    <mergeCell ref="D2:D3"/>
    <mergeCell ref="E2:E3"/>
    <mergeCell ref="A25:D25"/>
    <mergeCell ref="A26:A27"/>
    <mergeCell ref="B26:B27"/>
    <mergeCell ref="C26:C27"/>
    <mergeCell ref="D26:J26"/>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19EC5-B986-4F72-9F8A-6A672D385EA2}">
  <dimension ref="A1:F120"/>
  <sheetViews>
    <sheetView view="pageBreakPreview" zoomScale="115" zoomScaleNormal="100" zoomScaleSheetLayoutView="115" workbookViewId="0">
      <selection activeCell="E14" sqref="E14"/>
    </sheetView>
  </sheetViews>
  <sheetFormatPr defaultRowHeight="12"/>
  <cols>
    <col min="1" max="1" width="5" style="3173" customWidth="1"/>
    <col min="2" max="2" width="37.25" style="3172" customWidth="1"/>
    <col min="3" max="3" width="3.75" style="3175" customWidth="1"/>
    <col min="4" max="4" width="5" style="3173" customWidth="1"/>
    <col min="5" max="5" width="37.25" style="3172" customWidth="1"/>
    <col min="6" max="6" width="3.75" style="1294" customWidth="1"/>
    <col min="7" max="256" width="9" style="3172"/>
    <col min="257" max="257" width="5" style="3172" customWidth="1"/>
    <col min="258" max="258" width="37.25" style="3172" customWidth="1"/>
    <col min="259" max="259" width="3.75" style="3172" customWidth="1"/>
    <col min="260" max="260" width="5" style="3172" customWidth="1"/>
    <col min="261" max="261" width="37.25" style="3172" customWidth="1"/>
    <col min="262" max="262" width="3.75" style="3172" customWidth="1"/>
    <col min="263" max="512" width="9" style="3172"/>
    <col min="513" max="513" width="5" style="3172" customWidth="1"/>
    <col min="514" max="514" width="37.25" style="3172" customWidth="1"/>
    <col min="515" max="515" width="3.75" style="3172" customWidth="1"/>
    <col min="516" max="516" width="5" style="3172" customWidth="1"/>
    <col min="517" max="517" width="37.25" style="3172" customWidth="1"/>
    <col min="518" max="518" width="3.75" style="3172" customWidth="1"/>
    <col min="519" max="768" width="9" style="3172"/>
    <col min="769" max="769" width="5" style="3172" customWidth="1"/>
    <col min="770" max="770" width="37.25" style="3172" customWidth="1"/>
    <col min="771" max="771" width="3.75" style="3172" customWidth="1"/>
    <col min="772" max="772" width="5" style="3172" customWidth="1"/>
    <col min="773" max="773" width="37.25" style="3172" customWidth="1"/>
    <col min="774" max="774" width="3.75" style="3172" customWidth="1"/>
    <col min="775" max="1024" width="9" style="3172"/>
    <col min="1025" max="1025" width="5" style="3172" customWidth="1"/>
    <col min="1026" max="1026" width="37.25" style="3172" customWidth="1"/>
    <col min="1027" max="1027" width="3.75" style="3172" customWidth="1"/>
    <col min="1028" max="1028" width="5" style="3172" customWidth="1"/>
    <col min="1029" max="1029" width="37.25" style="3172" customWidth="1"/>
    <col min="1030" max="1030" width="3.75" style="3172" customWidth="1"/>
    <col min="1031" max="1280" width="9" style="3172"/>
    <col min="1281" max="1281" width="5" style="3172" customWidth="1"/>
    <col min="1282" max="1282" width="37.25" style="3172" customWidth="1"/>
    <col min="1283" max="1283" width="3.75" style="3172" customWidth="1"/>
    <col min="1284" max="1284" width="5" style="3172" customWidth="1"/>
    <col min="1285" max="1285" width="37.25" style="3172" customWidth="1"/>
    <col min="1286" max="1286" width="3.75" style="3172" customWidth="1"/>
    <col min="1287" max="1536" width="9" style="3172"/>
    <col min="1537" max="1537" width="5" style="3172" customWidth="1"/>
    <col min="1538" max="1538" width="37.25" style="3172" customWidth="1"/>
    <col min="1539" max="1539" width="3.75" style="3172" customWidth="1"/>
    <col min="1540" max="1540" width="5" style="3172" customWidth="1"/>
    <col min="1541" max="1541" width="37.25" style="3172" customWidth="1"/>
    <col min="1542" max="1542" width="3.75" style="3172" customWidth="1"/>
    <col min="1543" max="1792" width="9" style="3172"/>
    <col min="1793" max="1793" width="5" style="3172" customWidth="1"/>
    <col min="1794" max="1794" width="37.25" style="3172" customWidth="1"/>
    <col min="1795" max="1795" width="3.75" style="3172" customWidth="1"/>
    <col min="1796" max="1796" width="5" style="3172" customWidth="1"/>
    <col min="1797" max="1797" width="37.25" style="3172" customWidth="1"/>
    <col min="1798" max="1798" width="3.75" style="3172" customWidth="1"/>
    <col min="1799" max="2048" width="9" style="3172"/>
    <col min="2049" max="2049" width="5" style="3172" customWidth="1"/>
    <col min="2050" max="2050" width="37.25" style="3172" customWidth="1"/>
    <col min="2051" max="2051" width="3.75" style="3172" customWidth="1"/>
    <col min="2052" max="2052" width="5" style="3172" customWidth="1"/>
    <col min="2053" max="2053" width="37.25" style="3172" customWidth="1"/>
    <col min="2054" max="2054" width="3.75" style="3172" customWidth="1"/>
    <col min="2055" max="2304" width="9" style="3172"/>
    <col min="2305" max="2305" width="5" style="3172" customWidth="1"/>
    <col min="2306" max="2306" width="37.25" style="3172" customWidth="1"/>
    <col min="2307" max="2307" width="3.75" style="3172" customWidth="1"/>
    <col min="2308" max="2308" width="5" style="3172" customWidth="1"/>
    <col min="2309" max="2309" width="37.25" style="3172" customWidth="1"/>
    <col min="2310" max="2310" width="3.75" style="3172" customWidth="1"/>
    <col min="2311" max="2560" width="9" style="3172"/>
    <col min="2561" max="2561" width="5" style="3172" customWidth="1"/>
    <col min="2562" max="2562" width="37.25" style="3172" customWidth="1"/>
    <col min="2563" max="2563" width="3.75" style="3172" customWidth="1"/>
    <col min="2564" max="2564" width="5" style="3172" customWidth="1"/>
    <col min="2565" max="2565" width="37.25" style="3172" customWidth="1"/>
    <col min="2566" max="2566" width="3.75" style="3172" customWidth="1"/>
    <col min="2567" max="2816" width="9" style="3172"/>
    <col min="2817" max="2817" width="5" style="3172" customWidth="1"/>
    <col min="2818" max="2818" width="37.25" style="3172" customWidth="1"/>
    <col min="2819" max="2819" width="3.75" style="3172" customWidth="1"/>
    <col min="2820" max="2820" width="5" style="3172" customWidth="1"/>
    <col min="2821" max="2821" width="37.25" style="3172" customWidth="1"/>
    <col min="2822" max="2822" width="3.75" style="3172" customWidth="1"/>
    <col min="2823" max="3072" width="9" style="3172"/>
    <col min="3073" max="3073" width="5" style="3172" customWidth="1"/>
    <col min="3074" max="3074" width="37.25" style="3172" customWidth="1"/>
    <col min="3075" max="3075" width="3.75" style="3172" customWidth="1"/>
    <col min="3076" max="3076" width="5" style="3172" customWidth="1"/>
    <col min="3077" max="3077" width="37.25" style="3172" customWidth="1"/>
    <col min="3078" max="3078" width="3.75" style="3172" customWidth="1"/>
    <col min="3079" max="3328" width="9" style="3172"/>
    <col min="3329" max="3329" width="5" style="3172" customWidth="1"/>
    <col min="3330" max="3330" width="37.25" style="3172" customWidth="1"/>
    <col min="3331" max="3331" width="3.75" style="3172" customWidth="1"/>
    <col min="3332" max="3332" width="5" style="3172" customWidth="1"/>
    <col min="3333" max="3333" width="37.25" style="3172" customWidth="1"/>
    <col min="3334" max="3334" width="3.75" style="3172" customWidth="1"/>
    <col min="3335" max="3584" width="9" style="3172"/>
    <col min="3585" max="3585" width="5" style="3172" customWidth="1"/>
    <col min="3586" max="3586" width="37.25" style="3172" customWidth="1"/>
    <col min="3587" max="3587" width="3.75" style="3172" customWidth="1"/>
    <col min="3588" max="3588" width="5" style="3172" customWidth="1"/>
    <col min="3589" max="3589" width="37.25" style="3172" customWidth="1"/>
    <col min="3590" max="3590" width="3.75" style="3172" customWidth="1"/>
    <col min="3591" max="3840" width="9" style="3172"/>
    <col min="3841" max="3841" width="5" style="3172" customWidth="1"/>
    <col min="3842" max="3842" width="37.25" style="3172" customWidth="1"/>
    <col min="3843" max="3843" width="3.75" style="3172" customWidth="1"/>
    <col min="3844" max="3844" width="5" style="3172" customWidth="1"/>
    <col min="3845" max="3845" width="37.25" style="3172" customWidth="1"/>
    <col min="3846" max="3846" width="3.75" style="3172" customWidth="1"/>
    <col min="3847" max="4096" width="9" style="3172"/>
    <col min="4097" max="4097" width="5" style="3172" customWidth="1"/>
    <col min="4098" max="4098" width="37.25" style="3172" customWidth="1"/>
    <col min="4099" max="4099" width="3.75" style="3172" customWidth="1"/>
    <col min="4100" max="4100" width="5" style="3172" customWidth="1"/>
    <col min="4101" max="4101" width="37.25" style="3172" customWidth="1"/>
    <col min="4102" max="4102" width="3.75" style="3172" customWidth="1"/>
    <col min="4103" max="4352" width="9" style="3172"/>
    <col min="4353" max="4353" width="5" style="3172" customWidth="1"/>
    <col min="4354" max="4354" width="37.25" style="3172" customWidth="1"/>
    <col min="4355" max="4355" width="3.75" style="3172" customWidth="1"/>
    <col min="4356" max="4356" width="5" style="3172" customWidth="1"/>
    <col min="4357" max="4357" width="37.25" style="3172" customWidth="1"/>
    <col min="4358" max="4358" width="3.75" style="3172" customWidth="1"/>
    <col min="4359" max="4608" width="9" style="3172"/>
    <col min="4609" max="4609" width="5" style="3172" customWidth="1"/>
    <col min="4610" max="4610" width="37.25" style="3172" customWidth="1"/>
    <col min="4611" max="4611" width="3.75" style="3172" customWidth="1"/>
    <col min="4612" max="4612" width="5" style="3172" customWidth="1"/>
    <col min="4613" max="4613" width="37.25" style="3172" customWidth="1"/>
    <col min="4614" max="4614" width="3.75" style="3172" customWidth="1"/>
    <col min="4615" max="4864" width="9" style="3172"/>
    <col min="4865" max="4865" width="5" style="3172" customWidth="1"/>
    <col min="4866" max="4866" width="37.25" style="3172" customWidth="1"/>
    <col min="4867" max="4867" width="3.75" style="3172" customWidth="1"/>
    <col min="4868" max="4868" width="5" style="3172" customWidth="1"/>
    <col min="4869" max="4869" width="37.25" style="3172" customWidth="1"/>
    <col min="4870" max="4870" width="3.75" style="3172" customWidth="1"/>
    <col min="4871" max="5120" width="9" style="3172"/>
    <col min="5121" max="5121" width="5" style="3172" customWidth="1"/>
    <col min="5122" max="5122" width="37.25" style="3172" customWidth="1"/>
    <col min="5123" max="5123" width="3.75" style="3172" customWidth="1"/>
    <col min="5124" max="5124" width="5" style="3172" customWidth="1"/>
    <col min="5125" max="5125" width="37.25" style="3172" customWidth="1"/>
    <col min="5126" max="5126" width="3.75" style="3172" customWidth="1"/>
    <col min="5127" max="5376" width="9" style="3172"/>
    <col min="5377" max="5377" width="5" style="3172" customWidth="1"/>
    <col min="5378" max="5378" width="37.25" style="3172" customWidth="1"/>
    <col min="5379" max="5379" width="3.75" style="3172" customWidth="1"/>
    <col min="5380" max="5380" width="5" style="3172" customWidth="1"/>
    <col min="5381" max="5381" width="37.25" style="3172" customWidth="1"/>
    <col min="5382" max="5382" width="3.75" style="3172" customWidth="1"/>
    <col min="5383" max="5632" width="9" style="3172"/>
    <col min="5633" max="5633" width="5" style="3172" customWidth="1"/>
    <col min="5634" max="5634" width="37.25" style="3172" customWidth="1"/>
    <col min="5635" max="5635" width="3.75" style="3172" customWidth="1"/>
    <col min="5636" max="5636" width="5" style="3172" customWidth="1"/>
    <col min="5637" max="5637" width="37.25" style="3172" customWidth="1"/>
    <col min="5638" max="5638" width="3.75" style="3172" customWidth="1"/>
    <col min="5639" max="5888" width="9" style="3172"/>
    <col min="5889" max="5889" width="5" style="3172" customWidth="1"/>
    <col min="5890" max="5890" width="37.25" style="3172" customWidth="1"/>
    <col min="5891" max="5891" width="3.75" style="3172" customWidth="1"/>
    <col min="5892" max="5892" width="5" style="3172" customWidth="1"/>
    <col min="5893" max="5893" width="37.25" style="3172" customWidth="1"/>
    <col min="5894" max="5894" width="3.75" style="3172" customWidth="1"/>
    <col min="5895" max="6144" width="9" style="3172"/>
    <col min="6145" max="6145" width="5" style="3172" customWidth="1"/>
    <col min="6146" max="6146" width="37.25" style="3172" customWidth="1"/>
    <col min="6147" max="6147" width="3.75" style="3172" customWidth="1"/>
    <col min="6148" max="6148" width="5" style="3172" customWidth="1"/>
    <col min="6149" max="6149" width="37.25" style="3172" customWidth="1"/>
    <col min="6150" max="6150" width="3.75" style="3172" customWidth="1"/>
    <col min="6151" max="6400" width="9" style="3172"/>
    <col min="6401" max="6401" width="5" style="3172" customWidth="1"/>
    <col min="6402" max="6402" width="37.25" style="3172" customWidth="1"/>
    <col min="6403" max="6403" width="3.75" style="3172" customWidth="1"/>
    <col min="6404" max="6404" width="5" style="3172" customWidth="1"/>
    <col min="6405" max="6405" width="37.25" style="3172" customWidth="1"/>
    <col min="6406" max="6406" width="3.75" style="3172" customWidth="1"/>
    <col min="6407" max="6656" width="9" style="3172"/>
    <col min="6657" max="6657" width="5" style="3172" customWidth="1"/>
    <col min="6658" max="6658" width="37.25" style="3172" customWidth="1"/>
    <col min="6659" max="6659" width="3.75" style="3172" customWidth="1"/>
    <col min="6660" max="6660" width="5" style="3172" customWidth="1"/>
    <col min="6661" max="6661" width="37.25" style="3172" customWidth="1"/>
    <col min="6662" max="6662" width="3.75" style="3172" customWidth="1"/>
    <col min="6663" max="6912" width="9" style="3172"/>
    <col min="6913" max="6913" width="5" style="3172" customWidth="1"/>
    <col min="6914" max="6914" width="37.25" style="3172" customWidth="1"/>
    <col min="6915" max="6915" width="3.75" style="3172" customWidth="1"/>
    <col min="6916" max="6916" width="5" style="3172" customWidth="1"/>
    <col min="6917" max="6917" width="37.25" style="3172" customWidth="1"/>
    <col min="6918" max="6918" width="3.75" style="3172" customWidth="1"/>
    <col min="6919" max="7168" width="9" style="3172"/>
    <col min="7169" max="7169" width="5" style="3172" customWidth="1"/>
    <col min="7170" max="7170" width="37.25" style="3172" customWidth="1"/>
    <col min="7171" max="7171" width="3.75" style="3172" customWidth="1"/>
    <col min="7172" max="7172" width="5" style="3172" customWidth="1"/>
    <col min="7173" max="7173" width="37.25" style="3172" customWidth="1"/>
    <col min="7174" max="7174" width="3.75" style="3172" customWidth="1"/>
    <col min="7175" max="7424" width="9" style="3172"/>
    <col min="7425" max="7425" width="5" style="3172" customWidth="1"/>
    <col min="7426" max="7426" width="37.25" style="3172" customWidth="1"/>
    <col min="7427" max="7427" width="3.75" style="3172" customWidth="1"/>
    <col min="7428" max="7428" width="5" style="3172" customWidth="1"/>
    <col min="7429" max="7429" width="37.25" style="3172" customWidth="1"/>
    <col min="7430" max="7430" width="3.75" style="3172" customWidth="1"/>
    <col min="7431" max="7680" width="9" style="3172"/>
    <col min="7681" max="7681" width="5" style="3172" customWidth="1"/>
    <col min="7682" max="7682" width="37.25" style="3172" customWidth="1"/>
    <col min="7683" max="7683" width="3.75" style="3172" customWidth="1"/>
    <col min="7684" max="7684" width="5" style="3172" customWidth="1"/>
    <col min="7685" max="7685" width="37.25" style="3172" customWidth="1"/>
    <col min="7686" max="7686" width="3.75" style="3172" customWidth="1"/>
    <col min="7687" max="7936" width="9" style="3172"/>
    <col min="7937" max="7937" width="5" style="3172" customWidth="1"/>
    <col min="7938" max="7938" width="37.25" style="3172" customWidth="1"/>
    <col min="7939" max="7939" width="3.75" style="3172" customWidth="1"/>
    <col min="7940" max="7940" width="5" style="3172" customWidth="1"/>
    <col min="7941" max="7941" width="37.25" style="3172" customWidth="1"/>
    <col min="7942" max="7942" width="3.75" style="3172" customWidth="1"/>
    <col min="7943" max="8192" width="9" style="3172"/>
    <col min="8193" max="8193" width="5" style="3172" customWidth="1"/>
    <col min="8194" max="8194" width="37.25" style="3172" customWidth="1"/>
    <col min="8195" max="8195" width="3.75" style="3172" customWidth="1"/>
    <col min="8196" max="8196" width="5" style="3172" customWidth="1"/>
    <col min="8197" max="8197" width="37.25" style="3172" customWidth="1"/>
    <col min="8198" max="8198" width="3.75" style="3172" customWidth="1"/>
    <col min="8199" max="8448" width="9" style="3172"/>
    <col min="8449" max="8449" width="5" style="3172" customWidth="1"/>
    <col min="8450" max="8450" width="37.25" style="3172" customWidth="1"/>
    <col min="8451" max="8451" width="3.75" style="3172" customWidth="1"/>
    <col min="8452" max="8452" width="5" style="3172" customWidth="1"/>
    <col min="8453" max="8453" width="37.25" style="3172" customWidth="1"/>
    <col min="8454" max="8454" width="3.75" style="3172" customWidth="1"/>
    <col min="8455" max="8704" width="9" style="3172"/>
    <col min="8705" max="8705" width="5" style="3172" customWidth="1"/>
    <col min="8706" max="8706" width="37.25" style="3172" customWidth="1"/>
    <col min="8707" max="8707" width="3.75" style="3172" customWidth="1"/>
    <col min="8708" max="8708" width="5" style="3172" customWidth="1"/>
    <col min="8709" max="8709" width="37.25" style="3172" customWidth="1"/>
    <col min="8710" max="8710" width="3.75" style="3172" customWidth="1"/>
    <col min="8711" max="8960" width="9" style="3172"/>
    <col min="8961" max="8961" width="5" style="3172" customWidth="1"/>
    <col min="8962" max="8962" width="37.25" style="3172" customWidth="1"/>
    <col min="8963" max="8963" width="3.75" style="3172" customWidth="1"/>
    <col min="8964" max="8964" width="5" style="3172" customWidth="1"/>
    <col min="8965" max="8965" width="37.25" style="3172" customWidth="1"/>
    <col min="8966" max="8966" width="3.75" style="3172" customWidth="1"/>
    <col min="8967" max="9216" width="9" style="3172"/>
    <col min="9217" max="9217" width="5" style="3172" customWidth="1"/>
    <col min="9218" max="9218" width="37.25" style="3172" customWidth="1"/>
    <col min="9219" max="9219" width="3.75" style="3172" customWidth="1"/>
    <col min="9220" max="9220" width="5" style="3172" customWidth="1"/>
    <col min="9221" max="9221" width="37.25" style="3172" customWidth="1"/>
    <col min="9222" max="9222" width="3.75" style="3172" customWidth="1"/>
    <col min="9223" max="9472" width="9" style="3172"/>
    <col min="9473" max="9473" width="5" style="3172" customWidth="1"/>
    <col min="9474" max="9474" width="37.25" style="3172" customWidth="1"/>
    <col min="9475" max="9475" width="3.75" style="3172" customWidth="1"/>
    <col min="9476" max="9476" width="5" style="3172" customWidth="1"/>
    <col min="9477" max="9477" width="37.25" style="3172" customWidth="1"/>
    <col min="9478" max="9478" width="3.75" style="3172" customWidth="1"/>
    <col min="9479" max="9728" width="9" style="3172"/>
    <col min="9729" max="9729" width="5" style="3172" customWidth="1"/>
    <col min="9730" max="9730" width="37.25" style="3172" customWidth="1"/>
    <col min="9731" max="9731" width="3.75" style="3172" customWidth="1"/>
    <col min="9732" max="9732" width="5" style="3172" customWidth="1"/>
    <col min="9733" max="9733" width="37.25" style="3172" customWidth="1"/>
    <col min="9734" max="9734" width="3.75" style="3172" customWidth="1"/>
    <col min="9735" max="9984" width="9" style="3172"/>
    <col min="9985" max="9985" width="5" style="3172" customWidth="1"/>
    <col min="9986" max="9986" width="37.25" style="3172" customWidth="1"/>
    <col min="9987" max="9987" width="3.75" style="3172" customWidth="1"/>
    <col min="9988" max="9988" width="5" style="3172" customWidth="1"/>
    <col min="9989" max="9989" width="37.25" style="3172" customWidth="1"/>
    <col min="9990" max="9990" width="3.75" style="3172" customWidth="1"/>
    <col min="9991" max="10240" width="9" style="3172"/>
    <col min="10241" max="10241" width="5" style="3172" customWidth="1"/>
    <col min="10242" max="10242" width="37.25" style="3172" customWidth="1"/>
    <col min="10243" max="10243" width="3.75" style="3172" customWidth="1"/>
    <col min="10244" max="10244" width="5" style="3172" customWidth="1"/>
    <col min="10245" max="10245" width="37.25" style="3172" customWidth="1"/>
    <col min="10246" max="10246" width="3.75" style="3172" customWidth="1"/>
    <col min="10247" max="10496" width="9" style="3172"/>
    <col min="10497" max="10497" width="5" style="3172" customWidth="1"/>
    <col min="10498" max="10498" width="37.25" style="3172" customWidth="1"/>
    <col min="10499" max="10499" width="3.75" style="3172" customWidth="1"/>
    <col min="10500" max="10500" width="5" style="3172" customWidth="1"/>
    <col min="10501" max="10501" width="37.25" style="3172" customWidth="1"/>
    <col min="10502" max="10502" width="3.75" style="3172" customWidth="1"/>
    <col min="10503" max="10752" width="9" style="3172"/>
    <col min="10753" max="10753" width="5" style="3172" customWidth="1"/>
    <col min="10754" max="10754" width="37.25" style="3172" customWidth="1"/>
    <col min="10755" max="10755" width="3.75" style="3172" customWidth="1"/>
    <col min="10756" max="10756" width="5" style="3172" customWidth="1"/>
    <col min="10757" max="10757" width="37.25" style="3172" customWidth="1"/>
    <col min="10758" max="10758" width="3.75" style="3172" customWidth="1"/>
    <col min="10759" max="11008" width="9" style="3172"/>
    <col min="11009" max="11009" width="5" style="3172" customWidth="1"/>
    <col min="11010" max="11010" width="37.25" style="3172" customWidth="1"/>
    <col min="11011" max="11011" width="3.75" style="3172" customWidth="1"/>
    <col min="11012" max="11012" width="5" style="3172" customWidth="1"/>
    <col min="11013" max="11013" width="37.25" style="3172" customWidth="1"/>
    <col min="11014" max="11014" width="3.75" style="3172" customWidth="1"/>
    <col min="11015" max="11264" width="9" style="3172"/>
    <col min="11265" max="11265" width="5" style="3172" customWidth="1"/>
    <col min="11266" max="11266" width="37.25" style="3172" customWidth="1"/>
    <col min="11267" max="11267" width="3.75" style="3172" customWidth="1"/>
    <col min="11268" max="11268" width="5" style="3172" customWidth="1"/>
    <col min="11269" max="11269" width="37.25" style="3172" customWidth="1"/>
    <col min="11270" max="11270" width="3.75" style="3172" customWidth="1"/>
    <col min="11271" max="11520" width="9" style="3172"/>
    <col min="11521" max="11521" width="5" style="3172" customWidth="1"/>
    <col min="11522" max="11522" width="37.25" style="3172" customWidth="1"/>
    <col min="11523" max="11523" width="3.75" style="3172" customWidth="1"/>
    <col min="11524" max="11524" width="5" style="3172" customWidth="1"/>
    <col min="11525" max="11525" width="37.25" style="3172" customWidth="1"/>
    <col min="11526" max="11526" width="3.75" style="3172" customWidth="1"/>
    <col min="11527" max="11776" width="9" style="3172"/>
    <col min="11777" max="11777" width="5" style="3172" customWidth="1"/>
    <col min="11778" max="11778" width="37.25" style="3172" customWidth="1"/>
    <col min="11779" max="11779" width="3.75" style="3172" customWidth="1"/>
    <col min="11780" max="11780" width="5" style="3172" customWidth="1"/>
    <col min="11781" max="11781" width="37.25" style="3172" customWidth="1"/>
    <col min="11782" max="11782" width="3.75" style="3172" customWidth="1"/>
    <col min="11783" max="12032" width="9" style="3172"/>
    <col min="12033" max="12033" width="5" style="3172" customWidth="1"/>
    <col min="12034" max="12034" width="37.25" style="3172" customWidth="1"/>
    <col min="12035" max="12035" width="3.75" style="3172" customWidth="1"/>
    <col min="12036" max="12036" width="5" style="3172" customWidth="1"/>
    <col min="12037" max="12037" width="37.25" style="3172" customWidth="1"/>
    <col min="12038" max="12038" width="3.75" style="3172" customWidth="1"/>
    <col min="12039" max="12288" width="9" style="3172"/>
    <col min="12289" max="12289" width="5" style="3172" customWidth="1"/>
    <col min="12290" max="12290" width="37.25" style="3172" customWidth="1"/>
    <col min="12291" max="12291" width="3.75" style="3172" customWidth="1"/>
    <col min="12292" max="12292" width="5" style="3172" customWidth="1"/>
    <col min="12293" max="12293" width="37.25" style="3172" customWidth="1"/>
    <col min="12294" max="12294" width="3.75" style="3172" customWidth="1"/>
    <col min="12295" max="12544" width="9" style="3172"/>
    <col min="12545" max="12545" width="5" style="3172" customWidth="1"/>
    <col min="12546" max="12546" width="37.25" style="3172" customWidth="1"/>
    <col min="12547" max="12547" width="3.75" style="3172" customWidth="1"/>
    <col min="12548" max="12548" width="5" style="3172" customWidth="1"/>
    <col min="12549" max="12549" width="37.25" style="3172" customWidth="1"/>
    <col min="12550" max="12550" width="3.75" style="3172" customWidth="1"/>
    <col min="12551" max="12800" width="9" style="3172"/>
    <col min="12801" max="12801" width="5" style="3172" customWidth="1"/>
    <col min="12802" max="12802" width="37.25" style="3172" customWidth="1"/>
    <col min="12803" max="12803" width="3.75" style="3172" customWidth="1"/>
    <col min="12804" max="12804" width="5" style="3172" customWidth="1"/>
    <col min="12805" max="12805" width="37.25" style="3172" customWidth="1"/>
    <col min="12806" max="12806" width="3.75" style="3172" customWidth="1"/>
    <col min="12807" max="13056" width="9" style="3172"/>
    <col min="13057" max="13057" width="5" style="3172" customWidth="1"/>
    <col min="13058" max="13058" width="37.25" style="3172" customWidth="1"/>
    <col min="13059" max="13059" width="3.75" style="3172" customWidth="1"/>
    <col min="13060" max="13060" width="5" style="3172" customWidth="1"/>
    <col min="13061" max="13061" width="37.25" style="3172" customWidth="1"/>
    <col min="13062" max="13062" width="3.75" style="3172" customWidth="1"/>
    <col min="13063" max="13312" width="9" style="3172"/>
    <col min="13313" max="13313" width="5" style="3172" customWidth="1"/>
    <col min="13314" max="13314" width="37.25" style="3172" customWidth="1"/>
    <col min="13315" max="13315" width="3.75" style="3172" customWidth="1"/>
    <col min="13316" max="13316" width="5" style="3172" customWidth="1"/>
    <col min="13317" max="13317" width="37.25" style="3172" customWidth="1"/>
    <col min="13318" max="13318" width="3.75" style="3172" customWidth="1"/>
    <col min="13319" max="13568" width="9" style="3172"/>
    <col min="13569" max="13569" width="5" style="3172" customWidth="1"/>
    <col min="13570" max="13570" width="37.25" style="3172" customWidth="1"/>
    <col min="13571" max="13571" width="3.75" style="3172" customWidth="1"/>
    <col min="13572" max="13572" width="5" style="3172" customWidth="1"/>
    <col min="13573" max="13573" width="37.25" style="3172" customWidth="1"/>
    <col min="13574" max="13574" width="3.75" style="3172" customWidth="1"/>
    <col min="13575" max="13824" width="9" style="3172"/>
    <col min="13825" max="13825" width="5" style="3172" customWidth="1"/>
    <col min="13826" max="13826" width="37.25" style="3172" customWidth="1"/>
    <col min="13827" max="13827" width="3.75" style="3172" customWidth="1"/>
    <col min="13828" max="13828" width="5" style="3172" customWidth="1"/>
    <col min="13829" max="13829" width="37.25" style="3172" customWidth="1"/>
    <col min="13830" max="13830" width="3.75" style="3172" customWidth="1"/>
    <col min="13831" max="14080" width="9" style="3172"/>
    <col min="14081" max="14081" width="5" style="3172" customWidth="1"/>
    <col min="14082" max="14082" width="37.25" style="3172" customWidth="1"/>
    <col min="14083" max="14083" width="3.75" style="3172" customWidth="1"/>
    <col min="14084" max="14084" width="5" style="3172" customWidth="1"/>
    <col min="14085" max="14085" width="37.25" style="3172" customWidth="1"/>
    <col min="14086" max="14086" width="3.75" style="3172" customWidth="1"/>
    <col min="14087" max="14336" width="9" style="3172"/>
    <col min="14337" max="14337" width="5" style="3172" customWidth="1"/>
    <col min="14338" max="14338" width="37.25" style="3172" customWidth="1"/>
    <col min="14339" max="14339" width="3.75" style="3172" customWidth="1"/>
    <col min="14340" max="14340" width="5" style="3172" customWidth="1"/>
    <col min="14341" max="14341" width="37.25" style="3172" customWidth="1"/>
    <col min="14342" max="14342" width="3.75" style="3172" customWidth="1"/>
    <col min="14343" max="14592" width="9" style="3172"/>
    <col min="14593" max="14593" width="5" style="3172" customWidth="1"/>
    <col min="14594" max="14594" width="37.25" style="3172" customWidth="1"/>
    <col min="14595" max="14595" width="3.75" style="3172" customWidth="1"/>
    <col min="14596" max="14596" width="5" style="3172" customWidth="1"/>
    <col min="14597" max="14597" width="37.25" style="3172" customWidth="1"/>
    <col min="14598" max="14598" width="3.75" style="3172" customWidth="1"/>
    <col min="14599" max="14848" width="9" style="3172"/>
    <col min="14849" max="14849" width="5" style="3172" customWidth="1"/>
    <col min="14850" max="14850" width="37.25" style="3172" customWidth="1"/>
    <col min="14851" max="14851" width="3.75" style="3172" customWidth="1"/>
    <col min="14852" max="14852" width="5" style="3172" customWidth="1"/>
    <col min="14853" max="14853" width="37.25" style="3172" customWidth="1"/>
    <col min="14854" max="14854" width="3.75" style="3172" customWidth="1"/>
    <col min="14855" max="15104" width="9" style="3172"/>
    <col min="15105" max="15105" width="5" style="3172" customWidth="1"/>
    <col min="15106" max="15106" width="37.25" style="3172" customWidth="1"/>
    <col min="15107" max="15107" width="3.75" style="3172" customWidth="1"/>
    <col min="15108" max="15108" width="5" style="3172" customWidth="1"/>
    <col min="15109" max="15109" width="37.25" style="3172" customWidth="1"/>
    <col min="15110" max="15110" width="3.75" style="3172" customWidth="1"/>
    <col min="15111" max="15360" width="9" style="3172"/>
    <col min="15361" max="15361" width="5" style="3172" customWidth="1"/>
    <col min="15362" max="15362" width="37.25" style="3172" customWidth="1"/>
    <col min="15363" max="15363" width="3.75" style="3172" customWidth="1"/>
    <col min="15364" max="15364" width="5" style="3172" customWidth="1"/>
    <col min="15365" max="15365" width="37.25" style="3172" customWidth="1"/>
    <col min="15366" max="15366" width="3.75" style="3172" customWidth="1"/>
    <col min="15367" max="15616" width="9" style="3172"/>
    <col min="15617" max="15617" width="5" style="3172" customWidth="1"/>
    <col min="15618" max="15618" width="37.25" style="3172" customWidth="1"/>
    <col min="15619" max="15619" width="3.75" style="3172" customWidth="1"/>
    <col min="15620" max="15620" width="5" style="3172" customWidth="1"/>
    <col min="15621" max="15621" width="37.25" style="3172" customWidth="1"/>
    <col min="15622" max="15622" width="3.75" style="3172" customWidth="1"/>
    <col min="15623" max="15872" width="9" style="3172"/>
    <col min="15873" max="15873" width="5" style="3172" customWidth="1"/>
    <col min="15874" max="15874" width="37.25" style="3172" customWidth="1"/>
    <col min="15875" max="15875" width="3.75" style="3172" customWidth="1"/>
    <col min="15876" max="15876" width="5" style="3172" customWidth="1"/>
    <col min="15877" max="15877" width="37.25" style="3172" customWidth="1"/>
    <col min="15878" max="15878" width="3.75" style="3172" customWidth="1"/>
    <col min="15879" max="16128" width="9" style="3172"/>
    <col min="16129" max="16129" width="5" style="3172" customWidth="1"/>
    <col min="16130" max="16130" width="37.25" style="3172" customWidth="1"/>
    <col min="16131" max="16131" width="3.75" style="3172" customWidth="1"/>
    <col min="16132" max="16132" width="5" style="3172" customWidth="1"/>
    <col min="16133" max="16133" width="37.25" style="3172" customWidth="1"/>
    <col min="16134" max="16134" width="3.75" style="3172" customWidth="1"/>
    <col min="16135" max="16384" width="9" style="3172"/>
  </cols>
  <sheetData>
    <row r="1" spans="1:6" ht="33.75" customHeight="1">
      <c r="A1" s="3171" t="s">
        <v>4099</v>
      </c>
      <c r="B1" s="3171"/>
      <c r="C1" s="3171"/>
      <c r="D1" s="3171"/>
      <c r="E1" s="3171"/>
      <c r="F1" s="3171"/>
    </row>
    <row r="2" spans="1:6" ht="15" customHeight="1">
      <c r="B2" s="3174" t="s">
        <v>4100</v>
      </c>
      <c r="D2" s="3176"/>
      <c r="E2" s="1130" t="s">
        <v>4101</v>
      </c>
    </row>
    <row r="3" spans="1:6" ht="15" customHeight="1">
      <c r="C3" s="3177"/>
      <c r="D3" s="3178"/>
    </row>
    <row r="4" spans="1:6" ht="15" customHeight="1">
      <c r="A4" s="3178" t="s">
        <v>4102</v>
      </c>
      <c r="B4" s="3172" t="s">
        <v>4103</v>
      </c>
      <c r="C4" s="3177">
        <v>1</v>
      </c>
      <c r="D4" s="3178" t="s">
        <v>4104</v>
      </c>
      <c r="E4" s="3172" t="s">
        <v>4105</v>
      </c>
      <c r="F4" s="1294">
        <v>27</v>
      </c>
    </row>
    <row r="5" spans="1:6" ht="15" customHeight="1">
      <c r="A5" s="3178" t="s">
        <v>4106</v>
      </c>
      <c r="B5" s="3172" t="s">
        <v>4107</v>
      </c>
      <c r="C5" s="3177">
        <v>2</v>
      </c>
      <c r="D5" s="3178" t="s">
        <v>4108</v>
      </c>
      <c r="E5" s="3172" t="s">
        <v>4109</v>
      </c>
      <c r="F5" s="1294">
        <v>27</v>
      </c>
    </row>
    <row r="6" spans="1:6" ht="15" customHeight="1">
      <c r="A6" s="3178" t="s">
        <v>4110</v>
      </c>
      <c r="B6" s="3172" t="s">
        <v>4111</v>
      </c>
      <c r="C6" s="3177">
        <v>3</v>
      </c>
      <c r="D6" s="3178" t="s">
        <v>4112</v>
      </c>
      <c r="E6" s="3172" t="s">
        <v>4113</v>
      </c>
      <c r="F6" s="1294">
        <v>27</v>
      </c>
    </row>
    <row r="7" spans="1:6" ht="15" customHeight="1">
      <c r="A7" s="3178"/>
      <c r="C7" s="3177"/>
      <c r="D7" s="3178" t="s">
        <v>4114</v>
      </c>
      <c r="E7" s="3172" t="s">
        <v>4115</v>
      </c>
      <c r="F7" s="1294">
        <v>28</v>
      </c>
    </row>
    <row r="8" spans="1:6" ht="15" customHeight="1">
      <c r="A8" s="3178"/>
      <c r="B8" s="3174" t="s">
        <v>4116</v>
      </c>
      <c r="C8" s="3177"/>
      <c r="D8" s="3178" t="s">
        <v>4117</v>
      </c>
      <c r="E8" s="3172" t="s">
        <v>4118</v>
      </c>
      <c r="F8" s="1294">
        <v>28</v>
      </c>
    </row>
    <row r="9" spans="1:6" ht="15" customHeight="1">
      <c r="A9" s="3178"/>
      <c r="C9" s="3177"/>
      <c r="D9" s="3178" t="s">
        <v>4119</v>
      </c>
      <c r="E9" s="3172" t="s">
        <v>4120</v>
      </c>
      <c r="F9" s="1294">
        <v>29</v>
      </c>
    </row>
    <row r="10" spans="1:6" ht="15" customHeight="1">
      <c r="A10" s="3178" t="s">
        <v>4121</v>
      </c>
      <c r="B10" s="3172" t="s">
        <v>4122</v>
      </c>
      <c r="C10" s="3177">
        <v>4</v>
      </c>
    </row>
    <row r="11" spans="1:6" ht="15" customHeight="1">
      <c r="A11" s="3178" t="s">
        <v>4123</v>
      </c>
      <c r="B11" s="3172" t="s">
        <v>4124</v>
      </c>
      <c r="C11" s="3177">
        <v>5</v>
      </c>
      <c r="E11" s="3174" t="s">
        <v>4125</v>
      </c>
    </row>
    <row r="12" spans="1:6" ht="15" customHeight="1">
      <c r="A12" s="3178" t="s">
        <v>4126</v>
      </c>
      <c r="B12" s="3172" t="s">
        <v>4127</v>
      </c>
      <c r="C12" s="3177">
        <v>6</v>
      </c>
      <c r="D12" s="3178"/>
    </row>
    <row r="13" spans="1:6" ht="15" customHeight="1">
      <c r="A13" s="3178" t="s">
        <v>4128</v>
      </c>
      <c r="B13" s="3172" t="s">
        <v>4129</v>
      </c>
      <c r="C13" s="3177">
        <v>7</v>
      </c>
      <c r="D13" s="3178" t="s">
        <v>4130</v>
      </c>
      <c r="E13" s="3172" t="s">
        <v>4131</v>
      </c>
      <c r="F13" s="1294">
        <v>30</v>
      </c>
    </row>
    <row r="14" spans="1:6" ht="15" customHeight="1">
      <c r="A14" s="3178" t="s">
        <v>4132</v>
      </c>
      <c r="B14" s="3172" t="s">
        <v>4133</v>
      </c>
      <c r="C14" s="3177">
        <v>7</v>
      </c>
      <c r="D14" s="3178" t="s">
        <v>4134</v>
      </c>
      <c r="E14" s="3172" t="s">
        <v>4135</v>
      </c>
      <c r="F14" s="1294">
        <v>31</v>
      </c>
    </row>
    <row r="15" spans="1:6" ht="15" customHeight="1">
      <c r="A15" s="3178" t="s">
        <v>4136</v>
      </c>
      <c r="B15" s="3172" t="s">
        <v>4137</v>
      </c>
      <c r="C15" s="3177">
        <v>8</v>
      </c>
      <c r="D15" s="3178" t="s">
        <v>4138</v>
      </c>
      <c r="E15" s="3172" t="s">
        <v>4139</v>
      </c>
      <c r="F15" s="1294">
        <v>31</v>
      </c>
    </row>
    <row r="16" spans="1:6" ht="15" customHeight="1">
      <c r="A16" s="3178" t="s">
        <v>4140</v>
      </c>
      <c r="B16" s="3172" t="s">
        <v>4141</v>
      </c>
      <c r="C16" s="3177">
        <v>9</v>
      </c>
    </row>
    <row r="17" spans="1:6" ht="15" customHeight="1">
      <c r="A17" s="3178" t="s">
        <v>4142</v>
      </c>
      <c r="B17" s="3172" t="s">
        <v>4143</v>
      </c>
      <c r="C17" s="3177">
        <v>9</v>
      </c>
      <c r="D17" s="3178"/>
      <c r="E17" s="3174" t="s">
        <v>4144</v>
      </c>
    </row>
    <row r="18" spans="1:6" ht="15" customHeight="1">
      <c r="A18" s="3178" t="s">
        <v>4145</v>
      </c>
      <c r="B18" s="3172" t="s">
        <v>4146</v>
      </c>
      <c r="C18" s="3177">
        <v>10</v>
      </c>
      <c r="D18" s="3178"/>
    </row>
    <row r="19" spans="1:6" ht="15" customHeight="1">
      <c r="A19" s="3178" t="s">
        <v>4147</v>
      </c>
      <c r="B19" s="3172" t="s">
        <v>4148</v>
      </c>
      <c r="C19" s="3177">
        <v>10</v>
      </c>
      <c r="D19" s="3178" t="s">
        <v>4149</v>
      </c>
      <c r="E19" s="3179" t="s">
        <v>4150</v>
      </c>
      <c r="F19" s="1294">
        <v>32</v>
      </c>
    </row>
    <row r="20" spans="1:6" ht="15" customHeight="1">
      <c r="A20" s="3178"/>
      <c r="C20" s="3177"/>
      <c r="D20" s="3178"/>
      <c r="E20" s="3179"/>
    </row>
    <row r="21" spans="1:6" ht="15" customHeight="1">
      <c r="A21" s="3178"/>
      <c r="B21" s="3174" t="s">
        <v>4151</v>
      </c>
      <c r="C21" s="3177"/>
      <c r="D21" s="3178" t="s">
        <v>4152</v>
      </c>
      <c r="E21" s="3179" t="s">
        <v>4153</v>
      </c>
      <c r="F21" s="1294">
        <v>33</v>
      </c>
    </row>
    <row r="22" spans="1:6" ht="15" customHeight="1">
      <c r="A22" s="3178"/>
      <c r="C22" s="3177"/>
      <c r="D22" s="3178"/>
      <c r="E22" s="3179"/>
    </row>
    <row r="23" spans="1:6" ht="15" customHeight="1">
      <c r="A23" s="3178" t="s">
        <v>4154</v>
      </c>
      <c r="B23" s="3172" t="s">
        <v>4155</v>
      </c>
      <c r="C23" s="3177">
        <v>11</v>
      </c>
      <c r="D23" s="3178" t="s">
        <v>4156</v>
      </c>
      <c r="E23" s="3179" t="s">
        <v>4157</v>
      </c>
      <c r="F23" s="1294">
        <v>34</v>
      </c>
    </row>
    <row r="24" spans="1:6" ht="15" customHeight="1">
      <c r="A24" s="3178" t="s">
        <v>4158</v>
      </c>
      <c r="B24" s="3172" t="s">
        <v>4159</v>
      </c>
      <c r="C24" s="3177">
        <v>12</v>
      </c>
      <c r="D24" s="3178"/>
      <c r="E24" s="3179"/>
    </row>
    <row r="25" spans="1:6" ht="15" customHeight="1">
      <c r="A25" s="3178" t="s">
        <v>4160</v>
      </c>
      <c r="B25" s="3172" t="s">
        <v>4161</v>
      </c>
      <c r="C25" s="3177">
        <v>13</v>
      </c>
      <c r="D25" s="3178" t="s">
        <v>4162</v>
      </c>
      <c r="E25" s="3179" t="s">
        <v>4163</v>
      </c>
      <c r="F25" s="1294">
        <v>35</v>
      </c>
    </row>
    <row r="26" spans="1:6" ht="15" customHeight="1">
      <c r="A26" s="3178" t="s">
        <v>4164</v>
      </c>
      <c r="B26" s="3172" t="s">
        <v>4165</v>
      </c>
      <c r="C26" s="3177">
        <v>13</v>
      </c>
      <c r="D26" s="3178"/>
      <c r="E26" s="3179"/>
    </row>
    <row r="27" spans="1:6" ht="15" customHeight="1">
      <c r="A27" s="3178" t="s">
        <v>4166</v>
      </c>
      <c r="B27" s="3172" t="s">
        <v>4167</v>
      </c>
      <c r="C27" s="3177">
        <v>14</v>
      </c>
      <c r="D27" s="3178" t="s">
        <v>4168</v>
      </c>
      <c r="E27" s="3172" t="s">
        <v>4169</v>
      </c>
      <c r="F27" s="1294">
        <v>35</v>
      </c>
    </row>
    <row r="28" spans="1:6" ht="15" customHeight="1">
      <c r="A28" s="3178" t="s">
        <v>4170</v>
      </c>
      <c r="B28" s="3172" t="s">
        <v>4171</v>
      </c>
      <c r="C28" s="3177">
        <v>15</v>
      </c>
    </row>
    <row r="29" spans="1:6" ht="15" customHeight="1">
      <c r="A29" s="3178" t="s">
        <v>4172</v>
      </c>
      <c r="B29" s="3172" t="s">
        <v>4173</v>
      </c>
      <c r="C29" s="3177">
        <v>16</v>
      </c>
      <c r="E29" s="3174" t="s">
        <v>4174</v>
      </c>
    </row>
    <row r="30" spans="1:6" ht="15" customHeight="1">
      <c r="A30" s="3178" t="s">
        <v>4175</v>
      </c>
      <c r="B30" s="3172" t="s">
        <v>4176</v>
      </c>
      <c r="C30" s="3177">
        <v>17</v>
      </c>
    </row>
    <row r="31" spans="1:6" ht="15" customHeight="1">
      <c r="A31" s="3178" t="s">
        <v>4177</v>
      </c>
      <c r="B31" s="3172" t="s">
        <v>4178</v>
      </c>
      <c r="C31" s="3177">
        <v>18</v>
      </c>
      <c r="D31" s="3178" t="s">
        <v>4179</v>
      </c>
      <c r="E31" s="3172" t="s">
        <v>4180</v>
      </c>
      <c r="F31" s="1294">
        <v>36</v>
      </c>
    </row>
    <row r="32" spans="1:6" ht="15" customHeight="1">
      <c r="C32" s="3177"/>
      <c r="D32" s="3178" t="s">
        <v>4181</v>
      </c>
      <c r="E32" s="3172" t="s">
        <v>4182</v>
      </c>
      <c r="F32" s="1294">
        <v>37</v>
      </c>
    </row>
    <row r="33" spans="1:6" ht="15" customHeight="1">
      <c r="A33" s="3178"/>
      <c r="B33" s="3174" t="s">
        <v>4183</v>
      </c>
      <c r="C33" s="3177"/>
    </row>
    <row r="34" spans="1:6" ht="15" customHeight="1">
      <c r="C34" s="3177"/>
      <c r="E34" s="3174" t="s">
        <v>4184</v>
      </c>
    </row>
    <row r="35" spans="1:6" ht="15" customHeight="1">
      <c r="A35" s="3178" t="s">
        <v>4185</v>
      </c>
      <c r="B35" s="3172" t="s">
        <v>4186</v>
      </c>
      <c r="C35" s="3177">
        <v>19</v>
      </c>
    </row>
    <row r="36" spans="1:6" ht="15" customHeight="1">
      <c r="A36" s="3178" t="s">
        <v>4187</v>
      </c>
      <c r="B36" s="3172" t="s">
        <v>4188</v>
      </c>
      <c r="C36" s="3177">
        <v>19</v>
      </c>
      <c r="D36" s="3178" t="s">
        <v>4189</v>
      </c>
      <c r="E36" s="3172" t="s">
        <v>4190</v>
      </c>
      <c r="F36" s="1294">
        <v>38</v>
      </c>
    </row>
    <row r="37" spans="1:6" ht="15" customHeight="1">
      <c r="A37" s="3178" t="s">
        <v>4191</v>
      </c>
      <c r="B37" s="3172" t="s">
        <v>4192</v>
      </c>
      <c r="C37" s="3177">
        <v>20</v>
      </c>
      <c r="D37" s="3180" t="s">
        <v>4193</v>
      </c>
      <c r="E37" s="3179" t="s">
        <v>4194</v>
      </c>
      <c r="F37" s="1294">
        <v>38</v>
      </c>
    </row>
    <row r="38" spans="1:6" ht="15" customHeight="1">
      <c r="A38" s="3178" t="s">
        <v>4195</v>
      </c>
      <c r="B38" s="3172" t="s">
        <v>4196</v>
      </c>
      <c r="C38" s="3177">
        <v>21</v>
      </c>
      <c r="D38" s="3180"/>
      <c r="E38" s="3179"/>
    </row>
    <row r="39" spans="1:6" ht="15" customHeight="1">
      <c r="A39" s="3178"/>
      <c r="C39" s="3177"/>
      <c r="D39" s="3173" t="s">
        <v>4197</v>
      </c>
      <c r="E39" s="3172" t="s">
        <v>4198</v>
      </c>
      <c r="F39" s="1294">
        <v>38</v>
      </c>
    </row>
    <row r="40" spans="1:6" ht="15" customHeight="1">
      <c r="A40" s="3178"/>
      <c r="B40" s="3174" t="s">
        <v>4199</v>
      </c>
      <c r="C40" s="3177"/>
      <c r="D40" s="3178" t="s">
        <v>4200</v>
      </c>
      <c r="E40" s="3172" t="s">
        <v>4201</v>
      </c>
      <c r="F40" s="1294">
        <v>39</v>
      </c>
    </row>
    <row r="41" spans="1:6" ht="15" customHeight="1">
      <c r="A41" s="3178"/>
      <c r="C41" s="3177"/>
      <c r="D41" s="3178" t="s">
        <v>4202</v>
      </c>
      <c r="E41" s="3172" t="s">
        <v>4203</v>
      </c>
      <c r="F41" s="1294">
        <v>39</v>
      </c>
    </row>
    <row r="42" spans="1:6" ht="15" customHeight="1">
      <c r="A42" s="3178" t="s">
        <v>4204</v>
      </c>
      <c r="B42" s="3172" t="s">
        <v>4205</v>
      </c>
      <c r="C42" s="3177">
        <v>22</v>
      </c>
      <c r="D42" s="3178" t="s">
        <v>4206</v>
      </c>
      <c r="E42" s="3172" t="s">
        <v>4207</v>
      </c>
      <c r="F42" s="1294">
        <v>40</v>
      </c>
    </row>
    <row r="43" spans="1:6" ht="15" customHeight="1">
      <c r="A43" s="3178" t="s">
        <v>4208</v>
      </c>
      <c r="B43" s="3172" t="s">
        <v>4209</v>
      </c>
      <c r="C43" s="3177">
        <v>22</v>
      </c>
      <c r="D43" s="3178" t="s">
        <v>4210</v>
      </c>
      <c r="E43" s="3172" t="s">
        <v>4211</v>
      </c>
      <c r="F43" s="1294">
        <v>41</v>
      </c>
    </row>
    <row r="44" spans="1:6" ht="15" customHeight="1">
      <c r="A44" s="3178" t="s">
        <v>4212</v>
      </c>
      <c r="B44" s="3172" t="s">
        <v>4213</v>
      </c>
      <c r="C44" s="3177">
        <v>23</v>
      </c>
      <c r="D44" s="3178" t="s">
        <v>4214</v>
      </c>
      <c r="E44" s="3172" t="s">
        <v>4215</v>
      </c>
      <c r="F44" s="1294">
        <v>41</v>
      </c>
    </row>
    <row r="45" spans="1:6" ht="15" customHeight="1">
      <c r="A45" s="3178" t="s">
        <v>4216</v>
      </c>
      <c r="B45" s="3172" t="s">
        <v>4217</v>
      </c>
      <c r="C45" s="3177">
        <v>23</v>
      </c>
      <c r="D45" s="3180" t="s">
        <v>4218</v>
      </c>
      <c r="E45" s="3179" t="s">
        <v>4219</v>
      </c>
      <c r="F45" s="1294">
        <v>42</v>
      </c>
    </row>
    <row r="46" spans="1:6" ht="15" customHeight="1">
      <c r="A46" s="3178" t="s">
        <v>4220</v>
      </c>
      <c r="B46" s="3172" t="s">
        <v>4221</v>
      </c>
      <c r="C46" s="3177">
        <v>24</v>
      </c>
      <c r="D46" s="3180"/>
      <c r="E46" s="3179"/>
    </row>
    <row r="47" spans="1:6" ht="15" customHeight="1">
      <c r="A47" s="3178" t="s">
        <v>4222</v>
      </c>
      <c r="B47" s="3172" t="s">
        <v>4223</v>
      </c>
      <c r="C47" s="3177">
        <v>24</v>
      </c>
      <c r="D47" s="3180" t="s">
        <v>4224</v>
      </c>
      <c r="E47" s="3179" t="s">
        <v>4225</v>
      </c>
      <c r="F47" s="1294">
        <v>43</v>
      </c>
    </row>
    <row r="48" spans="1:6" ht="15" customHeight="1">
      <c r="A48" s="3178" t="s">
        <v>4226</v>
      </c>
      <c r="B48" s="3172" t="s">
        <v>4227</v>
      </c>
      <c r="C48" s="3177">
        <v>24</v>
      </c>
      <c r="D48" s="3180"/>
      <c r="E48" s="3179"/>
    </row>
    <row r="49" spans="1:6" ht="15" customHeight="1">
      <c r="A49" s="3178" t="s">
        <v>4228</v>
      </c>
      <c r="B49" s="3172" t="s">
        <v>4229</v>
      </c>
      <c r="C49" s="3177">
        <v>25</v>
      </c>
      <c r="D49" s="3178" t="s">
        <v>4230</v>
      </c>
      <c r="E49" s="3172" t="s">
        <v>4231</v>
      </c>
      <c r="F49" s="1294">
        <v>44</v>
      </c>
    </row>
    <row r="50" spans="1:6" ht="15" customHeight="1">
      <c r="A50" s="3178" t="s">
        <v>4232</v>
      </c>
      <c r="B50" s="1292" t="s">
        <v>4233</v>
      </c>
      <c r="C50" s="3177">
        <v>25</v>
      </c>
      <c r="D50" s="3180" t="s">
        <v>4234</v>
      </c>
      <c r="E50" s="3179" t="s">
        <v>4235</v>
      </c>
      <c r="F50" s="1294">
        <v>44</v>
      </c>
    </row>
    <row r="51" spans="1:6" ht="15" customHeight="1">
      <c r="A51" s="3178" t="s">
        <v>4236</v>
      </c>
      <c r="B51" s="1292" t="s">
        <v>4237</v>
      </c>
      <c r="C51" s="3177">
        <v>26</v>
      </c>
      <c r="D51" s="3180"/>
      <c r="E51" s="3179"/>
      <c r="F51" s="1292"/>
    </row>
    <row r="52" spans="1:6" ht="15" customHeight="1">
      <c r="A52" s="3178" t="s">
        <v>4238</v>
      </c>
      <c r="B52" s="1292" t="s">
        <v>4239</v>
      </c>
      <c r="C52" s="3177">
        <v>26</v>
      </c>
      <c r="D52" s="3181"/>
      <c r="E52" s="3182"/>
      <c r="F52" s="1292"/>
    </row>
    <row r="53" spans="1:6" ht="33.75" customHeight="1">
      <c r="A53" s="3178"/>
      <c r="C53" s="1294"/>
      <c r="D53" s="3178"/>
    </row>
    <row r="54" spans="1:6" ht="15" customHeight="1">
      <c r="A54" s="3178"/>
      <c r="B54" s="3174" t="s">
        <v>4240</v>
      </c>
      <c r="C54" s="1294"/>
      <c r="D54" s="3176"/>
      <c r="E54" s="1130" t="s">
        <v>4241</v>
      </c>
    </row>
    <row r="55" spans="1:6" ht="15" customHeight="1">
      <c r="A55" s="3178"/>
      <c r="C55" s="1294"/>
      <c r="D55" s="3176"/>
    </row>
    <row r="56" spans="1:6" ht="15" customHeight="1">
      <c r="A56" s="3178" t="s">
        <v>4242</v>
      </c>
      <c r="B56" s="3172" t="s">
        <v>4243</v>
      </c>
      <c r="C56" s="1294">
        <v>45</v>
      </c>
      <c r="D56" s="3180" t="s">
        <v>4244</v>
      </c>
      <c r="E56" s="1292" t="s">
        <v>4245</v>
      </c>
      <c r="F56" s="1294">
        <v>69</v>
      </c>
    </row>
    <row r="57" spans="1:6" ht="15" customHeight="1">
      <c r="A57" s="3178" t="s">
        <v>4246</v>
      </c>
      <c r="B57" s="3172" t="s">
        <v>4247</v>
      </c>
      <c r="C57" s="1294">
        <v>46</v>
      </c>
      <c r="D57" s="3180" t="s">
        <v>4248</v>
      </c>
      <c r="E57" s="1292" t="s">
        <v>4249</v>
      </c>
      <c r="F57" s="1294">
        <v>69</v>
      </c>
    </row>
    <row r="58" spans="1:6" ht="15" customHeight="1">
      <c r="A58" s="3178" t="s">
        <v>4250</v>
      </c>
      <c r="B58" s="3172" t="s">
        <v>4251</v>
      </c>
      <c r="C58" s="1294">
        <v>47</v>
      </c>
      <c r="D58" s="3180" t="s">
        <v>4252</v>
      </c>
      <c r="E58" s="1292" t="s">
        <v>4253</v>
      </c>
      <c r="F58" s="1294">
        <v>70</v>
      </c>
    </row>
    <row r="59" spans="1:6" ht="15" customHeight="1">
      <c r="A59" s="3178"/>
      <c r="C59" s="1294"/>
      <c r="D59" s="3180" t="s">
        <v>4254</v>
      </c>
      <c r="E59" s="1292" t="s">
        <v>4255</v>
      </c>
      <c r="F59" s="1294">
        <v>70</v>
      </c>
    </row>
    <row r="60" spans="1:6" ht="15" customHeight="1">
      <c r="B60" s="3174" t="s">
        <v>4256</v>
      </c>
      <c r="C60" s="1294"/>
      <c r="D60" s="3180" t="s">
        <v>4257</v>
      </c>
      <c r="E60" s="1292" t="s">
        <v>4258</v>
      </c>
      <c r="F60" s="1294">
        <v>71</v>
      </c>
    </row>
    <row r="61" spans="1:6" ht="15" customHeight="1">
      <c r="C61" s="1294"/>
      <c r="D61" s="3180" t="s">
        <v>4259</v>
      </c>
      <c r="E61" s="1292" t="s">
        <v>4260</v>
      </c>
      <c r="F61" s="1294">
        <v>71</v>
      </c>
    </row>
    <row r="62" spans="1:6" ht="15" customHeight="1">
      <c r="A62" s="3178" t="s">
        <v>4261</v>
      </c>
      <c r="B62" s="3172" t="s">
        <v>4262</v>
      </c>
      <c r="C62" s="3177">
        <v>48</v>
      </c>
      <c r="D62" s="3180" t="s">
        <v>4263</v>
      </c>
      <c r="E62" s="1292" t="s">
        <v>4264</v>
      </c>
      <c r="F62" s="1294">
        <v>72</v>
      </c>
    </row>
    <row r="63" spans="1:6" ht="15" customHeight="1">
      <c r="A63" s="3178" t="s">
        <v>4265</v>
      </c>
      <c r="B63" s="3172" t="s">
        <v>4266</v>
      </c>
      <c r="C63" s="3177">
        <v>48</v>
      </c>
      <c r="D63" s="3180" t="s">
        <v>4267</v>
      </c>
      <c r="E63" s="1292" t="s">
        <v>4268</v>
      </c>
      <c r="F63" s="1294">
        <v>72</v>
      </c>
    </row>
    <row r="64" spans="1:6" ht="15" customHeight="1">
      <c r="A64" s="3178" t="s">
        <v>4269</v>
      </c>
      <c r="B64" s="3172" t="s">
        <v>4270</v>
      </c>
      <c r="C64" s="3177">
        <v>49</v>
      </c>
      <c r="D64" s="3180" t="s">
        <v>4271</v>
      </c>
      <c r="E64" s="1292" t="s">
        <v>4272</v>
      </c>
      <c r="F64" s="1294">
        <v>73</v>
      </c>
    </row>
    <row r="65" spans="1:6" ht="15" customHeight="1">
      <c r="A65" s="3178" t="s">
        <v>4273</v>
      </c>
      <c r="B65" s="3172" t="s">
        <v>4274</v>
      </c>
      <c r="C65" s="3177">
        <v>49</v>
      </c>
      <c r="D65" s="3180" t="s">
        <v>4275</v>
      </c>
      <c r="E65" s="3172" t="s">
        <v>4276</v>
      </c>
      <c r="F65" s="1294">
        <v>73</v>
      </c>
    </row>
    <row r="66" spans="1:6" ht="15" customHeight="1">
      <c r="C66" s="3177"/>
      <c r="D66" s="3180" t="s">
        <v>4277</v>
      </c>
      <c r="E66" s="1292" t="s">
        <v>4278</v>
      </c>
      <c r="F66" s="1294">
        <v>73</v>
      </c>
    </row>
    <row r="67" spans="1:6" ht="15" customHeight="1">
      <c r="B67" s="3174" t="s">
        <v>356</v>
      </c>
      <c r="C67" s="3177"/>
      <c r="D67" s="3180" t="s">
        <v>4279</v>
      </c>
      <c r="E67" s="1292" t="s">
        <v>4280</v>
      </c>
      <c r="F67" s="1294">
        <v>74</v>
      </c>
    </row>
    <row r="68" spans="1:6" ht="15" customHeight="1">
      <c r="C68" s="3177"/>
      <c r="D68" s="3180" t="s">
        <v>4281</v>
      </c>
      <c r="E68" s="3172" t="s">
        <v>4282</v>
      </c>
      <c r="F68" s="1294">
        <v>74</v>
      </c>
    </row>
    <row r="69" spans="1:6" ht="15" customHeight="1">
      <c r="A69" s="3178" t="s">
        <v>4283</v>
      </c>
      <c r="B69" s="3172" t="s">
        <v>4284</v>
      </c>
      <c r="C69" s="3177">
        <v>50</v>
      </c>
      <c r="D69" s="3180" t="s">
        <v>4285</v>
      </c>
      <c r="E69" s="1292" t="s">
        <v>4286</v>
      </c>
      <c r="F69" s="1294">
        <v>75</v>
      </c>
    </row>
    <row r="70" spans="1:6" ht="15" customHeight="1">
      <c r="A70" s="3178" t="s">
        <v>4287</v>
      </c>
      <c r="B70" s="3172" t="s">
        <v>4288</v>
      </c>
      <c r="C70" s="3177">
        <v>51</v>
      </c>
      <c r="D70" s="3180" t="s">
        <v>4289</v>
      </c>
      <c r="E70" s="1292" t="s">
        <v>4290</v>
      </c>
      <c r="F70" s="1294">
        <v>75</v>
      </c>
    </row>
    <row r="71" spans="1:6" ht="15" customHeight="1">
      <c r="A71" s="3178" t="s">
        <v>4291</v>
      </c>
      <c r="B71" s="3172" t="s">
        <v>4292</v>
      </c>
      <c r="C71" s="3177">
        <v>51</v>
      </c>
      <c r="D71" s="3180" t="s">
        <v>4293</v>
      </c>
      <c r="E71" s="1292" t="s">
        <v>4294</v>
      </c>
      <c r="F71" s="1294">
        <v>76</v>
      </c>
    </row>
    <row r="72" spans="1:6" ht="15" customHeight="1">
      <c r="A72" s="3178" t="s">
        <v>4295</v>
      </c>
      <c r="B72" s="3172" t="s">
        <v>4296</v>
      </c>
      <c r="C72" s="3177">
        <v>52</v>
      </c>
      <c r="D72" s="3180" t="s">
        <v>4297</v>
      </c>
      <c r="E72" s="1292" t="s">
        <v>4298</v>
      </c>
      <c r="F72" s="1294">
        <v>76</v>
      </c>
    </row>
    <row r="73" spans="1:6" ht="15" customHeight="1">
      <c r="A73" s="3178" t="s">
        <v>4299</v>
      </c>
      <c r="B73" s="3172" t="s">
        <v>4300</v>
      </c>
      <c r="C73" s="3177">
        <v>53</v>
      </c>
      <c r="D73" s="3180" t="s">
        <v>4301</v>
      </c>
      <c r="E73" s="1292" t="s">
        <v>4302</v>
      </c>
      <c r="F73" s="1294">
        <v>77</v>
      </c>
    </row>
    <row r="74" spans="1:6" ht="15" customHeight="1">
      <c r="A74" s="3178" t="s">
        <v>4303</v>
      </c>
      <c r="B74" s="3172" t="s">
        <v>4304</v>
      </c>
      <c r="C74" s="3177">
        <v>53</v>
      </c>
      <c r="D74" s="3180" t="s">
        <v>4305</v>
      </c>
      <c r="E74" s="3172" t="s">
        <v>4306</v>
      </c>
      <c r="F74" s="1294">
        <v>78</v>
      </c>
    </row>
    <row r="75" spans="1:6" ht="15" customHeight="1">
      <c r="A75" s="3178" t="s">
        <v>4307</v>
      </c>
      <c r="B75" s="3172" t="s">
        <v>4308</v>
      </c>
      <c r="C75" s="3177">
        <v>54</v>
      </c>
      <c r="D75" s="3180" t="s">
        <v>4309</v>
      </c>
      <c r="E75" s="3172" t="s">
        <v>4310</v>
      </c>
      <c r="F75" s="1294">
        <v>78</v>
      </c>
    </row>
    <row r="76" spans="1:6" ht="15" customHeight="1">
      <c r="A76" s="3178" t="s">
        <v>4311</v>
      </c>
      <c r="B76" s="3172" t="s">
        <v>4312</v>
      </c>
      <c r="C76" s="3177">
        <v>54</v>
      </c>
    </row>
    <row r="77" spans="1:6" ht="15" customHeight="1">
      <c r="A77" s="3178" t="s">
        <v>4313</v>
      </c>
      <c r="B77" s="3172" t="s">
        <v>4314</v>
      </c>
      <c r="C77" s="3177">
        <v>55</v>
      </c>
      <c r="E77" s="3174" t="s">
        <v>4315</v>
      </c>
    </row>
    <row r="78" spans="1:6" ht="15" customHeight="1">
      <c r="A78" s="3178" t="s">
        <v>4316</v>
      </c>
      <c r="B78" s="3172" t="s">
        <v>4317</v>
      </c>
      <c r="C78" s="3177">
        <v>55</v>
      </c>
    </row>
    <row r="79" spans="1:6" ht="15" customHeight="1">
      <c r="A79" s="3178" t="s">
        <v>4318</v>
      </c>
      <c r="B79" s="3172" t="s">
        <v>4319</v>
      </c>
      <c r="C79" s="3177">
        <v>56</v>
      </c>
      <c r="D79" s="3178" t="s">
        <v>4320</v>
      </c>
      <c r="E79" s="3172" t="s">
        <v>4321</v>
      </c>
      <c r="F79" s="1294">
        <v>79</v>
      </c>
    </row>
    <row r="80" spans="1:6" ht="15" customHeight="1">
      <c r="A80" s="3178" t="s">
        <v>4322</v>
      </c>
      <c r="B80" s="3172" t="s">
        <v>4323</v>
      </c>
      <c r="C80" s="3177">
        <v>56</v>
      </c>
      <c r="D80" s="3178" t="s">
        <v>4324</v>
      </c>
      <c r="E80" s="3172" t="s">
        <v>4325</v>
      </c>
      <c r="F80" s="1294">
        <v>88</v>
      </c>
    </row>
    <row r="81" spans="1:6" ht="15" customHeight="1">
      <c r="A81" s="3178" t="s">
        <v>4326</v>
      </c>
      <c r="B81" s="3172" t="s">
        <v>4327</v>
      </c>
      <c r="C81" s="3177">
        <v>57</v>
      </c>
      <c r="D81" s="3178" t="s">
        <v>4328</v>
      </c>
      <c r="E81" s="3172" t="s">
        <v>4329</v>
      </c>
      <c r="F81" s="1294">
        <v>89</v>
      </c>
    </row>
    <row r="82" spans="1:6" ht="15" customHeight="1">
      <c r="A82" s="3178" t="s">
        <v>4330</v>
      </c>
      <c r="B82" s="3172" t="s">
        <v>4331</v>
      </c>
      <c r="C82" s="3177">
        <v>57</v>
      </c>
      <c r="D82" s="3178" t="s">
        <v>4332</v>
      </c>
      <c r="E82" s="3172" t="s">
        <v>4333</v>
      </c>
      <c r="F82" s="1294">
        <v>90</v>
      </c>
    </row>
    <row r="83" spans="1:6" ht="15" customHeight="1">
      <c r="A83" s="3178" t="s">
        <v>4334</v>
      </c>
      <c r="B83" s="3172" t="s">
        <v>4335</v>
      </c>
      <c r="C83" s="3177">
        <v>58</v>
      </c>
      <c r="D83" s="3178"/>
    </row>
    <row r="84" spans="1:6" ht="15" customHeight="1">
      <c r="A84" s="3178"/>
      <c r="C84" s="3177"/>
      <c r="D84" s="3178"/>
      <c r="E84" s="3174" t="s">
        <v>4336</v>
      </c>
    </row>
    <row r="85" spans="1:6" ht="15" customHeight="1">
      <c r="B85" s="3174" t="s">
        <v>4337</v>
      </c>
      <c r="C85" s="3177"/>
      <c r="D85" s="3178"/>
    </row>
    <row r="86" spans="1:6" ht="15" customHeight="1">
      <c r="C86" s="3177"/>
      <c r="D86" s="3178" t="s">
        <v>4338</v>
      </c>
      <c r="E86" s="3172" t="s">
        <v>4339</v>
      </c>
      <c r="F86" s="1294">
        <v>92</v>
      </c>
    </row>
    <row r="87" spans="1:6" ht="15" customHeight="1">
      <c r="A87" s="3178" t="s">
        <v>4340</v>
      </c>
      <c r="B87" s="3172" t="s">
        <v>4341</v>
      </c>
      <c r="C87" s="3177">
        <v>59</v>
      </c>
      <c r="D87" s="3178" t="s">
        <v>4342</v>
      </c>
      <c r="E87" s="3172" t="s">
        <v>4343</v>
      </c>
      <c r="F87" s="1294">
        <v>93</v>
      </c>
    </row>
    <row r="88" spans="1:6" ht="15" customHeight="1">
      <c r="A88" s="3178" t="s">
        <v>4344</v>
      </c>
      <c r="B88" s="3172" t="s">
        <v>4345</v>
      </c>
      <c r="C88" s="3177">
        <v>60</v>
      </c>
      <c r="D88" s="3178" t="s">
        <v>4346</v>
      </c>
      <c r="E88" s="3172" t="s">
        <v>4347</v>
      </c>
      <c r="F88" s="1294">
        <v>94</v>
      </c>
    </row>
    <row r="89" spans="1:6" ht="15" customHeight="1">
      <c r="A89" s="3178" t="s">
        <v>4348</v>
      </c>
      <c r="B89" s="3172" t="s">
        <v>4349</v>
      </c>
      <c r="C89" s="3177">
        <v>60</v>
      </c>
      <c r="D89" s="3178" t="s">
        <v>4350</v>
      </c>
      <c r="E89" s="3172" t="s">
        <v>4351</v>
      </c>
      <c r="F89" s="1294">
        <v>95</v>
      </c>
    </row>
    <row r="90" spans="1:6" ht="15" customHeight="1">
      <c r="A90" s="3178" t="s">
        <v>4352</v>
      </c>
      <c r="B90" s="3172" t="s">
        <v>4353</v>
      </c>
      <c r="C90" s="3177">
        <v>61</v>
      </c>
      <c r="D90" s="3178" t="s">
        <v>4354</v>
      </c>
      <c r="E90" s="3172" t="s">
        <v>4355</v>
      </c>
      <c r="F90" s="1294">
        <v>96</v>
      </c>
    </row>
    <row r="91" spans="1:6" ht="15" customHeight="1">
      <c r="A91" s="3178" t="s">
        <v>4356</v>
      </c>
      <c r="B91" s="3172" t="s">
        <v>4357</v>
      </c>
      <c r="C91" s="3177">
        <v>62</v>
      </c>
      <c r="D91" s="3178" t="s">
        <v>4358</v>
      </c>
      <c r="E91" s="3172" t="s">
        <v>4359</v>
      </c>
      <c r="F91" s="1294">
        <v>96</v>
      </c>
    </row>
    <row r="92" spans="1:6" ht="15" customHeight="1">
      <c r="A92" s="3178" t="s">
        <v>4360</v>
      </c>
      <c r="B92" s="3172" t="s">
        <v>4361</v>
      </c>
      <c r="C92" s="3177">
        <v>62</v>
      </c>
      <c r="D92" s="3178" t="s">
        <v>4362</v>
      </c>
      <c r="E92" s="3172" t="s">
        <v>4363</v>
      </c>
      <c r="F92" s="1294">
        <v>97</v>
      </c>
    </row>
    <row r="93" spans="1:6" ht="15" customHeight="1">
      <c r="A93" s="3178" t="s">
        <v>4364</v>
      </c>
      <c r="B93" s="3172" t="s">
        <v>4365</v>
      </c>
      <c r="C93" s="3177">
        <v>63</v>
      </c>
      <c r="D93" s="3178"/>
    </row>
    <row r="94" spans="1:6" ht="15" customHeight="1">
      <c r="A94" s="3178" t="s">
        <v>4366</v>
      </c>
      <c r="B94" s="3172" t="s">
        <v>4367</v>
      </c>
      <c r="C94" s="3177">
        <v>64</v>
      </c>
      <c r="D94" s="3178"/>
      <c r="E94" s="3174" t="s">
        <v>4368</v>
      </c>
    </row>
    <row r="95" spans="1:6" ht="15" customHeight="1">
      <c r="A95" s="3178" t="s">
        <v>4369</v>
      </c>
      <c r="B95" s="3172" t="s">
        <v>4370</v>
      </c>
      <c r="C95" s="3177">
        <v>64</v>
      </c>
      <c r="D95" s="3178"/>
    </row>
    <row r="96" spans="1:6" ht="15" customHeight="1">
      <c r="A96" s="3178" t="s">
        <v>4371</v>
      </c>
      <c r="B96" s="3172" t="s">
        <v>4372</v>
      </c>
      <c r="C96" s="3177">
        <v>64</v>
      </c>
      <c r="D96" s="3178" t="s">
        <v>4373</v>
      </c>
      <c r="E96" s="3172" t="s">
        <v>4374</v>
      </c>
      <c r="F96" s="1294">
        <v>98</v>
      </c>
    </row>
    <row r="97" spans="1:6" ht="15" customHeight="1">
      <c r="A97" s="3178" t="s">
        <v>4375</v>
      </c>
      <c r="B97" s="3172" t="s">
        <v>4376</v>
      </c>
      <c r="C97" s="3177">
        <v>65</v>
      </c>
      <c r="F97" s="3175"/>
    </row>
    <row r="98" spans="1:6" ht="15" customHeight="1">
      <c r="A98" s="3178"/>
      <c r="B98" s="3172" t="s">
        <v>4377</v>
      </c>
      <c r="C98" s="3177"/>
      <c r="F98" s="3175"/>
    </row>
    <row r="99" spans="1:6" ht="15" customHeight="1">
      <c r="B99" s="3174" t="s">
        <v>4378</v>
      </c>
      <c r="C99" s="3177"/>
    </row>
    <row r="100" spans="1:6" ht="15" customHeight="1">
      <c r="C100" s="3177"/>
    </row>
    <row r="101" spans="1:6" ht="15" customHeight="1">
      <c r="A101" s="3178" t="s">
        <v>4379</v>
      </c>
      <c r="B101" s="3172" t="s">
        <v>4380</v>
      </c>
      <c r="C101" s="3177">
        <v>66</v>
      </c>
    </row>
    <row r="102" spans="1:6" ht="15" customHeight="1">
      <c r="A102" s="3178" t="s">
        <v>4381</v>
      </c>
      <c r="B102" s="3172" t="s">
        <v>4382</v>
      </c>
      <c r="C102" s="3177">
        <v>66</v>
      </c>
    </row>
    <row r="103" spans="1:6" ht="15" customHeight="1">
      <c r="A103" s="3178" t="s">
        <v>4383</v>
      </c>
      <c r="B103" s="3172" t="s">
        <v>4384</v>
      </c>
      <c r="C103" s="3177">
        <v>67</v>
      </c>
    </row>
    <row r="104" spans="1:6" ht="15" customHeight="1">
      <c r="A104" s="3178" t="s">
        <v>4385</v>
      </c>
      <c r="B104" s="3172" t="s">
        <v>4386</v>
      </c>
      <c r="C104" s="3177">
        <v>67</v>
      </c>
    </row>
    <row r="105" spans="1:6" ht="15" customHeight="1">
      <c r="A105" s="3178" t="s">
        <v>4387</v>
      </c>
      <c r="B105" s="3172" t="s">
        <v>4388</v>
      </c>
      <c r="C105" s="3177">
        <v>68</v>
      </c>
    </row>
    <row r="106" spans="1:6" ht="15" customHeight="1">
      <c r="C106" s="1294"/>
    </row>
    <row r="107" spans="1:6" ht="15" customHeight="1"/>
    <row r="108" spans="1:6" ht="15" customHeight="1"/>
    <row r="109" spans="1:6" ht="15" customHeight="1"/>
    <row r="110" spans="1:6" ht="15" customHeight="1"/>
    <row r="111" spans="1:6" ht="15" customHeight="1"/>
    <row r="112" spans="1:6" ht="15" customHeight="1"/>
    <row r="113" ht="15" customHeight="1"/>
    <row r="114" ht="15" customHeight="1"/>
    <row r="115" ht="15" customHeight="1"/>
    <row r="116" ht="15" customHeight="1"/>
    <row r="117" ht="15" customHeight="1"/>
    <row r="118" ht="15" customHeight="1"/>
    <row r="119" ht="15" customHeight="1"/>
    <row r="120" ht="15" customHeight="1"/>
  </sheetData>
  <mergeCells count="9">
    <mergeCell ref="E45:E46"/>
    <mergeCell ref="E47:E48"/>
    <mergeCell ref="E50:E51"/>
    <mergeCell ref="A1:F1"/>
    <mergeCell ref="E19:E20"/>
    <mergeCell ref="E21:E22"/>
    <mergeCell ref="E23:E24"/>
    <mergeCell ref="E25:E26"/>
    <mergeCell ref="E37:E38"/>
  </mergeCells>
  <phoneticPr fontId="8"/>
  <pageMargins left="0.59055118110236227" right="0.59055118110236227" top="0.39370078740157483" bottom="0.19685039370078741" header="0" footer="0.19685039370078741"/>
  <pageSetup paperSize="9" scale="90" orientation="portrait" r:id="rId1"/>
  <headerFooter alignWithMargins="0"/>
  <rowBreaks count="1" manualBreakCount="1">
    <brk id="52" max="5"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89639-64DC-49D4-B44A-29A5DBC56FC6}">
  <dimension ref="A1:I44"/>
  <sheetViews>
    <sheetView view="pageBreakPreview" zoomScaleNormal="100" zoomScaleSheetLayoutView="100" workbookViewId="0">
      <selection activeCell="I50" sqref="I50"/>
    </sheetView>
  </sheetViews>
  <sheetFormatPr defaultRowHeight="20.100000000000001" customHeight="1"/>
  <cols>
    <col min="1" max="1" width="11" style="4" customWidth="1"/>
    <col min="2" max="7" width="9.375" style="4" customWidth="1"/>
    <col min="8" max="8" width="8" style="4" customWidth="1"/>
    <col min="9" max="11" width="9" style="4"/>
    <col min="12" max="12" width="10.375" style="4" customWidth="1"/>
    <col min="13" max="13" width="13.5" style="4" customWidth="1"/>
    <col min="14" max="16384" width="9" style="4"/>
  </cols>
  <sheetData>
    <row r="1" spans="1:9" ht="25.5" customHeight="1">
      <c r="A1" s="2961" t="s">
        <v>2644</v>
      </c>
      <c r="B1" s="2961"/>
      <c r="C1" s="2962"/>
      <c r="D1" s="513"/>
      <c r="E1" s="513"/>
      <c r="F1" s="2963" t="s">
        <v>425</v>
      </c>
      <c r="G1" s="2963"/>
    </row>
    <row r="2" spans="1:9" ht="18" customHeight="1">
      <c r="A2" s="2989" t="s">
        <v>426</v>
      </c>
      <c r="B2" s="2991" t="s">
        <v>3678</v>
      </c>
      <c r="C2" s="2991"/>
      <c r="D2" s="2991"/>
      <c r="E2" s="2992" t="s">
        <v>2643</v>
      </c>
      <c r="F2" s="2991"/>
      <c r="G2" s="2991"/>
      <c r="H2" s="2"/>
      <c r="I2" s="2"/>
    </row>
    <row r="3" spans="1:9" ht="18" customHeight="1">
      <c r="A3" s="2990"/>
      <c r="B3" s="1502" t="s">
        <v>427</v>
      </c>
      <c r="C3" s="1503" t="s">
        <v>428</v>
      </c>
      <c r="D3" s="1503" t="s">
        <v>429</v>
      </c>
      <c r="E3" s="1426" t="s">
        <v>427</v>
      </c>
      <c r="F3" s="1426" t="s">
        <v>428</v>
      </c>
      <c r="G3" s="1426" t="s">
        <v>429</v>
      </c>
      <c r="H3" s="1413"/>
      <c r="I3" s="2"/>
    </row>
    <row r="4" spans="1:9" ht="18" customHeight="1">
      <c r="A4" s="1504" t="s">
        <v>426</v>
      </c>
      <c r="B4" s="1505" t="s">
        <v>430</v>
      </c>
      <c r="C4" s="1453" t="s">
        <v>430</v>
      </c>
      <c r="D4" s="1453" t="s">
        <v>430</v>
      </c>
      <c r="E4" s="111" t="s">
        <v>431</v>
      </c>
      <c r="F4" s="111" t="s">
        <v>431</v>
      </c>
      <c r="G4" s="111" t="s">
        <v>431</v>
      </c>
      <c r="H4" s="1413"/>
      <c r="I4" s="2"/>
    </row>
    <row r="5" spans="1:9" ht="18" hidden="1" customHeight="1">
      <c r="A5" s="1455" t="s">
        <v>349</v>
      </c>
      <c r="B5" s="115">
        <v>16</v>
      </c>
      <c r="C5" s="116">
        <v>15</v>
      </c>
      <c r="D5" s="116">
        <v>1</v>
      </c>
      <c r="E5" s="116">
        <v>783</v>
      </c>
      <c r="F5" s="116">
        <v>740</v>
      </c>
      <c r="G5" s="117">
        <v>43</v>
      </c>
      <c r="H5" s="1413"/>
      <c r="I5" s="2"/>
    </row>
    <row r="6" spans="1:9" ht="18" hidden="1" customHeight="1">
      <c r="A6" s="1455">
        <v>18</v>
      </c>
      <c r="B6" s="115">
        <v>16</v>
      </c>
      <c r="C6" s="116">
        <v>15</v>
      </c>
      <c r="D6" s="116">
        <v>1</v>
      </c>
      <c r="E6" s="116">
        <v>806</v>
      </c>
      <c r="F6" s="116">
        <v>762</v>
      </c>
      <c r="G6" s="117">
        <v>44</v>
      </c>
      <c r="H6" s="1413"/>
      <c r="I6" s="2"/>
    </row>
    <row r="7" spans="1:9" s="2" customFormat="1" ht="18" customHeight="1">
      <c r="A7" s="1455" t="s">
        <v>3679</v>
      </c>
      <c r="B7" s="115">
        <v>15</v>
      </c>
      <c r="C7" s="116">
        <v>12</v>
      </c>
      <c r="D7" s="116">
        <v>3</v>
      </c>
      <c r="E7" s="116">
        <v>899</v>
      </c>
      <c r="F7" s="116">
        <v>613</v>
      </c>
      <c r="G7" s="117">
        <v>286</v>
      </c>
      <c r="H7" s="1413"/>
    </row>
    <row r="8" spans="1:9" s="2" customFormat="1" ht="18" customHeight="1">
      <c r="A8" s="1455">
        <v>24</v>
      </c>
      <c r="B8" s="115">
        <v>15</v>
      </c>
      <c r="C8" s="116">
        <v>12</v>
      </c>
      <c r="D8" s="116">
        <v>3</v>
      </c>
      <c r="E8" s="116">
        <v>866</v>
      </c>
      <c r="F8" s="116">
        <v>578</v>
      </c>
      <c r="G8" s="117">
        <v>288</v>
      </c>
      <c r="H8" s="1413"/>
    </row>
    <row r="9" spans="1:9" s="2" customFormat="1" ht="18" customHeight="1">
      <c r="A9" s="1455">
        <v>25</v>
      </c>
      <c r="B9" s="115">
        <v>14</v>
      </c>
      <c r="C9" s="116">
        <v>11</v>
      </c>
      <c r="D9" s="116">
        <v>3</v>
      </c>
      <c r="E9" s="116">
        <v>866</v>
      </c>
      <c r="F9" s="116">
        <v>578</v>
      </c>
      <c r="G9" s="117">
        <v>288</v>
      </c>
      <c r="H9" s="1413"/>
    </row>
    <row r="10" spans="1:9" s="2" customFormat="1" ht="18" customHeight="1">
      <c r="A10" s="1455">
        <v>26</v>
      </c>
      <c r="B10" s="115">
        <v>14</v>
      </c>
      <c r="C10" s="116">
        <v>11</v>
      </c>
      <c r="D10" s="116">
        <v>3</v>
      </c>
      <c r="E10" s="116">
        <v>868</v>
      </c>
      <c r="F10" s="116">
        <v>580</v>
      </c>
      <c r="G10" s="117">
        <v>288</v>
      </c>
      <c r="H10" s="1413"/>
    </row>
    <row r="11" spans="1:9" s="2" customFormat="1" ht="18" customHeight="1">
      <c r="A11" s="1455">
        <v>27</v>
      </c>
      <c r="B11" s="118">
        <v>14</v>
      </c>
      <c r="C11" s="116">
        <v>9</v>
      </c>
      <c r="D11" s="116">
        <v>5</v>
      </c>
      <c r="E11" s="116">
        <v>861</v>
      </c>
      <c r="F11" s="116">
        <v>404</v>
      </c>
      <c r="G11" s="117">
        <v>457</v>
      </c>
      <c r="H11" s="1413"/>
    </row>
    <row r="12" spans="1:9" s="2" customFormat="1" ht="18" customHeight="1">
      <c r="A12" s="1455">
        <v>28</v>
      </c>
      <c r="B12" s="118">
        <v>14</v>
      </c>
      <c r="C12" s="116">
        <v>9</v>
      </c>
      <c r="D12" s="116">
        <v>5</v>
      </c>
      <c r="E12" s="116">
        <v>924</v>
      </c>
      <c r="F12" s="116">
        <v>438</v>
      </c>
      <c r="G12" s="117">
        <v>486</v>
      </c>
      <c r="H12" s="1413"/>
    </row>
    <row r="13" spans="1:9" s="2" customFormat="1" ht="18" customHeight="1">
      <c r="A13" s="1419">
        <v>29</v>
      </c>
      <c r="B13" s="118">
        <v>14</v>
      </c>
      <c r="C13" s="118">
        <v>9</v>
      </c>
      <c r="D13" s="118">
        <v>5</v>
      </c>
      <c r="E13" s="118">
        <v>905</v>
      </c>
      <c r="F13" s="118">
        <v>413</v>
      </c>
      <c r="G13" s="119">
        <v>492</v>
      </c>
      <c r="H13" s="1413"/>
    </row>
    <row r="14" spans="1:9" s="2" customFormat="1" ht="18" customHeight="1">
      <c r="A14" s="1419">
        <v>30</v>
      </c>
      <c r="B14" s="118">
        <v>14</v>
      </c>
      <c r="C14" s="118">
        <v>9</v>
      </c>
      <c r="D14" s="118">
        <v>5</v>
      </c>
      <c r="E14" s="118">
        <v>894</v>
      </c>
      <c r="F14" s="118">
        <v>418</v>
      </c>
      <c r="G14" s="119">
        <v>476</v>
      </c>
      <c r="H14" s="1413"/>
    </row>
    <row r="15" spans="1:9" s="2" customFormat="1" ht="18" customHeight="1">
      <c r="A15" s="1419">
        <v>31</v>
      </c>
      <c r="B15" s="118">
        <v>15</v>
      </c>
      <c r="C15" s="118">
        <v>9</v>
      </c>
      <c r="D15" s="118">
        <v>6</v>
      </c>
      <c r="E15" s="118">
        <v>898</v>
      </c>
      <c r="F15" s="118">
        <v>422</v>
      </c>
      <c r="G15" s="119">
        <v>476</v>
      </c>
      <c r="H15" s="1413"/>
    </row>
    <row r="16" spans="1:9" s="2" customFormat="1" ht="18" customHeight="1">
      <c r="A16" s="1419" t="s">
        <v>180</v>
      </c>
      <c r="B16" s="118">
        <v>15</v>
      </c>
      <c r="C16" s="118">
        <v>9</v>
      </c>
      <c r="D16" s="118">
        <v>6</v>
      </c>
      <c r="E16" s="118">
        <v>933</v>
      </c>
      <c r="F16" s="118">
        <v>438</v>
      </c>
      <c r="G16" s="119">
        <v>495</v>
      </c>
      <c r="H16" s="1413"/>
    </row>
    <row r="17" spans="1:8" s="129" customFormat="1" ht="18" customHeight="1">
      <c r="A17" s="1419">
        <v>3</v>
      </c>
      <c r="B17" s="118">
        <v>16</v>
      </c>
      <c r="C17" s="118">
        <v>9</v>
      </c>
      <c r="D17" s="118">
        <v>7</v>
      </c>
      <c r="E17" s="118">
        <v>1001</v>
      </c>
      <c r="F17" s="118">
        <v>437</v>
      </c>
      <c r="G17" s="119">
        <v>564</v>
      </c>
      <c r="H17" s="546"/>
    </row>
    <row r="18" spans="1:8" s="129" customFormat="1" ht="18" customHeight="1">
      <c r="A18" s="1419">
        <v>4</v>
      </c>
      <c r="B18" s="118">
        <v>16</v>
      </c>
      <c r="C18" s="118">
        <v>9</v>
      </c>
      <c r="D18" s="118">
        <v>7</v>
      </c>
      <c r="E18" s="118">
        <v>978</v>
      </c>
      <c r="F18" s="118">
        <v>415</v>
      </c>
      <c r="G18" s="119">
        <v>563</v>
      </c>
      <c r="H18" s="546"/>
    </row>
    <row r="19" spans="1:8" s="2" customFormat="1" ht="18" customHeight="1">
      <c r="A19" s="1791">
        <v>5</v>
      </c>
      <c r="B19" s="118">
        <v>16</v>
      </c>
      <c r="C19" s="118">
        <v>9</v>
      </c>
      <c r="D19" s="118">
        <v>7</v>
      </c>
      <c r="E19" s="118">
        <v>999</v>
      </c>
      <c r="F19" s="118">
        <v>422</v>
      </c>
      <c r="G19" s="119">
        <v>577</v>
      </c>
      <c r="H19" s="1413"/>
    </row>
    <row r="20" spans="1:8" s="2" customFormat="1" ht="18" customHeight="1">
      <c r="A20" s="1772">
        <v>6</v>
      </c>
      <c r="B20" s="120">
        <v>16</v>
      </c>
      <c r="C20" s="120">
        <v>9</v>
      </c>
      <c r="D20" s="120">
        <v>7</v>
      </c>
      <c r="E20" s="120">
        <v>941</v>
      </c>
      <c r="F20" s="120">
        <v>394</v>
      </c>
      <c r="G20" s="1055">
        <v>547</v>
      </c>
      <c r="H20" s="1413"/>
    </row>
    <row r="21" spans="1:8" s="2" customFormat="1" ht="18" customHeight="1">
      <c r="A21" s="2930" t="s">
        <v>432</v>
      </c>
      <c r="B21" s="2962"/>
      <c r="C21" s="2962"/>
      <c r="H21" s="1413"/>
    </row>
    <row r="22" spans="1:8" s="2" customFormat="1" ht="18" customHeight="1">
      <c r="A22" s="1432" t="s">
        <v>3680</v>
      </c>
      <c r="B22" s="510"/>
      <c r="C22" s="510"/>
      <c r="H22" s="1413"/>
    </row>
    <row r="23" spans="1:8" s="2" customFormat="1" ht="18" customHeight="1">
      <c r="A23" s="1432" t="s">
        <v>3681</v>
      </c>
      <c r="B23" s="510"/>
      <c r="C23" s="510"/>
      <c r="H23" s="1413"/>
    </row>
    <row r="24" spans="1:8" s="2" customFormat="1" ht="18" customHeight="1"/>
    <row r="25" spans="1:8" s="2" customFormat="1" ht="25.5" customHeight="1">
      <c r="A25" s="2988" t="s">
        <v>2645</v>
      </c>
      <c r="B25" s="2961"/>
      <c r="C25" s="2961"/>
      <c r="D25" s="2961"/>
      <c r="E25" s="510"/>
      <c r="F25" s="2963" t="s">
        <v>425</v>
      </c>
      <c r="G25" s="2963"/>
      <c r="H25" s="510"/>
    </row>
    <row r="26" spans="1:8" s="2" customFormat="1" ht="18" customHeight="1">
      <c r="A26" s="1506"/>
      <c r="B26" s="1507" t="s">
        <v>433</v>
      </c>
      <c r="C26" s="1503" t="s">
        <v>434</v>
      </c>
      <c r="D26" s="1503" t="s">
        <v>435</v>
      </c>
      <c r="E26" s="1503" t="s">
        <v>436</v>
      </c>
      <c r="F26" s="1503" t="s">
        <v>437</v>
      </c>
      <c r="G26" s="1503" t="s">
        <v>438</v>
      </c>
      <c r="H26" s="1508"/>
    </row>
    <row r="27" spans="1:8" s="2" customFormat="1" ht="18" customHeight="1">
      <c r="A27" s="1504"/>
      <c r="B27" s="1505" t="s">
        <v>431</v>
      </c>
      <c r="C27" s="1453" t="s">
        <v>431</v>
      </c>
      <c r="D27" s="111" t="s">
        <v>431</v>
      </c>
      <c r="E27" s="1453" t="s">
        <v>431</v>
      </c>
      <c r="F27" s="1453" t="s">
        <v>431</v>
      </c>
      <c r="G27" s="1454" t="s">
        <v>431</v>
      </c>
      <c r="H27" s="1508"/>
    </row>
    <row r="28" spans="1:8" s="2" customFormat="1" ht="18" hidden="1" customHeight="1">
      <c r="A28" s="1455" t="s">
        <v>349</v>
      </c>
      <c r="B28" s="1509">
        <v>7</v>
      </c>
      <c r="C28" s="1510">
        <v>48</v>
      </c>
      <c r="D28" s="1510">
        <v>114</v>
      </c>
      <c r="E28" s="1510">
        <v>194</v>
      </c>
      <c r="F28" s="1510">
        <v>213</v>
      </c>
      <c r="G28" s="1511">
        <v>209</v>
      </c>
      <c r="H28" s="1508"/>
    </row>
    <row r="29" spans="1:8" s="2" customFormat="1" ht="18" hidden="1" customHeight="1">
      <c r="A29" s="1455">
        <v>18</v>
      </c>
      <c r="B29" s="1509">
        <v>9</v>
      </c>
      <c r="C29" s="1510">
        <v>50</v>
      </c>
      <c r="D29" s="1510">
        <v>102</v>
      </c>
      <c r="E29" s="1510">
        <v>222</v>
      </c>
      <c r="F29" s="1510">
        <v>201</v>
      </c>
      <c r="G29" s="1511">
        <v>221</v>
      </c>
      <c r="H29" s="1508"/>
    </row>
    <row r="30" spans="1:8" s="2" customFormat="1" ht="18" customHeight="1">
      <c r="A30" s="1455" t="s">
        <v>3679</v>
      </c>
      <c r="B30" s="1509">
        <v>16</v>
      </c>
      <c r="C30" s="1510">
        <v>79</v>
      </c>
      <c r="D30" s="1510">
        <v>143</v>
      </c>
      <c r="E30" s="1510">
        <v>209</v>
      </c>
      <c r="F30" s="1510">
        <v>230</v>
      </c>
      <c r="G30" s="1512">
        <v>222</v>
      </c>
      <c r="H30" s="1508"/>
    </row>
    <row r="31" spans="1:8" s="2" customFormat="1" ht="18" customHeight="1">
      <c r="A31" s="1455">
        <v>24</v>
      </c>
      <c r="B31" s="1509">
        <v>18</v>
      </c>
      <c r="C31" s="1510">
        <v>76</v>
      </c>
      <c r="D31" s="1510">
        <v>126</v>
      </c>
      <c r="E31" s="1510">
        <v>210</v>
      </c>
      <c r="F31" s="1510">
        <v>211</v>
      </c>
      <c r="G31" s="1512">
        <v>225</v>
      </c>
      <c r="H31" s="1508"/>
    </row>
    <row r="32" spans="1:8" s="2" customFormat="1" ht="18" customHeight="1">
      <c r="A32" s="1455">
        <v>25</v>
      </c>
      <c r="B32" s="1509">
        <v>19</v>
      </c>
      <c r="C32" s="1510">
        <v>88</v>
      </c>
      <c r="D32" s="1510">
        <v>124</v>
      </c>
      <c r="E32" s="1510">
        <v>207</v>
      </c>
      <c r="F32" s="1510">
        <v>215</v>
      </c>
      <c r="G32" s="1512">
        <v>213</v>
      </c>
      <c r="H32" s="1508"/>
    </row>
    <row r="33" spans="1:8" s="2" customFormat="1" ht="18" customHeight="1">
      <c r="A33" s="1455">
        <v>26</v>
      </c>
      <c r="B33" s="1509">
        <v>15</v>
      </c>
      <c r="C33" s="1510">
        <v>98</v>
      </c>
      <c r="D33" s="1510">
        <v>134</v>
      </c>
      <c r="E33" s="1510">
        <v>204</v>
      </c>
      <c r="F33" s="1510">
        <v>207</v>
      </c>
      <c r="G33" s="1512">
        <v>210</v>
      </c>
      <c r="H33" s="1508"/>
    </row>
    <row r="34" spans="1:8" s="2" customFormat="1" ht="18" customHeight="1">
      <c r="A34" s="1455">
        <v>27</v>
      </c>
      <c r="B34" s="1510">
        <v>17</v>
      </c>
      <c r="C34" s="1510">
        <v>97</v>
      </c>
      <c r="D34" s="1510">
        <v>141</v>
      </c>
      <c r="E34" s="1510">
        <v>189</v>
      </c>
      <c r="F34" s="1510">
        <v>213</v>
      </c>
      <c r="G34" s="1512">
        <v>204</v>
      </c>
      <c r="H34" s="1508"/>
    </row>
    <row r="35" spans="1:8" s="2" customFormat="1" ht="18" customHeight="1">
      <c r="A35" s="1455">
        <v>28</v>
      </c>
      <c r="B35" s="1510">
        <v>15</v>
      </c>
      <c r="C35" s="1510">
        <v>126</v>
      </c>
      <c r="D35" s="1510">
        <v>143</v>
      </c>
      <c r="E35" s="1510">
        <v>221</v>
      </c>
      <c r="F35" s="1510">
        <v>203</v>
      </c>
      <c r="G35" s="1512">
        <v>216</v>
      </c>
      <c r="H35" s="1508"/>
    </row>
    <row r="36" spans="1:8" s="2" customFormat="1" ht="18" customHeight="1">
      <c r="A36" s="1419">
        <v>29</v>
      </c>
      <c r="B36" s="121">
        <v>19</v>
      </c>
      <c r="C36" s="121">
        <v>119</v>
      </c>
      <c r="D36" s="121">
        <v>166</v>
      </c>
      <c r="E36" s="121">
        <v>176</v>
      </c>
      <c r="F36" s="121">
        <v>221</v>
      </c>
      <c r="G36" s="122">
        <v>204</v>
      </c>
      <c r="H36" s="1508"/>
    </row>
    <row r="37" spans="1:8" s="2" customFormat="1" ht="18" customHeight="1">
      <c r="A37" s="1419">
        <v>30</v>
      </c>
      <c r="B37" s="121">
        <v>15</v>
      </c>
      <c r="C37" s="121">
        <v>118</v>
      </c>
      <c r="D37" s="121">
        <v>155</v>
      </c>
      <c r="E37" s="121">
        <v>203</v>
      </c>
      <c r="F37" s="121">
        <v>180</v>
      </c>
      <c r="G37" s="122">
        <v>223</v>
      </c>
      <c r="H37" s="1508"/>
    </row>
    <row r="38" spans="1:8" s="2" customFormat="1" ht="18" customHeight="1">
      <c r="A38" s="1419">
        <v>31</v>
      </c>
      <c r="B38" s="121">
        <v>23</v>
      </c>
      <c r="C38" s="121">
        <v>145</v>
      </c>
      <c r="D38" s="121">
        <v>139</v>
      </c>
      <c r="E38" s="121">
        <v>208</v>
      </c>
      <c r="F38" s="121">
        <v>202</v>
      </c>
      <c r="G38" s="477">
        <v>181</v>
      </c>
      <c r="H38" s="1508"/>
    </row>
    <row r="39" spans="1:8" s="2" customFormat="1" ht="18" customHeight="1">
      <c r="A39" s="1419" t="s">
        <v>180</v>
      </c>
      <c r="B39" s="121">
        <v>13</v>
      </c>
      <c r="C39" s="121">
        <v>136</v>
      </c>
      <c r="D39" s="121">
        <v>178</v>
      </c>
      <c r="E39" s="121">
        <v>184</v>
      </c>
      <c r="F39" s="121">
        <v>216</v>
      </c>
      <c r="G39" s="122">
        <v>206</v>
      </c>
      <c r="H39" s="1508"/>
    </row>
    <row r="40" spans="1:8" s="2" customFormat="1" ht="18" customHeight="1">
      <c r="A40" s="1419">
        <v>3</v>
      </c>
      <c r="B40" s="121">
        <v>27</v>
      </c>
      <c r="C40" s="121">
        <v>129</v>
      </c>
      <c r="D40" s="121">
        <v>179</v>
      </c>
      <c r="E40" s="121">
        <v>227</v>
      </c>
      <c r="F40" s="121">
        <v>203</v>
      </c>
      <c r="G40" s="477">
        <v>236</v>
      </c>
      <c r="H40" s="1508"/>
    </row>
    <row r="41" spans="1:8" s="2" customFormat="1" ht="18" customHeight="1">
      <c r="A41" s="1419">
        <v>4</v>
      </c>
      <c r="B41" s="121">
        <v>17</v>
      </c>
      <c r="C41" s="121">
        <v>152</v>
      </c>
      <c r="D41" s="121">
        <v>161</v>
      </c>
      <c r="E41" s="121">
        <v>210</v>
      </c>
      <c r="F41" s="121">
        <v>236</v>
      </c>
      <c r="G41" s="122">
        <v>202</v>
      </c>
      <c r="H41" s="1508"/>
    </row>
    <row r="42" spans="1:8" s="2" customFormat="1" ht="18" customHeight="1">
      <c r="A42" s="1791">
        <v>5</v>
      </c>
      <c r="B42" s="121">
        <v>19</v>
      </c>
      <c r="C42" s="121">
        <v>145</v>
      </c>
      <c r="D42" s="121">
        <v>187</v>
      </c>
      <c r="E42" s="121">
        <v>192</v>
      </c>
      <c r="F42" s="121">
        <v>218</v>
      </c>
      <c r="G42" s="477">
        <v>238</v>
      </c>
      <c r="H42" s="1508"/>
    </row>
    <row r="43" spans="1:8" s="2" customFormat="1" ht="18" customHeight="1">
      <c r="A43" s="1772">
        <v>6</v>
      </c>
      <c r="B43" s="123">
        <v>10</v>
      </c>
      <c r="C43" s="123">
        <v>148</v>
      </c>
      <c r="D43" s="123">
        <v>179</v>
      </c>
      <c r="E43" s="123">
        <v>195</v>
      </c>
      <c r="F43" s="123">
        <v>196</v>
      </c>
      <c r="G43" s="124">
        <v>213</v>
      </c>
      <c r="H43" s="1508"/>
    </row>
    <row r="44" spans="1:8" s="2" customFormat="1" ht="18" customHeight="1">
      <c r="A44" s="2930" t="s">
        <v>439</v>
      </c>
      <c r="B44" s="2962"/>
      <c r="C44" s="2962"/>
      <c r="D44" s="510"/>
      <c r="E44" s="510"/>
      <c r="F44" s="510"/>
      <c r="G44" s="510"/>
      <c r="H44" s="510"/>
    </row>
  </sheetData>
  <mergeCells count="9">
    <mergeCell ref="A25:D25"/>
    <mergeCell ref="F25:G25"/>
    <mergeCell ref="A44:C44"/>
    <mergeCell ref="A1:C1"/>
    <mergeCell ref="F1:G1"/>
    <mergeCell ref="A2:A3"/>
    <mergeCell ref="B2:D2"/>
    <mergeCell ref="E2:G2"/>
    <mergeCell ref="A21:C2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45"/>
  <sheetViews>
    <sheetView view="pageBreakPreview" zoomScaleNormal="100" zoomScaleSheetLayoutView="100" workbookViewId="0">
      <selection activeCell="I50" sqref="I50"/>
    </sheetView>
  </sheetViews>
  <sheetFormatPr defaultRowHeight="24.95" customHeight="1"/>
  <cols>
    <col min="1" max="1" width="10.625" style="83" customWidth="1"/>
    <col min="2" max="11" width="6.875" style="83" customWidth="1"/>
    <col min="12" max="12" width="9" style="83"/>
    <col min="13" max="13" width="11.5" style="83" customWidth="1"/>
    <col min="14" max="23" width="7" style="83" customWidth="1"/>
    <col min="24" max="256" width="9" style="83"/>
    <col min="257" max="257" width="7.625" style="83" customWidth="1"/>
    <col min="258" max="258" width="8.375" style="83" customWidth="1"/>
    <col min="259" max="259" width="7.125" style="83" customWidth="1"/>
    <col min="260" max="260" width="7.375" style="83" customWidth="1"/>
    <col min="261" max="261" width="8.125" style="83" customWidth="1"/>
    <col min="262" max="262" width="7.75" style="83" customWidth="1"/>
    <col min="263" max="263" width="7.375" style="83" customWidth="1"/>
    <col min="264" max="264" width="7.625" style="83" customWidth="1"/>
    <col min="265" max="265" width="7.5" style="83" customWidth="1"/>
    <col min="266" max="512" width="9" style="83"/>
    <col min="513" max="513" width="7.625" style="83" customWidth="1"/>
    <col min="514" max="514" width="8.375" style="83" customWidth="1"/>
    <col min="515" max="515" width="7.125" style="83" customWidth="1"/>
    <col min="516" max="516" width="7.375" style="83" customWidth="1"/>
    <col min="517" max="517" width="8.125" style="83" customWidth="1"/>
    <col min="518" max="518" width="7.75" style="83" customWidth="1"/>
    <col min="519" max="519" width="7.375" style="83" customWidth="1"/>
    <col min="520" max="520" width="7.625" style="83" customWidth="1"/>
    <col min="521" max="521" width="7.5" style="83" customWidth="1"/>
    <col min="522" max="768" width="9" style="83"/>
    <col min="769" max="769" width="7.625" style="83" customWidth="1"/>
    <col min="770" max="770" width="8.375" style="83" customWidth="1"/>
    <col min="771" max="771" width="7.125" style="83" customWidth="1"/>
    <col min="772" max="772" width="7.375" style="83" customWidth="1"/>
    <col min="773" max="773" width="8.125" style="83" customWidth="1"/>
    <col min="774" max="774" width="7.75" style="83" customWidth="1"/>
    <col min="775" max="775" width="7.375" style="83" customWidth="1"/>
    <col min="776" max="776" width="7.625" style="83" customWidth="1"/>
    <col min="777" max="777" width="7.5" style="83" customWidth="1"/>
    <col min="778" max="1024" width="9" style="83"/>
    <col min="1025" max="1025" width="7.625" style="83" customWidth="1"/>
    <col min="1026" max="1026" width="8.375" style="83" customWidth="1"/>
    <col min="1027" max="1027" width="7.125" style="83" customWidth="1"/>
    <col min="1028" max="1028" width="7.375" style="83" customWidth="1"/>
    <col min="1029" max="1029" width="8.125" style="83" customWidth="1"/>
    <col min="1030" max="1030" width="7.75" style="83" customWidth="1"/>
    <col min="1031" max="1031" width="7.375" style="83" customWidth="1"/>
    <col min="1032" max="1032" width="7.625" style="83" customWidth="1"/>
    <col min="1033" max="1033" width="7.5" style="83" customWidth="1"/>
    <col min="1034" max="1280" width="9" style="83"/>
    <col min="1281" max="1281" width="7.625" style="83" customWidth="1"/>
    <col min="1282" max="1282" width="8.375" style="83" customWidth="1"/>
    <col min="1283" max="1283" width="7.125" style="83" customWidth="1"/>
    <col min="1284" max="1284" width="7.375" style="83" customWidth="1"/>
    <col min="1285" max="1285" width="8.125" style="83" customWidth="1"/>
    <col min="1286" max="1286" width="7.75" style="83" customWidth="1"/>
    <col min="1287" max="1287" width="7.375" style="83" customWidth="1"/>
    <col min="1288" max="1288" width="7.625" style="83" customWidth="1"/>
    <col min="1289" max="1289" width="7.5" style="83" customWidth="1"/>
    <col min="1290" max="1536" width="9" style="83"/>
    <col min="1537" max="1537" width="7.625" style="83" customWidth="1"/>
    <col min="1538" max="1538" width="8.375" style="83" customWidth="1"/>
    <col min="1539" max="1539" width="7.125" style="83" customWidth="1"/>
    <col min="1540" max="1540" width="7.375" style="83" customWidth="1"/>
    <col min="1541" max="1541" width="8.125" style="83" customWidth="1"/>
    <col min="1542" max="1542" width="7.75" style="83" customWidth="1"/>
    <col min="1543" max="1543" width="7.375" style="83" customWidth="1"/>
    <col min="1544" max="1544" width="7.625" style="83" customWidth="1"/>
    <col min="1545" max="1545" width="7.5" style="83" customWidth="1"/>
    <col min="1546" max="1792" width="9" style="83"/>
    <col min="1793" max="1793" width="7.625" style="83" customWidth="1"/>
    <col min="1794" max="1794" width="8.375" style="83" customWidth="1"/>
    <col min="1795" max="1795" width="7.125" style="83" customWidth="1"/>
    <col min="1796" max="1796" width="7.375" style="83" customWidth="1"/>
    <col min="1797" max="1797" width="8.125" style="83" customWidth="1"/>
    <col min="1798" max="1798" width="7.75" style="83" customWidth="1"/>
    <col min="1799" max="1799" width="7.375" style="83" customWidth="1"/>
    <col min="1800" max="1800" width="7.625" style="83" customWidth="1"/>
    <col min="1801" max="1801" width="7.5" style="83" customWidth="1"/>
    <col min="1802" max="2048" width="9" style="83"/>
    <col min="2049" max="2049" width="7.625" style="83" customWidth="1"/>
    <col min="2050" max="2050" width="8.375" style="83" customWidth="1"/>
    <col min="2051" max="2051" width="7.125" style="83" customWidth="1"/>
    <col min="2052" max="2052" width="7.375" style="83" customWidth="1"/>
    <col min="2053" max="2053" width="8.125" style="83" customWidth="1"/>
    <col min="2054" max="2054" width="7.75" style="83" customWidth="1"/>
    <col min="2055" max="2055" width="7.375" style="83" customWidth="1"/>
    <col min="2056" max="2056" width="7.625" style="83" customWidth="1"/>
    <col min="2057" max="2057" width="7.5" style="83" customWidth="1"/>
    <col min="2058" max="2304" width="9" style="83"/>
    <col min="2305" max="2305" width="7.625" style="83" customWidth="1"/>
    <col min="2306" max="2306" width="8.375" style="83" customWidth="1"/>
    <col min="2307" max="2307" width="7.125" style="83" customWidth="1"/>
    <col min="2308" max="2308" width="7.375" style="83" customWidth="1"/>
    <col min="2309" max="2309" width="8.125" style="83" customWidth="1"/>
    <col min="2310" max="2310" width="7.75" style="83" customWidth="1"/>
    <col min="2311" max="2311" width="7.375" style="83" customWidth="1"/>
    <col min="2312" max="2312" width="7.625" style="83" customWidth="1"/>
    <col min="2313" max="2313" width="7.5" style="83" customWidth="1"/>
    <col min="2314" max="2560" width="9" style="83"/>
    <col min="2561" max="2561" width="7.625" style="83" customWidth="1"/>
    <col min="2562" max="2562" width="8.375" style="83" customWidth="1"/>
    <col min="2563" max="2563" width="7.125" style="83" customWidth="1"/>
    <col min="2564" max="2564" width="7.375" style="83" customWidth="1"/>
    <col min="2565" max="2565" width="8.125" style="83" customWidth="1"/>
    <col min="2566" max="2566" width="7.75" style="83" customWidth="1"/>
    <col min="2567" max="2567" width="7.375" style="83" customWidth="1"/>
    <col min="2568" max="2568" width="7.625" style="83" customWidth="1"/>
    <col min="2569" max="2569" width="7.5" style="83" customWidth="1"/>
    <col min="2570" max="2816" width="9" style="83"/>
    <col min="2817" max="2817" width="7.625" style="83" customWidth="1"/>
    <col min="2818" max="2818" width="8.375" style="83" customWidth="1"/>
    <col min="2819" max="2819" width="7.125" style="83" customWidth="1"/>
    <col min="2820" max="2820" width="7.375" style="83" customWidth="1"/>
    <col min="2821" max="2821" width="8.125" style="83" customWidth="1"/>
    <col min="2822" max="2822" width="7.75" style="83" customWidth="1"/>
    <col min="2823" max="2823" width="7.375" style="83" customWidth="1"/>
    <col min="2824" max="2824" width="7.625" style="83" customWidth="1"/>
    <col min="2825" max="2825" width="7.5" style="83" customWidth="1"/>
    <col min="2826" max="3072" width="9" style="83"/>
    <col min="3073" max="3073" width="7.625" style="83" customWidth="1"/>
    <col min="3074" max="3074" width="8.375" style="83" customWidth="1"/>
    <col min="3075" max="3075" width="7.125" style="83" customWidth="1"/>
    <col min="3076" max="3076" width="7.375" style="83" customWidth="1"/>
    <col min="3077" max="3077" width="8.125" style="83" customWidth="1"/>
    <col min="3078" max="3078" width="7.75" style="83" customWidth="1"/>
    <col min="3079" max="3079" width="7.375" style="83" customWidth="1"/>
    <col min="3080" max="3080" width="7.625" style="83" customWidth="1"/>
    <col min="3081" max="3081" width="7.5" style="83" customWidth="1"/>
    <col min="3082" max="3328" width="9" style="83"/>
    <col min="3329" max="3329" width="7.625" style="83" customWidth="1"/>
    <col min="3330" max="3330" width="8.375" style="83" customWidth="1"/>
    <col min="3331" max="3331" width="7.125" style="83" customWidth="1"/>
    <col min="3332" max="3332" width="7.375" style="83" customWidth="1"/>
    <col min="3333" max="3333" width="8.125" style="83" customWidth="1"/>
    <col min="3334" max="3334" width="7.75" style="83" customWidth="1"/>
    <col min="3335" max="3335" width="7.375" style="83" customWidth="1"/>
    <col min="3336" max="3336" width="7.625" style="83" customWidth="1"/>
    <col min="3337" max="3337" width="7.5" style="83" customWidth="1"/>
    <col min="3338" max="3584" width="9" style="83"/>
    <col min="3585" max="3585" width="7.625" style="83" customWidth="1"/>
    <col min="3586" max="3586" width="8.375" style="83" customWidth="1"/>
    <col min="3587" max="3587" width="7.125" style="83" customWidth="1"/>
    <col min="3588" max="3588" width="7.375" style="83" customWidth="1"/>
    <col min="3589" max="3589" width="8.125" style="83" customWidth="1"/>
    <col min="3590" max="3590" width="7.75" style="83" customWidth="1"/>
    <col min="3591" max="3591" width="7.375" style="83" customWidth="1"/>
    <col min="3592" max="3592" width="7.625" style="83" customWidth="1"/>
    <col min="3593" max="3593" width="7.5" style="83" customWidth="1"/>
    <col min="3594" max="3840" width="9" style="83"/>
    <col min="3841" max="3841" width="7.625" style="83" customWidth="1"/>
    <col min="3842" max="3842" width="8.375" style="83" customWidth="1"/>
    <col min="3843" max="3843" width="7.125" style="83" customWidth="1"/>
    <col min="3844" max="3844" width="7.375" style="83" customWidth="1"/>
    <col min="3845" max="3845" width="8.125" style="83" customWidth="1"/>
    <col min="3846" max="3846" width="7.75" style="83" customWidth="1"/>
    <col min="3847" max="3847" width="7.375" style="83" customWidth="1"/>
    <col min="3848" max="3848" width="7.625" style="83" customWidth="1"/>
    <col min="3849" max="3849" width="7.5" style="83" customWidth="1"/>
    <col min="3850" max="4096" width="9" style="83"/>
    <col min="4097" max="4097" width="7.625" style="83" customWidth="1"/>
    <col min="4098" max="4098" width="8.375" style="83" customWidth="1"/>
    <col min="4099" max="4099" width="7.125" style="83" customWidth="1"/>
    <col min="4100" max="4100" width="7.375" style="83" customWidth="1"/>
    <col min="4101" max="4101" width="8.125" style="83" customWidth="1"/>
    <col min="4102" max="4102" width="7.75" style="83" customWidth="1"/>
    <col min="4103" max="4103" width="7.375" style="83" customWidth="1"/>
    <col min="4104" max="4104" width="7.625" style="83" customWidth="1"/>
    <col min="4105" max="4105" width="7.5" style="83" customWidth="1"/>
    <col min="4106" max="4352" width="9" style="83"/>
    <col min="4353" max="4353" width="7.625" style="83" customWidth="1"/>
    <col min="4354" max="4354" width="8.375" style="83" customWidth="1"/>
    <col min="4355" max="4355" width="7.125" style="83" customWidth="1"/>
    <col min="4356" max="4356" width="7.375" style="83" customWidth="1"/>
    <col min="4357" max="4357" width="8.125" style="83" customWidth="1"/>
    <col min="4358" max="4358" width="7.75" style="83" customWidth="1"/>
    <col min="4359" max="4359" width="7.375" style="83" customWidth="1"/>
    <col min="4360" max="4360" width="7.625" style="83" customWidth="1"/>
    <col min="4361" max="4361" width="7.5" style="83" customWidth="1"/>
    <col min="4362" max="4608" width="9" style="83"/>
    <col min="4609" max="4609" width="7.625" style="83" customWidth="1"/>
    <col min="4610" max="4610" width="8.375" style="83" customWidth="1"/>
    <col min="4611" max="4611" width="7.125" style="83" customWidth="1"/>
    <col min="4612" max="4612" width="7.375" style="83" customWidth="1"/>
    <col min="4613" max="4613" width="8.125" style="83" customWidth="1"/>
    <col min="4614" max="4614" width="7.75" style="83" customWidth="1"/>
    <col min="4615" max="4615" width="7.375" style="83" customWidth="1"/>
    <col min="4616" max="4616" width="7.625" style="83" customWidth="1"/>
    <col min="4617" max="4617" width="7.5" style="83" customWidth="1"/>
    <col min="4618" max="4864" width="9" style="83"/>
    <col min="4865" max="4865" width="7.625" style="83" customWidth="1"/>
    <col min="4866" max="4866" width="8.375" style="83" customWidth="1"/>
    <col min="4867" max="4867" width="7.125" style="83" customWidth="1"/>
    <col min="4868" max="4868" width="7.375" style="83" customWidth="1"/>
    <col min="4869" max="4869" width="8.125" style="83" customWidth="1"/>
    <col min="4870" max="4870" width="7.75" style="83" customWidth="1"/>
    <col min="4871" max="4871" width="7.375" style="83" customWidth="1"/>
    <col min="4872" max="4872" width="7.625" style="83" customWidth="1"/>
    <col min="4873" max="4873" width="7.5" style="83" customWidth="1"/>
    <col min="4874" max="5120" width="9" style="83"/>
    <col min="5121" max="5121" width="7.625" style="83" customWidth="1"/>
    <col min="5122" max="5122" width="8.375" style="83" customWidth="1"/>
    <col min="5123" max="5123" width="7.125" style="83" customWidth="1"/>
    <col min="5124" max="5124" width="7.375" style="83" customWidth="1"/>
    <col min="5125" max="5125" width="8.125" style="83" customWidth="1"/>
    <col min="5126" max="5126" width="7.75" style="83" customWidth="1"/>
    <col min="5127" max="5127" width="7.375" style="83" customWidth="1"/>
    <col min="5128" max="5128" width="7.625" style="83" customWidth="1"/>
    <col min="5129" max="5129" width="7.5" style="83" customWidth="1"/>
    <col min="5130" max="5376" width="9" style="83"/>
    <col min="5377" max="5377" width="7.625" style="83" customWidth="1"/>
    <col min="5378" max="5378" width="8.375" style="83" customWidth="1"/>
    <col min="5379" max="5379" width="7.125" style="83" customWidth="1"/>
    <col min="5380" max="5380" width="7.375" style="83" customWidth="1"/>
    <col min="5381" max="5381" width="8.125" style="83" customWidth="1"/>
    <col min="5382" max="5382" width="7.75" style="83" customWidth="1"/>
    <col min="5383" max="5383" width="7.375" style="83" customWidth="1"/>
    <col min="5384" max="5384" width="7.625" style="83" customWidth="1"/>
    <col min="5385" max="5385" width="7.5" style="83" customWidth="1"/>
    <col min="5386" max="5632" width="9" style="83"/>
    <col min="5633" max="5633" width="7.625" style="83" customWidth="1"/>
    <col min="5634" max="5634" width="8.375" style="83" customWidth="1"/>
    <col min="5635" max="5635" width="7.125" style="83" customWidth="1"/>
    <col min="5636" max="5636" width="7.375" style="83" customWidth="1"/>
    <col min="5637" max="5637" width="8.125" style="83" customWidth="1"/>
    <col min="5638" max="5638" width="7.75" style="83" customWidth="1"/>
    <col min="5639" max="5639" width="7.375" style="83" customWidth="1"/>
    <col min="5640" max="5640" width="7.625" style="83" customWidth="1"/>
    <col min="5641" max="5641" width="7.5" style="83" customWidth="1"/>
    <col min="5642" max="5888" width="9" style="83"/>
    <col min="5889" max="5889" width="7.625" style="83" customWidth="1"/>
    <col min="5890" max="5890" width="8.375" style="83" customWidth="1"/>
    <col min="5891" max="5891" width="7.125" style="83" customWidth="1"/>
    <col min="5892" max="5892" width="7.375" style="83" customWidth="1"/>
    <col min="5893" max="5893" width="8.125" style="83" customWidth="1"/>
    <col min="5894" max="5894" width="7.75" style="83" customWidth="1"/>
    <col min="5895" max="5895" width="7.375" style="83" customWidth="1"/>
    <col min="5896" max="5896" width="7.625" style="83" customWidth="1"/>
    <col min="5897" max="5897" width="7.5" style="83" customWidth="1"/>
    <col min="5898" max="6144" width="9" style="83"/>
    <col min="6145" max="6145" width="7.625" style="83" customWidth="1"/>
    <col min="6146" max="6146" width="8.375" style="83" customWidth="1"/>
    <col min="6147" max="6147" width="7.125" style="83" customWidth="1"/>
    <col min="6148" max="6148" width="7.375" style="83" customWidth="1"/>
    <col min="6149" max="6149" width="8.125" style="83" customWidth="1"/>
    <col min="6150" max="6150" width="7.75" style="83" customWidth="1"/>
    <col min="6151" max="6151" width="7.375" style="83" customWidth="1"/>
    <col min="6152" max="6152" width="7.625" style="83" customWidth="1"/>
    <col min="6153" max="6153" width="7.5" style="83" customWidth="1"/>
    <col min="6154" max="6400" width="9" style="83"/>
    <col min="6401" max="6401" width="7.625" style="83" customWidth="1"/>
    <col min="6402" max="6402" width="8.375" style="83" customWidth="1"/>
    <col min="6403" max="6403" width="7.125" style="83" customWidth="1"/>
    <col min="6404" max="6404" width="7.375" style="83" customWidth="1"/>
    <col min="6405" max="6405" width="8.125" style="83" customWidth="1"/>
    <col min="6406" max="6406" width="7.75" style="83" customWidth="1"/>
    <col min="6407" max="6407" width="7.375" style="83" customWidth="1"/>
    <col min="6408" max="6408" width="7.625" style="83" customWidth="1"/>
    <col min="6409" max="6409" width="7.5" style="83" customWidth="1"/>
    <col min="6410" max="6656" width="9" style="83"/>
    <col min="6657" max="6657" width="7.625" style="83" customWidth="1"/>
    <col min="6658" max="6658" width="8.375" style="83" customWidth="1"/>
    <col min="6659" max="6659" width="7.125" style="83" customWidth="1"/>
    <col min="6660" max="6660" width="7.375" style="83" customWidth="1"/>
    <col min="6661" max="6661" width="8.125" style="83" customWidth="1"/>
    <col min="6662" max="6662" width="7.75" style="83" customWidth="1"/>
    <col min="6663" max="6663" width="7.375" style="83" customWidth="1"/>
    <col min="6664" max="6664" width="7.625" style="83" customWidth="1"/>
    <col min="6665" max="6665" width="7.5" style="83" customWidth="1"/>
    <col min="6666" max="6912" width="9" style="83"/>
    <col min="6913" max="6913" width="7.625" style="83" customWidth="1"/>
    <col min="6914" max="6914" width="8.375" style="83" customWidth="1"/>
    <col min="6915" max="6915" width="7.125" style="83" customWidth="1"/>
    <col min="6916" max="6916" width="7.375" style="83" customWidth="1"/>
    <col min="6917" max="6917" width="8.125" style="83" customWidth="1"/>
    <col min="6918" max="6918" width="7.75" style="83" customWidth="1"/>
    <col min="6919" max="6919" width="7.375" style="83" customWidth="1"/>
    <col min="6920" max="6920" width="7.625" style="83" customWidth="1"/>
    <col min="6921" max="6921" width="7.5" style="83" customWidth="1"/>
    <col min="6922" max="7168" width="9" style="83"/>
    <col min="7169" max="7169" width="7.625" style="83" customWidth="1"/>
    <col min="7170" max="7170" width="8.375" style="83" customWidth="1"/>
    <col min="7171" max="7171" width="7.125" style="83" customWidth="1"/>
    <col min="7172" max="7172" width="7.375" style="83" customWidth="1"/>
    <col min="7173" max="7173" width="8.125" style="83" customWidth="1"/>
    <col min="7174" max="7174" width="7.75" style="83" customWidth="1"/>
    <col min="7175" max="7175" width="7.375" style="83" customWidth="1"/>
    <col min="7176" max="7176" width="7.625" style="83" customWidth="1"/>
    <col min="7177" max="7177" width="7.5" style="83" customWidth="1"/>
    <col min="7178" max="7424" width="9" style="83"/>
    <col min="7425" max="7425" width="7.625" style="83" customWidth="1"/>
    <col min="7426" max="7426" width="8.375" style="83" customWidth="1"/>
    <col min="7427" max="7427" width="7.125" style="83" customWidth="1"/>
    <col min="7428" max="7428" width="7.375" style="83" customWidth="1"/>
    <col min="7429" max="7429" width="8.125" style="83" customWidth="1"/>
    <col min="7430" max="7430" width="7.75" style="83" customWidth="1"/>
    <col min="7431" max="7431" width="7.375" style="83" customWidth="1"/>
    <col min="7432" max="7432" width="7.625" style="83" customWidth="1"/>
    <col min="7433" max="7433" width="7.5" style="83" customWidth="1"/>
    <col min="7434" max="7680" width="9" style="83"/>
    <col min="7681" max="7681" width="7.625" style="83" customWidth="1"/>
    <col min="7682" max="7682" width="8.375" style="83" customWidth="1"/>
    <col min="7683" max="7683" width="7.125" style="83" customWidth="1"/>
    <col min="7684" max="7684" width="7.375" style="83" customWidth="1"/>
    <col min="7685" max="7685" width="8.125" style="83" customWidth="1"/>
    <col min="7686" max="7686" width="7.75" style="83" customWidth="1"/>
    <col min="7687" max="7687" width="7.375" style="83" customWidth="1"/>
    <col min="7688" max="7688" width="7.625" style="83" customWidth="1"/>
    <col min="7689" max="7689" width="7.5" style="83" customWidth="1"/>
    <col min="7690" max="7936" width="9" style="83"/>
    <col min="7937" max="7937" width="7.625" style="83" customWidth="1"/>
    <col min="7938" max="7938" width="8.375" style="83" customWidth="1"/>
    <col min="7939" max="7939" width="7.125" style="83" customWidth="1"/>
    <col min="7940" max="7940" width="7.375" style="83" customWidth="1"/>
    <col min="7941" max="7941" width="8.125" style="83" customWidth="1"/>
    <col min="7942" max="7942" width="7.75" style="83" customWidth="1"/>
    <col min="7943" max="7943" width="7.375" style="83" customWidth="1"/>
    <col min="7944" max="7944" width="7.625" style="83" customWidth="1"/>
    <col min="7945" max="7945" width="7.5" style="83" customWidth="1"/>
    <col min="7946" max="8192" width="9" style="83"/>
    <col min="8193" max="8193" width="7.625" style="83" customWidth="1"/>
    <col min="8194" max="8194" width="8.375" style="83" customWidth="1"/>
    <col min="8195" max="8195" width="7.125" style="83" customWidth="1"/>
    <col min="8196" max="8196" width="7.375" style="83" customWidth="1"/>
    <col min="8197" max="8197" width="8.125" style="83" customWidth="1"/>
    <col min="8198" max="8198" width="7.75" style="83" customWidth="1"/>
    <col min="8199" max="8199" width="7.375" style="83" customWidth="1"/>
    <col min="8200" max="8200" width="7.625" style="83" customWidth="1"/>
    <col min="8201" max="8201" width="7.5" style="83" customWidth="1"/>
    <col min="8202" max="8448" width="9" style="83"/>
    <col min="8449" max="8449" width="7.625" style="83" customWidth="1"/>
    <col min="8450" max="8450" width="8.375" style="83" customWidth="1"/>
    <col min="8451" max="8451" width="7.125" style="83" customWidth="1"/>
    <col min="8452" max="8452" width="7.375" style="83" customWidth="1"/>
    <col min="8453" max="8453" width="8.125" style="83" customWidth="1"/>
    <col min="8454" max="8454" width="7.75" style="83" customWidth="1"/>
    <col min="8455" max="8455" width="7.375" style="83" customWidth="1"/>
    <col min="8456" max="8456" width="7.625" style="83" customWidth="1"/>
    <col min="8457" max="8457" width="7.5" style="83" customWidth="1"/>
    <col min="8458" max="8704" width="9" style="83"/>
    <col min="8705" max="8705" width="7.625" style="83" customWidth="1"/>
    <col min="8706" max="8706" width="8.375" style="83" customWidth="1"/>
    <col min="8707" max="8707" width="7.125" style="83" customWidth="1"/>
    <col min="8708" max="8708" width="7.375" style="83" customWidth="1"/>
    <col min="8709" max="8709" width="8.125" style="83" customWidth="1"/>
    <col min="8710" max="8710" width="7.75" style="83" customWidth="1"/>
    <col min="8711" max="8711" width="7.375" style="83" customWidth="1"/>
    <col min="8712" max="8712" width="7.625" style="83" customWidth="1"/>
    <col min="8713" max="8713" width="7.5" style="83" customWidth="1"/>
    <col min="8714" max="8960" width="9" style="83"/>
    <col min="8961" max="8961" width="7.625" style="83" customWidth="1"/>
    <col min="8962" max="8962" width="8.375" style="83" customWidth="1"/>
    <col min="8963" max="8963" width="7.125" style="83" customWidth="1"/>
    <col min="8964" max="8964" width="7.375" style="83" customWidth="1"/>
    <col min="8965" max="8965" width="8.125" style="83" customWidth="1"/>
    <col min="8966" max="8966" width="7.75" style="83" customWidth="1"/>
    <col min="8967" max="8967" width="7.375" style="83" customWidth="1"/>
    <col min="8968" max="8968" width="7.625" style="83" customWidth="1"/>
    <col min="8969" max="8969" width="7.5" style="83" customWidth="1"/>
    <col min="8970" max="9216" width="9" style="83"/>
    <col min="9217" max="9217" width="7.625" style="83" customWidth="1"/>
    <col min="9218" max="9218" width="8.375" style="83" customWidth="1"/>
    <col min="9219" max="9219" width="7.125" style="83" customWidth="1"/>
    <col min="9220" max="9220" width="7.375" style="83" customWidth="1"/>
    <col min="9221" max="9221" width="8.125" style="83" customWidth="1"/>
    <col min="9222" max="9222" width="7.75" style="83" customWidth="1"/>
    <col min="9223" max="9223" width="7.375" style="83" customWidth="1"/>
    <col min="9224" max="9224" width="7.625" style="83" customWidth="1"/>
    <col min="9225" max="9225" width="7.5" style="83" customWidth="1"/>
    <col min="9226" max="9472" width="9" style="83"/>
    <col min="9473" max="9473" width="7.625" style="83" customWidth="1"/>
    <col min="9474" max="9474" width="8.375" style="83" customWidth="1"/>
    <col min="9475" max="9475" width="7.125" style="83" customWidth="1"/>
    <col min="9476" max="9476" width="7.375" style="83" customWidth="1"/>
    <col min="9477" max="9477" width="8.125" style="83" customWidth="1"/>
    <col min="9478" max="9478" width="7.75" style="83" customWidth="1"/>
    <col min="9479" max="9479" width="7.375" style="83" customWidth="1"/>
    <col min="9480" max="9480" width="7.625" style="83" customWidth="1"/>
    <col min="9481" max="9481" width="7.5" style="83" customWidth="1"/>
    <col min="9482" max="9728" width="9" style="83"/>
    <col min="9729" max="9729" width="7.625" style="83" customWidth="1"/>
    <col min="9730" max="9730" width="8.375" style="83" customWidth="1"/>
    <col min="9731" max="9731" width="7.125" style="83" customWidth="1"/>
    <col min="9732" max="9732" width="7.375" style="83" customWidth="1"/>
    <col min="9733" max="9733" width="8.125" style="83" customWidth="1"/>
    <col min="9734" max="9734" width="7.75" style="83" customWidth="1"/>
    <col min="9735" max="9735" width="7.375" style="83" customWidth="1"/>
    <col min="9736" max="9736" width="7.625" style="83" customWidth="1"/>
    <col min="9737" max="9737" width="7.5" style="83" customWidth="1"/>
    <col min="9738" max="9984" width="9" style="83"/>
    <col min="9985" max="9985" width="7.625" style="83" customWidth="1"/>
    <col min="9986" max="9986" width="8.375" style="83" customWidth="1"/>
    <col min="9987" max="9987" width="7.125" style="83" customWidth="1"/>
    <col min="9988" max="9988" width="7.375" style="83" customWidth="1"/>
    <col min="9989" max="9989" width="8.125" style="83" customWidth="1"/>
    <col min="9990" max="9990" width="7.75" style="83" customWidth="1"/>
    <col min="9991" max="9991" width="7.375" style="83" customWidth="1"/>
    <col min="9992" max="9992" width="7.625" style="83" customWidth="1"/>
    <col min="9993" max="9993" width="7.5" style="83" customWidth="1"/>
    <col min="9994" max="10240" width="9" style="83"/>
    <col min="10241" max="10241" width="7.625" style="83" customWidth="1"/>
    <col min="10242" max="10242" width="8.375" style="83" customWidth="1"/>
    <col min="10243" max="10243" width="7.125" style="83" customWidth="1"/>
    <col min="10244" max="10244" width="7.375" style="83" customWidth="1"/>
    <col min="10245" max="10245" width="8.125" style="83" customWidth="1"/>
    <col min="10246" max="10246" width="7.75" style="83" customWidth="1"/>
    <col min="10247" max="10247" width="7.375" style="83" customWidth="1"/>
    <col min="10248" max="10248" width="7.625" style="83" customWidth="1"/>
    <col min="10249" max="10249" width="7.5" style="83" customWidth="1"/>
    <col min="10250" max="10496" width="9" style="83"/>
    <col min="10497" max="10497" width="7.625" style="83" customWidth="1"/>
    <col min="10498" max="10498" width="8.375" style="83" customWidth="1"/>
    <col min="10499" max="10499" width="7.125" style="83" customWidth="1"/>
    <col min="10500" max="10500" width="7.375" style="83" customWidth="1"/>
    <col min="10501" max="10501" width="8.125" style="83" customWidth="1"/>
    <col min="10502" max="10502" width="7.75" style="83" customWidth="1"/>
    <col min="10503" max="10503" width="7.375" style="83" customWidth="1"/>
    <col min="10504" max="10504" width="7.625" style="83" customWidth="1"/>
    <col min="10505" max="10505" width="7.5" style="83" customWidth="1"/>
    <col min="10506" max="10752" width="9" style="83"/>
    <col min="10753" max="10753" width="7.625" style="83" customWidth="1"/>
    <col min="10754" max="10754" width="8.375" style="83" customWidth="1"/>
    <col min="10755" max="10755" width="7.125" style="83" customWidth="1"/>
    <col min="10756" max="10756" width="7.375" style="83" customWidth="1"/>
    <col min="10757" max="10757" width="8.125" style="83" customWidth="1"/>
    <col min="10758" max="10758" width="7.75" style="83" customWidth="1"/>
    <col min="10759" max="10759" width="7.375" style="83" customWidth="1"/>
    <col min="10760" max="10760" width="7.625" style="83" customWidth="1"/>
    <col min="10761" max="10761" width="7.5" style="83" customWidth="1"/>
    <col min="10762" max="11008" width="9" style="83"/>
    <col min="11009" max="11009" width="7.625" style="83" customWidth="1"/>
    <col min="11010" max="11010" width="8.375" style="83" customWidth="1"/>
    <col min="11011" max="11011" width="7.125" style="83" customWidth="1"/>
    <col min="11012" max="11012" width="7.375" style="83" customWidth="1"/>
    <col min="11013" max="11013" width="8.125" style="83" customWidth="1"/>
    <col min="11014" max="11014" width="7.75" style="83" customWidth="1"/>
    <col min="11015" max="11015" width="7.375" style="83" customWidth="1"/>
    <col min="11016" max="11016" width="7.625" style="83" customWidth="1"/>
    <col min="11017" max="11017" width="7.5" style="83" customWidth="1"/>
    <col min="11018" max="11264" width="9" style="83"/>
    <col min="11265" max="11265" width="7.625" style="83" customWidth="1"/>
    <col min="11266" max="11266" width="8.375" style="83" customWidth="1"/>
    <col min="11267" max="11267" width="7.125" style="83" customWidth="1"/>
    <col min="11268" max="11268" width="7.375" style="83" customWidth="1"/>
    <col min="11269" max="11269" width="8.125" style="83" customWidth="1"/>
    <col min="11270" max="11270" width="7.75" style="83" customWidth="1"/>
    <col min="11271" max="11271" width="7.375" style="83" customWidth="1"/>
    <col min="11272" max="11272" width="7.625" style="83" customWidth="1"/>
    <col min="11273" max="11273" width="7.5" style="83" customWidth="1"/>
    <col min="11274" max="11520" width="9" style="83"/>
    <col min="11521" max="11521" width="7.625" style="83" customWidth="1"/>
    <col min="11522" max="11522" width="8.375" style="83" customWidth="1"/>
    <col min="11523" max="11523" width="7.125" style="83" customWidth="1"/>
    <col min="11524" max="11524" width="7.375" style="83" customWidth="1"/>
    <col min="11525" max="11525" width="8.125" style="83" customWidth="1"/>
    <col min="11526" max="11526" width="7.75" style="83" customWidth="1"/>
    <col min="11527" max="11527" width="7.375" style="83" customWidth="1"/>
    <col min="11528" max="11528" width="7.625" style="83" customWidth="1"/>
    <col min="11529" max="11529" width="7.5" style="83" customWidth="1"/>
    <col min="11530" max="11776" width="9" style="83"/>
    <col min="11777" max="11777" width="7.625" style="83" customWidth="1"/>
    <col min="11778" max="11778" width="8.375" style="83" customWidth="1"/>
    <col min="11779" max="11779" width="7.125" style="83" customWidth="1"/>
    <col min="11780" max="11780" width="7.375" style="83" customWidth="1"/>
    <col min="11781" max="11781" width="8.125" style="83" customWidth="1"/>
    <col min="11782" max="11782" width="7.75" style="83" customWidth="1"/>
    <col min="11783" max="11783" width="7.375" style="83" customWidth="1"/>
    <col min="11784" max="11784" width="7.625" style="83" customWidth="1"/>
    <col min="11785" max="11785" width="7.5" style="83" customWidth="1"/>
    <col min="11786" max="12032" width="9" style="83"/>
    <col min="12033" max="12033" width="7.625" style="83" customWidth="1"/>
    <col min="12034" max="12034" width="8.375" style="83" customWidth="1"/>
    <col min="12035" max="12035" width="7.125" style="83" customWidth="1"/>
    <col min="12036" max="12036" width="7.375" style="83" customWidth="1"/>
    <col min="12037" max="12037" width="8.125" style="83" customWidth="1"/>
    <col min="12038" max="12038" width="7.75" style="83" customWidth="1"/>
    <col min="12039" max="12039" width="7.375" style="83" customWidth="1"/>
    <col min="12040" max="12040" width="7.625" style="83" customWidth="1"/>
    <col min="12041" max="12041" width="7.5" style="83" customWidth="1"/>
    <col min="12042" max="12288" width="9" style="83"/>
    <col min="12289" max="12289" width="7.625" style="83" customWidth="1"/>
    <col min="12290" max="12290" width="8.375" style="83" customWidth="1"/>
    <col min="12291" max="12291" width="7.125" style="83" customWidth="1"/>
    <col min="12292" max="12292" width="7.375" style="83" customWidth="1"/>
    <col min="12293" max="12293" width="8.125" style="83" customWidth="1"/>
    <col min="12294" max="12294" width="7.75" style="83" customWidth="1"/>
    <col min="12295" max="12295" width="7.375" style="83" customWidth="1"/>
    <col min="12296" max="12296" width="7.625" style="83" customWidth="1"/>
    <col min="12297" max="12297" width="7.5" style="83" customWidth="1"/>
    <col min="12298" max="12544" width="9" style="83"/>
    <col min="12545" max="12545" width="7.625" style="83" customWidth="1"/>
    <col min="12546" max="12546" width="8.375" style="83" customWidth="1"/>
    <col min="12547" max="12547" width="7.125" style="83" customWidth="1"/>
    <col min="12548" max="12548" width="7.375" style="83" customWidth="1"/>
    <col min="12549" max="12549" width="8.125" style="83" customWidth="1"/>
    <col min="12550" max="12550" width="7.75" style="83" customWidth="1"/>
    <col min="12551" max="12551" width="7.375" style="83" customWidth="1"/>
    <col min="12552" max="12552" width="7.625" style="83" customWidth="1"/>
    <col min="12553" max="12553" width="7.5" style="83" customWidth="1"/>
    <col min="12554" max="12800" width="9" style="83"/>
    <col min="12801" max="12801" width="7.625" style="83" customWidth="1"/>
    <col min="12802" max="12802" width="8.375" style="83" customWidth="1"/>
    <col min="12803" max="12803" width="7.125" style="83" customWidth="1"/>
    <col min="12804" max="12804" width="7.375" style="83" customWidth="1"/>
    <col min="12805" max="12805" width="8.125" style="83" customWidth="1"/>
    <col min="12806" max="12806" width="7.75" style="83" customWidth="1"/>
    <col min="12807" max="12807" width="7.375" style="83" customWidth="1"/>
    <col min="12808" max="12808" width="7.625" style="83" customWidth="1"/>
    <col min="12809" max="12809" width="7.5" style="83" customWidth="1"/>
    <col min="12810" max="13056" width="9" style="83"/>
    <col min="13057" max="13057" width="7.625" style="83" customWidth="1"/>
    <col min="13058" max="13058" width="8.375" style="83" customWidth="1"/>
    <col min="13059" max="13059" width="7.125" style="83" customWidth="1"/>
    <col min="13060" max="13060" width="7.375" style="83" customWidth="1"/>
    <col min="13061" max="13061" width="8.125" style="83" customWidth="1"/>
    <col min="13062" max="13062" width="7.75" style="83" customWidth="1"/>
    <col min="13063" max="13063" width="7.375" style="83" customWidth="1"/>
    <col min="13064" max="13064" width="7.625" style="83" customWidth="1"/>
    <col min="13065" max="13065" width="7.5" style="83" customWidth="1"/>
    <col min="13066" max="13312" width="9" style="83"/>
    <col min="13313" max="13313" width="7.625" style="83" customWidth="1"/>
    <col min="13314" max="13314" width="8.375" style="83" customWidth="1"/>
    <col min="13315" max="13315" width="7.125" style="83" customWidth="1"/>
    <col min="13316" max="13316" width="7.375" style="83" customWidth="1"/>
    <col min="13317" max="13317" width="8.125" style="83" customWidth="1"/>
    <col min="13318" max="13318" width="7.75" style="83" customWidth="1"/>
    <col min="13319" max="13319" width="7.375" style="83" customWidth="1"/>
    <col min="13320" max="13320" width="7.625" style="83" customWidth="1"/>
    <col min="13321" max="13321" width="7.5" style="83" customWidth="1"/>
    <col min="13322" max="13568" width="9" style="83"/>
    <col min="13569" max="13569" width="7.625" style="83" customWidth="1"/>
    <col min="13570" max="13570" width="8.375" style="83" customWidth="1"/>
    <col min="13571" max="13571" width="7.125" style="83" customWidth="1"/>
    <col min="13572" max="13572" width="7.375" style="83" customWidth="1"/>
    <col min="13573" max="13573" width="8.125" style="83" customWidth="1"/>
    <col min="13574" max="13574" width="7.75" style="83" customWidth="1"/>
    <col min="13575" max="13575" width="7.375" style="83" customWidth="1"/>
    <col min="13576" max="13576" width="7.625" style="83" customWidth="1"/>
    <col min="13577" max="13577" width="7.5" style="83" customWidth="1"/>
    <col min="13578" max="13824" width="9" style="83"/>
    <col min="13825" max="13825" width="7.625" style="83" customWidth="1"/>
    <col min="13826" max="13826" width="8.375" style="83" customWidth="1"/>
    <col min="13827" max="13827" width="7.125" style="83" customWidth="1"/>
    <col min="13828" max="13828" width="7.375" style="83" customWidth="1"/>
    <col min="13829" max="13829" width="8.125" style="83" customWidth="1"/>
    <col min="13830" max="13830" width="7.75" style="83" customWidth="1"/>
    <col min="13831" max="13831" width="7.375" style="83" customWidth="1"/>
    <col min="13832" max="13832" width="7.625" style="83" customWidth="1"/>
    <col min="13833" max="13833" width="7.5" style="83" customWidth="1"/>
    <col min="13834" max="14080" width="9" style="83"/>
    <col min="14081" max="14081" width="7.625" style="83" customWidth="1"/>
    <col min="14082" max="14082" width="8.375" style="83" customWidth="1"/>
    <col min="14083" max="14083" width="7.125" style="83" customWidth="1"/>
    <col min="14084" max="14084" width="7.375" style="83" customWidth="1"/>
    <col min="14085" max="14085" width="8.125" style="83" customWidth="1"/>
    <col min="14086" max="14086" width="7.75" style="83" customWidth="1"/>
    <col min="14087" max="14087" width="7.375" style="83" customWidth="1"/>
    <col min="14088" max="14088" width="7.625" style="83" customWidth="1"/>
    <col min="14089" max="14089" width="7.5" style="83" customWidth="1"/>
    <col min="14090" max="14336" width="9" style="83"/>
    <col min="14337" max="14337" width="7.625" style="83" customWidth="1"/>
    <col min="14338" max="14338" width="8.375" style="83" customWidth="1"/>
    <col min="14339" max="14339" width="7.125" style="83" customWidth="1"/>
    <col min="14340" max="14340" width="7.375" style="83" customWidth="1"/>
    <col min="14341" max="14341" width="8.125" style="83" customWidth="1"/>
    <col min="14342" max="14342" width="7.75" style="83" customWidth="1"/>
    <col min="14343" max="14343" width="7.375" style="83" customWidth="1"/>
    <col min="14344" max="14344" width="7.625" style="83" customWidth="1"/>
    <col min="14345" max="14345" width="7.5" style="83" customWidth="1"/>
    <col min="14346" max="14592" width="9" style="83"/>
    <col min="14593" max="14593" width="7.625" style="83" customWidth="1"/>
    <col min="14594" max="14594" width="8.375" style="83" customWidth="1"/>
    <col min="14595" max="14595" width="7.125" style="83" customWidth="1"/>
    <col min="14596" max="14596" width="7.375" style="83" customWidth="1"/>
    <col min="14597" max="14597" width="8.125" style="83" customWidth="1"/>
    <col min="14598" max="14598" width="7.75" style="83" customWidth="1"/>
    <col min="14599" max="14599" width="7.375" style="83" customWidth="1"/>
    <col min="14600" max="14600" width="7.625" style="83" customWidth="1"/>
    <col min="14601" max="14601" width="7.5" style="83" customWidth="1"/>
    <col min="14602" max="14848" width="9" style="83"/>
    <col min="14849" max="14849" width="7.625" style="83" customWidth="1"/>
    <col min="14850" max="14850" width="8.375" style="83" customWidth="1"/>
    <col min="14851" max="14851" width="7.125" style="83" customWidth="1"/>
    <col min="14852" max="14852" width="7.375" style="83" customWidth="1"/>
    <col min="14853" max="14853" width="8.125" style="83" customWidth="1"/>
    <col min="14854" max="14854" width="7.75" style="83" customWidth="1"/>
    <col min="14855" max="14855" width="7.375" style="83" customWidth="1"/>
    <col min="14856" max="14856" width="7.625" style="83" customWidth="1"/>
    <col min="14857" max="14857" width="7.5" style="83" customWidth="1"/>
    <col min="14858" max="15104" width="9" style="83"/>
    <col min="15105" max="15105" width="7.625" style="83" customWidth="1"/>
    <col min="15106" max="15106" width="8.375" style="83" customWidth="1"/>
    <col min="15107" max="15107" width="7.125" style="83" customWidth="1"/>
    <col min="15108" max="15108" width="7.375" style="83" customWidth="1"/>
    <col min="15109" max="15109" width="8.125" style="83" customWidth="1"/>
    <col min="15110" max="15110" width="7.75" style="83" customWidth="1"/>
    <col min="15111" max="15111" width="7.375" style="83" customWidth="1"/>
    <col min="15112" max="15112" width="7.625" style="83" customWidth="1"/>
    <col min="15113" max="15113" width="7.5" style="83" customWidth="1"/>
    <col min="15114" max="15360" width="9" style="83"/>
    <col min="15361" max="15361" width="7.625" style="83" customWidth="1"/>
    <col min="15362" max="15362" width="8.375" style="83" customWidth="1"/>
    <col min="15363" max="15363" width="7.125" style="83" customWidth="1"/>
    <col min="15364" max="15364" width="7.375" style="83" customWidth="1"/>
    <col min="15365" max="15365" width="8.125" style="83" customWidth="1"/>
    <col min="15366" max="15366" width="7.75" style="83" customWidth="1"/>
    <col min="15367" max="15367" width="7.375" style="83" customWidth="1"/>
    <col min="15368" max="15368" width="7.625" style="83" customWidth="1"/>
    <col min="15369" max="15369" width="7.5" style="83" customWidth="1"/>
    <col min="15370" max="15616" width="9" style="83"/>
    <col min="15617" max="15617" width="7.625" style="83" customWidth="1"/>
    <col min="15618" max="15618" width="8.375" style="83" customWidth="1"/>
    <col min="15619" max="15619" width="7.125" style="83" customWidth="1"/>
    <col min="15620" max="15620" width="7.375" style="83" customWidth="1"/>
    <col min="15621" max="15621" width="8.125" style="83" customWidth="1"/>
    <col min="15622" max="15622" width="7.75" style="83" customWidth="1"/>
    <col min="15623" max="15623" width="7.375" style="83" customWidth="1"/>
    <col min="15624" max="15624" width="7.625" style="83" customWidth="1"/>
    <col min="15625" max="15625" width="7.5" style="83" customWidth="1"/>
    <col min="15626" max="15872" width="9" style="83"/>
    <col min="15873" max="15873" width="7.625" style="83" customWidth="1"/>
    <col min="15874" max="15874" width="8.375" style="83" customWidth="1"/>
    <col min="15875" max="15875" width="7.125" style="83" customWidth="1"/>
    <col min="15876" max="15876" width="7.375" style="83" customWidth="1"/>
    <col min="15877" max="15877" width="8.125" style="83" customWidth="1"/>
    <col min="15878" max="15878" width="7.75" style="83" customWidth="1"/>
    <col min="15879" max="15879" width="7.375" style="83" customWidth="1"/>
    <col min="15880" max="15880" width="7.625" style="83" customWidth="1"/>
    <col min="15881" max="15881" width="7.5" style="83" customWidth="1"/>
    <col min="15882" max="16128" width="9" style="83"/>
    <col min="16129" max="16129" width="7.625" style="83" customWidth="1"/>
    <col min="16130" max="16130" width="8.375" style="83" customWidth="1"/>
    <col min="16131" max="16131" width="7.125" style="83" customWidth="1"/>
    <col min="16132" max="16132" width="7.375" style="83" customWidth="1"/>
    <col min="16133" max="16133" width="8.125" style="83" customWidth="1"/>
    <col min="16134" max="16134" width="7.75" style="83" customWidth="1"/>
    <col min="16135" max="16135" width="7.375" style="83" customWidth="1"/>
    <col min="16136" max="16136" width="7.625" style="83" customWidth="1"/>
    <col min="16137" max="16137" width="7.5" style="83" customWidth="1"/>
    <col min="16138" max="16384" width="9" style="83"/>
  </cols>
  <sheetData>
    <row r="1" spans="1:11" ht="25.5" customHeight="1">
      <c r="A1" s="451" t="s">
        <v>3565</v>
      </c>
      <c r="B1" s="451"/>
      <c r="C1" s="451"/>
      <c r="D1" s="451"/>
      <c r="E1" s="451"/>
      <c r="F1" s="451"/>
      <c r="G1" s="451"/>
      <c r="J1" s="387"/>
      <c r="K1" s="387" t="s">
        <v>755</v>
      </c>
    </row>
    <row r="2" spans="1:11" ht="31.5" customHeight="1">
      <c r="A2" s="2647" t="s">
        <v>767</v>
      </c>
      <c r="B2" s="2995" t="s">
        <v>768</v>
      </c>
      <c r="C2" s="2759" t="s">
        <v>757</v>
      </c>
      <c r="D2" s="2594" t="s">
        <v>758</v>
      </c>
      <c r="E2" s="2643"/>
      <c r="F2" s="2590"/>
      <c r="G2" s="2627" t="s">
        <v>769</v>
      </c>
      <c r="H2" s="2628"/>
      <c r="I2" s="2629"/>
      <c r="J2" s="2995" t="s">
        <v>770</v>
      </c>
      <c r="K2" s="2994" t="s">
        <v>761</v>
      </c>
    </row>
    <row r="3" spans="1:11" ht="18" customHeight="1">
      <c r="A3" s="2722"/>
      <c r="B3" s="2996"/>
      <c r="C3" s="2720"/>
      <c r="D3" s="567" t="s">
        <v>99</v>
      </c>
      <c r="E3" s="587" t="s">
        <v>442</v>
      </c>
      <c r="F3" s="572" t="s">
        <v>443</v>
      </c>
      <c r="G3" s="567" t="s">
        <v>99</v>
      </c>
      <c r="H3" s="587" t="s">
        <v>442</v>
      </c>
      <c r="I3" s="572" t="s">
        <v>443</v>
      </c>
      <c r="J3" s="2996"/>
      <c r="K3" s="2994"/>
    </row>
    <row r="4" spans="1:11" ht="18" customHeight="1">
      <c r="A4" s="570"/>
      <c r="B4" s="254" t="s">
        <v>762</v>
      </c>
      <c r="C4" s="254" t="s">
        <v>763</v>
      </c>
      <c r="D4" s="158" t="s">
        <v>324</v>
      </c>
      <c r="E4" s="159" t="s">
        <v>324</v>
      </c>
      <c r="F4" s="157" t="s">
        <v>324</v>
      </c>
      <c r="G4" s="158" t="s">
        <v>324</v>
      </c>
      <c r="H4" s="159" t="s">
        <v>324</v>
      </c>
      <c r="I4" s="157" t="s">
        <v>324</v>
      </c>
      <c r="J4" s="254" t="s">
        <v>324</v>
      </c>
      <c r="K4" s="126" t="s">
        <v>324</v>
      </c>
    </row>
    <row r="5" spans="1:11" ht="18" hidden="1" customHeight="1">
      <c r="A5" s="594" t="s">
        <v>464</v>
      </c>
      <c r="B5" s="160">
        <v>1</v>
      </c>
      <c r="C5" s="160">
        <v>6</v>
      </c>
      <c r="D5" s="161">
        <f>SUM(E5:F5)</f>
        <v>168</v>
      </c>
      <c r="E5" s="160">
        <v>97</v>
      </c>
      <c r="F5" s="166">
        <v>71</v>
      </c>
      <c r="G5" s="161">
        <f>SUM(H5:I5)</f>
        <v>24</v>
      </c>
      <c r="H5" s="167" t="s">
        <v>145</v>
      </c>
      <c r="I5" s="166">
        <v>24</v>
      </c>
      <c r="J5" s="167" t="s">
        <v>145</v>
      </c>
      <c r="K5" s="168">
        <f>D5/G5</f>
        <v>7</v>
      </c>
    </row>
    <row r="6" spans="1:11" ht="18" hidden="1" customHeight="1">
      <c r="A6" s="571">
        <v>28</v>
      </c>
      <c r="B6" s="160">
        <v>1</v>
      </c>
      <c r="C6" s="160">
        <v>6</v>
      </c>
      <c r="D6" s="161">
        <f>SUM(E6:F6)</f>
        <v>171</v>
      </c>
      <c r="E6" s="160">
        <v>98</v>
      </c>
      <c r="F6" s="166">
        <v>73</v>
      </c>
      <c r="G6" s="161">
        <f>SUM(H6:I6)</f>
        <v>18</v>
      </c>
      <c r="H6" s="167" t="s">
        <v>145</v>
      </c>
      <c r="I6" s="166">
        <v>18</v>
      </c>
      <c r="J6" s="167" t="s">
        <v>145</v>
      </c>
      <c r="K6" s="168">
        <f t="shared" ref="K6:K10" si="0">D6/G6</f>
        <v>9.5</v>
      </c>
    </row>
    <row r="7" spans="1:11" ht="18" customHeight="1">
      <c r="A7" s="571" t="s">
        <v>3953</v>
      </c>
      <c r="B7" s="160">
        <v>1</v>
      </c>
      <c r="C7" s="160">
        <v>6</v>
      </c>
      <c r="D7" s="161">
        <v>165</v>
      </c>
      <c r="E7" s="160">
        <v>84</v>
      </c>
      <c r="F7" s="166">
        <v>81</v>
      </c>
      <c r="G7" s="161">
        <v>21</v>
      </c>
      <c r="H7" s="167" t="s">
        <v>111</v>
      </c>
      <c r="I7" s="166">
        <v>21</v>
      </c>
      <c r="J7" s="167" t="s">
        <v>111</v>
      </c>
      <c r="K7" s="168">
        <f t="shared" si="0"/>
        <v>7.8571428571428568</v>
      </c>
    </row>
    <row r="8" spans="1:11" ht="18" customHeight="1">
      <c r="A8" s="571">
        <v>30</v>
      </c>
      <c r="B8" s="160">
        <v>1</v>
      </c>
      <c r="C8" s="160">
        <v>6</v>
      </c>
      <c r="D8" s="161">
        <v>151</v>
      </c>
      <c r="E8" s="160">
        <v>75</v>
      </c>
      <c r="F8" s="166">
        <v>76</v>
      </c>
      <c r="G8" s="161">
        <v>18</v>
      </c>
      <c r="H8" s="167" t="s">
        <v>111</v>
      </c>
      <c r="I8" s="166">
        <v>18</v>
      </c>
      <c r="J8" s="167" t="s">
        <v>111</v>
      </c>
      <c r="K8" s="168">
        <f t="shared" si="0"/>
        <v>8.3888888888888893</v>
      </c>
    </row>
    <row r="9" spans="1:11" ht="18" customHeight="1">
      <c r="A9" s="571" t="s">
        <v>765</v>
      </c>
      <c r="B9" s="160">
        <v>1</v>
      </c>
      <c r="C9" s="160">
        <v>6</v>
      </c>
      <c r="D9" s="161">
        <v>147</v>
      </c>
      <c r="E9" s="160">
        <v>66</v>
      </c>
      <c r="F9" s="166">
        <v>81</v>
      </c>
      <c r="G9" s="161">
        <v>19</v>
      </c>
      <c r="H9" s="167" t="s">
        <v>188</v>
      </c>
      <c r="I9" s="166">
        <v>19</v>
      </c>
      <c r="J9" s="167" t="s">
        <v>188</v>
      </c>
      <c r="K9" s="168">
        <f t="shared" si="0"/>
        <v>7.7368421052631575</v>
      </c>
    </row>
    <row r="10" spans="1:11" ht="18" customHeight="1">
      <c r="A10" s="571">
        <v>2</v>
      </c>
      <c r="B10" s="160">
        <v>1</v>
      </c>
      <c r="C10" s="160">
        <v>6</v>
      </c>
      <c r="D10" s="161">
        <v>142</v>
      </c>
      <c r="E10" s="160">
        <v>64</v>
      </c>
      <c r="F10" s="166">
        <v>78</v>
      </c>
      <c r="G10" s="161">
        <v>21</v>
      </c>
      <c r="H10" s="167" t="s">
        <v>188</v>
      </c>
      <c r="I10" s="166">
        <v>21</v>
      </c>
      <c r="J10" s="167" t="s">
        <v>188</v>
      </c>
      <c r="K10" s="498">
        <f t="shared" si="0"/>
        <v>6.7619047619047619</v>
      </c>
    </row>
    <row r="11" spans="1:11" ht="18" customHeight="1">
      <c r="A11" s="571">
        <v>3</v>
      </c>
      <c r="B11" s="160">
        <v>3</v>
      </c>
      <c r="C11" s="160">
        <v>13</v>
      </c>
      <c r="D11" s="161">
        <v>409</v>
      </c>
      <c r="E11" s="160">
        <v>205</v>
      </c>
      <c r="F11" s="166">
        <v>204</v>
      </c>
      <c r="G11" s="161">
        <v>60</v>
      </c>
      <c r="H11" s="167">
        <v>3</v>
      </c>
      <c r="I11" s="166">
        <v>57</v>
      </c>
      <c r="J11" s="167">
        <v>4</v>
      </c>
      <c r="K11" s="168">
        <f t="shared" ref="K11" si="1">D11/G11</f>
        <v>6.8166666666666664</v>
      </c>
    </row>
    <row r="12" spans="1:11" ht="18" customHeight="1">
      <c r="A12" s="1728">
        <v>4</v>
      </c>
      <c r="B12" s="160">
        <v>3</v>
      </c>
      <c r="C12" s="160">
        <v>14</v>
      </c>
      <c r="D12" s="161">
        <v>400</v>
      </c>
      <c r="E12" s="160">
        <v>205</v>
      </c>
      <c r="F12" s="166">
        <v>195</v>
      </c>
      <c r="G12" s="161">
        <v>66</v>
      </c>
      <c r="H12" s="167">
        <v>3</v>
      </c>
      <c r="I12" s="166">
        <v>63</v>
      </c>
      <c r="J12" s="167">
        <v>5</v>
      </c>
      <c r="K12" s="498">
        <f t="shared" ref="K12" si="2">D12/G12</f>
        <v>6.0606060606060606</v>
      </c>
    </row>
    <row r="13" spans="1:11" ht="18" customHeight="1">
      <c r="A13" s="1809">
        <v>5</v>
      </c>
      <c r="B13" s="160">
        <v>3</v>
      </c>
      <c r="C13" s="2174">
        <v>16</v>
      </c>
      <c r="D13" s="2174">
        <v>408</v>
      </c>
      <c r="E13" s="2174">
        <v>205</v>
      </c>
      <c r="F13" s="2174">
        <v>203</v>
      </c>
      <c r="G13" s="2174">
        <v>60</v>
      </c>
      <c r="H13" s="2174">
        <v>2</v>
      </c>
      <c r="I13" s="2174">
        <v>58</v>
      </c>
      <c r="J13" s="167">
        <v>4</v>
      </c>
      <c r="K13" s="498">
        <f>D13/G13</f>
        <v>6.8</v>
      </c>
    </row>
    <row r="14" spans="1:11" ht="18" customHeight="1">
      <c r="A14" s="1808">
        <v>6</v>
      </c>
      <c r="B14" s="2175">
        <v>3</v>
      </c>
      <c r="C14" s="2176">
        <v>15</v>
      </c>
      <c r="D14" s="2176">
        <v>389</v>
      </c>
      <c r="E14" s="2176">
        <v>198</v>
      </c>
      <c r="F14" s="2176">
        <v>191</v>
      </c>
      <c r="G14" s="2176">
        <v>53</v>
      </c>
      <c r="H14" s="2176">
        <v>2</v>
      </c>
      <c r="I14" s="2176">
        <v>51</v>
      </c>
      <c r="J14" s="2177">
        <v>6</v>
      </c>
      <c r="K14" s="2178">
        <f>D14/G14</f>
        <v>7.3396226415094343</v>
      </c>
    </row>
    <row r="15" spans="1:11" ht="18" customHeight="1">
      <c r="A15" s="2575" t="s">
        <v>3952</v>
      </c>
      <c r="B15" s="2575"/>
      <c r="C15" s="2575"/>
      <c r="D15" s="2575"/>
      <c r="E15" s="2575"/>
      <c r="F15" s="2575"/>
      <c r="G15" s="558"/>
      <c r="H15" s="558"/>
      <c r="I15" s="558"/>
      <c r="J15" s="558"/>
      <c r="K15" s="558"/>
    </row>
    <row r="16" spans="1:11" ht="18" customHeight="1"/>
    <row r="17" spans="1:11" ht="25.5" customHeight="1">
      <c r="A17" s="687" t="s">
        <v>3566</v>
      </c>
      <c r="B17" s="687"/>
      <c r="C17" s="687"/>
      <c r="D17" s="687"/>
      <c r="E17" s="687"/>
      <c r="F17" s="687"/>
      <c r="G17" s="529"/>
      <c r="H17" s="529"/>
      <c r="I17" s="529"/>
      <c r="J17" s="218"/>
      <c r="K17" s="219" t="s">
        <v>766</v>
      </c>
    </row>
    <row r="18" spans="1:11" ht="18" customHeight="1">
      <c r="A18" s="2647" t="s">
        <v>146</v>
      </c>
      <c r="B18" s="2759" t="s">
        <v>99</v>
      </c>
      <c r="C18" s="2592" t="s">
        <v>774</v>
      </c>
      <c r="D18" s="2592"/>
      <c r="E18" s="2592"/>
      <c r="F18" s="2592" t="s">
        <v>775</v>
      </c>
      <c r="G18" s="2592"/>
      <c r="H18" s="2592"/>
      <c r="I18" s="2592" t="s">
        <v>776</v>
      </c>
      <c r="J18" s="2592"/>
      <c r="K18" s="2594"/>
    </row>
    <row r="19" spans="1:11" ht="18" customHeight="1">
      <c r="A19" s="2722"/>
      <c r="B19" s="2720"/>
      <c r="C19" s="567" t="s">
        <v>101</v>
      </c>
      <c r="D19" s="587" t="s">
        <v>442</v>
      </c>
      <c r="E19" s="569" t="s">
        <v>443</v>
      </c>
      <c r="F19" s="567" t="s">
        <v>101</v>
      </c>
      <c r="G19" s="587" t="s">
        <v>442</v>
      </c>
      <c r="H19" s="569" t="s">
        <v>443</v>
      </c>
      <c r="I19" s="567" t="s">
        <v>101</v>
      </c>
      <c r="J19" s="587" t="s">
        <v>442</v>
      </c>
      <c r="K19" s="568" t="s">
        <v>443</v>
      </c>
    </row>
    <row r="20" spans="1:11" ht="18" customHeight="1">
      <c r="A20" s="601"/>
      <c r="B20" s="255" t="s">
        <v>324</v>
      </c>
      <c r="C20" s="255" t="s">
        <v>324</v>
      </c>
      <c r="D20" s="159" t="s">
        <v>324</v>
      </c>
      <c r="E20" s="126" t="s">
        <v>324</v>
      </c>
      <c r="F20" s="255" t="s">
        <v>324</v>
      </c>
      <c r="G20" s="159" t="s">
        <v>324</v>
      </c>
      <c r="H20" s="126" t="s">
        <v>324</v>
      </c>
      <c r="I20" s="255" t="s">
        <v>324</v>
      </c>
      <c r="J20" s="159" t="s">
        <v>324</v>
      </c>
      <c r="K20" s="339" t="s">
        <v>324</v>
      </c>
    </row>
    <row r="21" spans="1:11" ht="18" hidden="1" customHeight="1">
      <c r="A21" s="593" t="s">
        <v>464</v>
      </c>
      <c r="B21" s="161">
        <f>C21+F21+I21+C35+F35+I35</f>
        <v>168</v>
      </c>
      <c r="C21" s="161">
        <f>SUM(D21:E21)</f>
        <v>1</v>
      </c>
      <c r="D21" s="167" t="s">
        <v>262</v>
      </c>
      <c r="E21" s="169">
        <v>1</v>
      </c>
      <c r="F21" s="161">
        <f>SUM(G21:H21)</f>
        <v>9</v>
      </c>
      <c r="G21" s="160">
        <v>4</v>
      </c>
      <c r="H21" s="169">
        <v>5</v>
      </c>
      <c r="I21" s="161">
        <f>SUM(J21:K21)</f>
        <v>19</v>
      </c>
      <c r="J21" s="160">
        <v>10</v>
      </c>
      <c r="K21" s="169">
        <v>9</v>
      </c>
    </row>
    <row r="22" spans="1:11" ht="18" hidden="1" customHeight="1">
      <c r="A22" s="601">
        <v>28</v>
      </c>
      <c r="B22" s="161">
        <f>C22+F22+I22+C36+F36+I36</f>
        <v>171</v>
      </c>
      <c r="C22" s="161">
        <f>SUM(D22:E22)</f>
        <v>1</v>
      </c>
      <c r="D22" s="160">
        <v>1</v>
      </c>
      <c r="E22" s="177" t="s">
        <v>262</v>
      </c>
      <c r="F22" s="161">
        <f>SUM(G22:H22)</f>
        <v>14</v>
      </c>
      <c r="G22" s="160">
        <v>7</v>
      </c>
      <c r="H22" s="169">
        <v>7</v>
      </c>
      <c r="I22" s="161">
        <f>SUM(J22:K22)</f>
        <v>17</v>
      </c>
      <c r="J22" s="160">
        <v>8</v>
      </c>
      <c r="K22" s="169">
        <v>9</v>
      </c>
    </row>
    <row r="23" spans="1:11" ht="18" customHeight="1">
      <c r="A23" s="601" t="s">
        <v>3953</v>
      </c>
      <c r="B23" s="161">
        <v>165</v>
      </c>
      <c r="C23" s="161">
        <v>1</v>
      </c>
      <c r="D23" s="167" t="s">
        <v>2732</v>
      </c>
      <c r="E23" s="177">
        <v>1</v>
      </c>
      <c r="F23" s="161">
        <v>16</v>
      </c>
      <c r="G23" s="160">
        <v>11</v>
      </c>
      <c r="H23" s="169">
        <v>5</v>
      </c>
      <c r="I23" s="161">
        <v>19</v>
      </c>
      <c r="J23" s="160">
        <v>9</v>
      </c>
      <c r="K23" s="169">
        <v>10</v>
      </c>
    </row>
    <row r="24" spans="1:11" ht="18" customHeight="1">
      <c r="A24" s="601">
        <v>30</v>
      </c>
      <c r="B24" s="161">
        <v>151</v>
      </c>
      <c r="C24" s="161">
        <v>1</v>
      </c>
      <c r="D24" s="160">
        <v>1</v>
      </c>
      <c r="E24" s="177" t="s">
        <v>2734</v>
      </c>
      <c r="F24" s="161">
        <v>15</v>
      </c>
      <c r="G24" s="160">
        <v>10</v>
      </c>
      <c r="H24" s="169">
        <v>5</v>
      </c>
      <c r="I24" s="161">
        <v>23</v>
      </c>
      <c r="J24" s="160">
        <v>13</v>
      </c>
      <c r="K24" s="169">
        <v>10</v>
      </c>
    </row>
    <row r="25" spans="1:11" ht="18" customHeight="1">
      <c r="A25" s="601" t="s">
        <v>685</v>
      </c>
      <c r="B25" s="161">
        <v>147</v>
      </c>
      <c r="C25" s="161">
        <v>3</v>
      </c>
      <c r="D25" s="167" t="s">
        <v>2733</v>
      </c>
      <c r="E25" s="177">
        <v>3</v>
      </c>
      <c r="F25" s="161">
        <v>13</v>
      </c>
      <c r="G25" s="160">
        <v>4</v>
      </c>
      <c r="H25" s="169">
        <v>9</v>
      </c>
      <c r="I25" s="161">
        <v>19</v>
      </c>
      <c r="J25" s="160">
        <v>11</v>
      </c>
      <c r="K25" s="169">
        <v>8</v>
      </c>
    </row>
    <row r="26" spans="1:11" ht="18" customHeight="1">
      <c r="A26" s="601">
        <v>2</v>
      </c>
      <c r="B26" s="161">
        <v>142</v>
      </c>
      <c r="C26" s="161">
        <v>3</v>
      </c>
      <c r="D26" s="160">
        <v>1</v>
      </c>
      <c r="E26" s="177">
        <v>2</v>
      </c>
      <c r="F26" s="161">
        <v>14</v>
      </c>
      <c r="G26" s="160">
        <v>5</v>
      </c>
      <c r="H26" s="169">
        <v>9</v>
      </c>
      <c r="I26" s="161">
        <v>16</v>
      </c>
      <c r="J26" s="160">
        <v>6</v>
      </c>
      <c r="K26" s="169">
        <v>10</v>
      </c>
    </row>
    <row r="27" spans="1:11" ht="18" customHeight="1">
      <c r="A27" s="601">
        <v>3</v>
      </c>
      <c r="B27" s="161">
        <v>409</v>
      </c>
      <c r="C27" s="161">
        <v>9</v>
      </c>
      <c r="D27" s="167">
        <v>3</v>
      </c>
      <c r="E27" s="177">
        <v>6</v>
      </c>
      <c r="F27" s="161">
        <v>44</v>
      </c>
      <c r="G27" s="160">
        <v>22</v>
      </c>
      <c r="H27" s="169">
        <v>22</v>
      </c>
      <c r="I27" s="161">
        <v>48</v>
      </c>
      <c r="J27" s="160">
        <v>19</v>
      </c>
      <c r="K27" s="169">
        <v>29</v>
      </c>
    </row>
    <row r="28" spans="1:11" ht="18" customHeight="1">
      <c r="A28" s="1727">
        <v>4</v>
      </c>
      <c r="B28" s="161">
        <v>400</v>
      </c>
      <c r="C28" s="161">
        <v>9</v>
      </c>
      <c r="D28" s="160">
        <v>7</v>
      </c>
      <c r="E28" s="177">
        <v>2</v>
      </c>
      <c r="F28" s="161">
        <v>44</v>
      </c>
      <c r="G28" s="160">
        <v>18</v>
      </c>
      <c r="H28" s="169">
        <v>26</v>
      </c>
      <c r="I28" s="161">
        <v>56</v>
      </c>
      <c r="J28" s="160">
        <v>25</v>
      </c>
      <c r="K28" s="169">
        <v>31</v>
      </c>
    </row>
    <row r="29" spans="1:11" ht="18" customHeight="1">
      <c r="A29" s="1807">
        <v>5</v>
      </c>
      <c r="B29" s="161">
        <v>408</v>
      </c>
      <c r="C29" s="161">
        <v>10</v>
      </c>
      <c r="D29" s="167">
        <v>6</v>
      </c>
      <c r="E29" s="177">
        <v>4</v>
      </c>
      <c r="F29" s="161">
        <v>43</v>
      </c>
      <c r="G29" s="160">
        <v>29</v>
      </c>
      <c r="H29" s="169">
        <v>14</v>
      </c>
      <c r="I29" s="161">
        <v>47</v>
      </c>
      <c r="J29" s="160">
        <v>19</v>
      </c>
      <c r="K29" s="169">
        <v>28</v>
      </c>
    </row>
    <row r="30" spans="1:11" ht="18" customHeight="1">
      <c r="A30" s="1788">
        <v>6</v>
      </c>
      <c r="B30" s="2179">
        <v>389</v>
      </c>
      <c r="C30" s="2179">
        <v>6</v>
      </c>
      <c r="D30" s="2175">
        <v>5</v>
      </c>
      <c r="E30" s="2180">
        <v>1</v>
      </c>
      <c r="F30" s="2179">
        <v>38</v>
      </c>
      <c r="G30" s="2175">
        <v>19</v>
      </c>
      <c r="H30" s="2181">
        <v>19</v>
      </c>
      <c r="I30" s="2179">
        <v>48</v>
      </c>
      <c r="J30" s="2175">
        <v>31</v>
      </c>
      <c r="K30" s="2181">
        <v>17</v>
      </c>
    </row>
    <row r="31" spans="1:11" ht="18" customHeight="1">
      <c r="A31" s="1296"/>
      <c r="B31" s="1296"/>
      <c r="C31" s="1296"/>
      <c r="D31" s="1296"/>
      <c r="E31" s="1296"/>
      <c r="F31" s="1296"/>
      <c r="G31" s="217"/>
      <c r="H31" s="217"/>
      <c r="I31" s="217"/>
      <c r="J31" s="217"/>
      <c r="K31" s="217"/>
    </row>
    <row r="32" spans="1:11" ht="18" customHeight="1">
      <c r="A32" s="2721" t="s">
        <v>146</v>
      </c>
      <c r="B32" s="2723"/>
      <c r="C32" s="2720" t="s">
        <v>771</v>
      </c>
      <c r="D32" s="2720"/>
      <c r="E32" s="2720"/>
      <c r="F32" s="2720" t="s">
        <v>772</v>
      </c>
      <c r="G32" s="2720"/>
      <c r="H32" s="2720"/>
      <c r="I32" s="2720" t="s">
        <v>773</v>
      </c>
      <c r="J32" s="2720"/>
      <c r="K32" s="2758"/>
    </row>
    <row r="33" spans="1:11" ht="18" customHeight="1">
      <c r="A33" s="2648"/>
      <c r="B33" s="2722"/>
      <c r="C33" s="567" t="s">
        <v>101</v>
      </c>
      <c r="D33" s="587" t="s">
        <v>442</v>
      </c>
      <c r="E33" s="569" t="s">
        <v>443</v>
      </c>
      <c r="F33" s="567" t="s">
        <v>101</v>
      </c>
      <c r="G33" s="587" t="s">
        <v>442</v>
      </c>
      <c r="H33" s="569" t="s">
        <v>443</v>
      </c>
      <c r="I33" s="567" t="s">
        <v>101</v>
      </c>
      <c r="J33" s="587" t="s">
        <v>442</v>
      </c>
      <c r="K33" s="568" t="s">
        <v>443</v>
      </c>
    </row>
    <row r="34" spans="1:11" ht="18" customHeight="1">
      <c r="A34" s="2646"/>
      <c r="B34" s="2647"/>
      <c r="C34" s="158" t="s">
        <v>324</v>
      </c>
      <c r="D34" s="159" t="s">
        <v>324</v>
      </c>
      <c r="E34" s="157" t="s">
        <v>324</v>
      </c>
      <c r="F34" s="158" t="s">
        <v>324</v>
      </c>
      <c r="G34" s="159" t="s">
        <v>324</v>
      </c>
      <c r="H34" s="157" t="s">
        <v>324</v>
      </c>
      <c r="I34" s="158" t="s">
        <v>324</v>
      </c>
      <c r="J34" s="159" t="s">
        <v>324</v>
      </c>
      <c r="K34" s="339" t="s">
        <v>324</v>
      </c>
    </row>
    <row r="35" spans="1:11" ht="18" hidden="1" customHeight="1">
      <c r="A35" s="2993" t="s">
        <v>464</v>
      </c>
      <c r="B35" s="2904"/>
      <c r="C35" s="161">
        <f>SUM(D35:E35)</f>
        <v>42</v>
      </c>
      <c r="D35" s="160">
        <v>21</v>
      </c>
      <c r="E35" s="166">
        <v>21</v>
      </c>
      <c r="F35" s="161">
        <f>SUM(G35:H35)</f>
        <v>53</v>
      </c>
      <c r="G35" s="160">
        <v>38</v>
      </c>
      <c r="H35" s="166">
        <v>15</v>
      </c>
      <c r="I35" s="161">
        <f>SUM(J35:K35)</f>
        <v>44</v>
      </c>
      <c r="J35" s="160">
        <v>24</v>
      </c>
      <c r="K35" s="169">
        <v>20</v>
      </c>
    </row>
    <row r="36" spans="1:11" ht="18" hidden="1" customHeight="1">
      <c r="A36" s="2721">
        <v>28</v>
      </c>
      <c r="B36" s="2723"/>
      <c r="C36" s="161">
        <f>SUM(D36:E36)</f>
        <v>43</v>
      </c>
      <c r="D36" s="160">
        <v>22</v>
      </c>
      <c r="E36" s="166">
        <v>21</v>
      </c>
      <c r="F36" s="161">
        <f>SUM(G36:H36)</f>
        <v>44</v>
      </c>
      <c r="G36" s="160">
        <v>22</v>
      </c>
      <c r="H36" s="166">
        <v>22</v>
      </c>
      <c r="I36" s="161">
        <f>SUM(J36:K36)</f>
        <v>52</v>
      </c>
      <c r="J36" s="160">
        <v>38</v>
      </c>
      <c r="K36" s="169">
        <v>14</v>
      </c>
    </row>
    <row r="37" spans="1:11" ht="18" customHeight="1">
      <c r="A37" s="2721" t="s">
        <v>3953</v>
      </c>
      <c r="B37" s="2723"/>
      <c r="C37" s="169">
        <v>39</v>
      </c>
      <c r="D37" s="160">
        <v>17</v>
      </c>
      <c r="E37" s="166">
        <v>22</v>
      </c>
      <c r="F37" s="169">
        <v>44</v>
      </c>
      <c r="G37" s="160">
        <v>23</v>
      </c>
      <c r="H37" s="166">
        <v>21</v>
      </c>
      <c r="I37" s="169">
        <v>46</v>
      </c>
      <c r="J37" s="160">
        <v>24</v>
      </c>
      <c r="K37" s="169">
        <v>22</v>
      </c>
    </row>
    <row r="38" spans="1:11" ht="18" customHeight="1">
      <c r="A38" s="2721">
        <v>30</v>
      </c>
      <c r="B38" s="2723"/>
      <c r="C38" s="169">
        <v>29</v>
      </c>
      <c r="D38" s="160">
        <v>13</v>
      </c>
      <c r="E38" s="166">
        <v>16</v>
      </c>
      <c r="F38" s="169">
        <v>43</v>
      </c>
      <c r="G38" s="160">
        <v>19</v>
      </c>
      <c r="H38" s="166">
        <v>24</v>
      </c>
      <c r="I38" s="169">
        <v>40</v>
      </c>
      <c r="J38" s="160">
        <v>19</v>
      </c>
      <c r="K38" s="169">
        <v>21</v>
      </c>
    </row>
    <row r="39" spans="1:11" ht="18" customHeight="1">
      <c r="A39" s="2721" t="s">
        <v>685</v>
      </c>
      <c r="B39" s="2723"/>
      <c r="C39" s="169">
        <v>37</v>
      </c>
      <c r="D39" s="160">
        <v>16</v>
      </c>
      <c r="E39" s="166">
        <v>21</v>
      </c>
      <c r="F39" s="169">
        <v>33</v>
      </c>
      <c r="G39" s="160">
        <v>16</v>
      </c>
      <c r="H39" s="166">
        <v>17</v>
      </c>
      <c r="I39" s="169">
        <v>42</v>
      </c>
      <c r="J39" s="160">
        <v>19</v>
      </c>
      <c r="K39" s="169">
        <v>23</v>
      </c>
    </row>
    <row r="40" spans="1:11" ht="18" customHeight="1">
      <c r="A40" s="2721">
        <v>2</v>
      </c>
      <c r="B40" s="2723"/>
      <c r="C40" s="169">
        <v>39</v>
      </c>
      <c r="D40" s="160">
        <v>20</v>
      </c>
      <c r="E40" s="166">
        <v>19</v>
      </c>
      <c r="F40" s="169">
        <v>36</v>
      </c>
      <c r="G40" s="160">
        <v>15</v>
      </c>
      <c r="H40" s="166">
        <v>21</v>
      </c>
      <c r="I40" s="169">
        <v>34</v>
      </c>
      <c r="J40" s="160">
        <v>17</v>
      </c>
      <c r="K40" s="161">
        <v>17</v>
      </c>
    </row>
    <row r="41" spans="1:11" ht="18" customHeight="1">
      <c r="A41" s="2721">
        <v>3</v>
      </c>
      <c r="B41" s="2723"/>
      <c r="C41" s="169">
        <v>108</v>
      </c>
      <c r="D41" s="160">
        <v>56</v>
      </c>
      <c r="E41" s="166">
        <v>52</v>
      </c>
      <c r="F41" s="169">
        <v>95</v>
      </c>
      <c r="G41" s="160">
        <v>54</v>
      </c>
      <c r="H41" s="166">
        <v>41</v>
      </c>
      <c r="I41" s="169">
        <v>105</v>
      </c>
      <c r="J41" s="160">
        <v>51</v>
      </c>
      <c r="K41" s="169">
        <v>54</v>
      </c>
    </row>
    <row r="42" spans="1:11" ht="18" customHeight="1">
      <c r="A42" s="2721">
        <v>4</v>
      </c>
      <c r="B42" s="2723"/>
      <c r="C42" s="169">
        <v>93</v>
      </c>
      <c r="D42" s="160">
        <v>46</v>
      </c>
      <c r="E42" s="166">
        <v>47</v>
      </c>
      <c r="F42" s="169">
        <v>103</v>
      </c>
      <c r="G42" s="160">
        <v>54</v>
      </c>
      <c r="H42" s="166">
        <v>49</v>
      </c>
      <c r="I42" s="169">
        <v>95</v>
      </c>
      <c r="J42" s="160">
        <v>55</v>
      </c>
      <c r="K42" s="169">
        <v>40</v>
      </c>
    </row>
    <row r="43" spans="1:11" ht="18" customHeight="1">
      <c r="A43" s="2721">
        <v>5</v>
      </c>
      <c r="B43" s="2723"/>
      <c r="C43" s="169">
        <v>110</v>
      </c>
      <c r="D43" s="160">
        <v>52</v>
      </c>
      <c r="E43" s="166">
        <v>58</v>
      </c>
      <c r="F43" s="169">
        <v>95</v>
      </c>
      <c r="G43" s="160">
        <v>47</v>
      </c>
      <c r="H43" s="166">
        <v>48</v>
      </c>
      <c r="I43" s="169">
        <v>103</v>
      </c>
      <c r="J43" s="160">
        <v>52</v>
      </c>
      <c r="K43" s="169">
        <v>51</v>
      </c>
    </row>
    <row r="44" spans="1:11" ht="18" customHeight="1">
      <c r="A44" s="2648">
        <v>6</v>
      </c>
      <c r="B44" s="2722"/>
      <c r="C44" s="2181">
        <v>106</v>
      </c>
      <c r="D44" s="2175">
        <v>49</v>
      </c>
      <c r="E44" s="2182">
        <v>57</v>
      </c>
      <c r="F44" s="2181">
        <v>98</v>
      </c>
      <c r="G44" s="2175">
        <v>49</v>
      </c>
      <c r="H44" s="2182">
        <v>49</v>
      </c>
      <c r="I44" s="2181">
        <v>93</v>
      </c>
      <c r="J44" s="2175">
        <v>45</v>
      </c>
      <c r="K44" s="2181">
        <v>48</v>
      </c>
    </row>
    <row r="45" spans="1:11" ht="18" customHeight="1">
      <c r="A45" s="599" t="s">
        <v>3952</v>
      </c>
    </row>
  </sheetData>
  <mergeCells count="28">
    <mergeCell ref="K2:K3"/>
    <mergeCell ref="A15:F15"/>
    <mergeCell ref="J2:J3"/>
    <mergeCell ref="C2:C3"/>
    <mergeCell ref="D2:F2"/>
    <mergeCell ref="G2:I2"/>
    <mergeCell ref="A2:A3"/>
    <mergeCell ref="B2:B3"/>
    <mergeCell ref="A32:B33"/>
    <mergeCell ref="C32:E32"/>
    <mergeCell ref="F32:H32"/>
    <mergeCell ref="I32:K32"/>
    <mergeCell ref="A18:A19"/>
    <mergeCell ref="B18:B19"/>
    <mergeCell ref="C18:E18"/>
    <mergeCell ref="F18:H18"/>
    <mergeCell ref="I18:K18"/>
    <mergeCell ref="A41:B41"/>
    <mergeCell ref="A44:B44"/>
    <mergeCell ref="A40:B40"/>
    <mergeCell ref="A34:B34"/>
    <mergeCell ref="A35:B35"/>
    <mergeCell ref="A36:B36"/>
    <mergeCell ref="A37:B37"/>
    <mergeCell ref="A38:B38"/>
    <mergeCell ref="A39:B39"/>
    <mergeCell ref="A42:B42"/>
    <mergeCell ref="A43:B4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6D5E-6BB8-41FD-80EA-8139AAEAEF5D}">
  <dimension ref="A1:I44"/>
  <sheetViews>
    <sheetView showGridLines="0" view="pageBreakPreview" zoomScaleNormal="100" zoomScaleSheetLayoutView="100" workbookViewId="0">
      <selection activeCell="I50" sqref="I50"/>
    </sheetView>
  </sheetViews>
  <sheetFormatPr defaultRowHeight="24.95" customHeight="1"/>
  <cols>
    <col min="1" max="1" width="9.75" style="4" customWidth="1"/>
    <col min="2" max="9" width="9" style="4" customWidth="1"/>
    <col min="10" max="240" width="9" style="4"/>
    <col min="241" max="241" width="11.625" style="4" customWidth="1"/>
    <col min="242" max="245" width="12.625" style="4" customWidth="1"/>
    <col min="246" max="496" width="9" style="4"/>
    <col min="497" max="497" width="11.625" style="4" customWidth="1"/>
    <col min="498" max="501" width="12.625" style="4" customWidth="1"/>
    <col min="502" max="752" width="9" style="4"/>
    <col min="753" max="753" width="11.625" style="4" customWidth="1"/>
    <col min="754" max="757" width="12.625" style="4" customWidth="1"/>
    <col min="758" max="1008" width="9" style="4"/>
    <col min="1009" max="1009" width="11.625" style="4" customWidth="1"/>
    <col min="1010" max="1013" width="12.625" style="4" customWidth="1"/>
    <col min="1014" max="1264" width="9" style="4"/>
    <col min="1265" max="1265" width="11.625" style="4" customWidth="1"/>
    <col min="1266" max="1269" width="12.625" style="4" customWidth="1"/>
    <col min="1270" max="1520" width="9" style="4"/>
    <col min="1521" max="1521" width="11.625" style="4" customWidth="1"/>
    <col min="1522" max="1525" width="12.625" style="4" customWidth="1"/>
    <col min="1526" max="1776" width="9" style="4"/>
    <col min="1777" max="1777" width="11.625" style="4" customWidth="1"/>
    <col min="1778" max="1781" width="12.625" style="4" customWidth="1"/>
    <col min="1782" max="2032" width="9" style="4"/>
    <col min="2033" max="2033" width="11.625" style="4" customWidth="1"/>
    <col min="2034" max="2037" width="12.625" style="4" customWidth="1"/>
    <col min="2038" max="2288" width="9" style="4"/>
    <col min="2289" max="2289" width="11.625" style="4" customWidth="1"/>
    <col min="2290" max="2293" width="12.625" style="4" customWidth="1"/>
    <col min="2294" max="2544" width="9" style="4"/>
    <col min="2545" max="2545" width="11.625" style="4" customWidth="1"/>
    <col min="2546" max="2549" width="12.625" style="4" customWidth="1"/>
    <col min="2550" max="2800" width="9" style="4"/>
    <col min="2801" max="2801" width="11.625" style="4" customWidth="1"/>
    <col min="2802" max="2805" width="12.625" style="4" customWidth="1"/>
    <col min="2806" max="3056" width="9" style="4"/>
    <col min="3057" max="3057" width="11.625" style="4" customWidth="1"/>
    <col min="3058" max="3061" width="12.625" style="4" customWidth="1"/>
    <col min="3062" max="3312" width="9" style="4"/>
    <col min="3313" max="3313" width="11.625" style="4" customWidth="1"/>
    <col min="3314" max="3317" width="12.625" style="4" customWidth="1"/>
    <col min="3318" max="3568" width="9" style="4"/>
    <col min="3569" max="3569" width="11.625" style="4" customWidth="1"/>
    <col min="3570" max="3573" width="12.625" style="4" customWidth="1"/>
    <col min="3574" max="3824" width="9" style="4"/>
    <col min="3825" max="3825" width="11.625" style="4" customWidth="1"/>
    <col min="3826" max="3829" width="12.625" style="4" customWidth="1"/>
    <col min="3830" max="4080" width="9" style="4"/>
    <col min="4081" max="4081" width="11.625" style="4" customWidth="1"/>
    <col min="4082" max="4085" width="12.625" style="4" customWidth="1"/>
    <col min="4086" max="4336" width="9" style="4"/>
    <col min="4337" max="4337" width="11.625" style="4" customWidth="1"/>
    <col min="4338" max="4341" width="12.625" style="4" customWidth="1"/>
    <col min="4342" max="4592" width="9" style="4"/>
    <col min="4593" max="4593" width="11.625" style="4" customWidth="1"/>
    <col min="4594" max="4597" width="12.625" style="4" customWidth="1"/>
    <col min="4598" max="4848" width="9" style="4"/>
    <col min="4849" max="4849" width="11.625" style="4" customWidth="1"/>
    <col min="4850" max="4853" width="12.625" style="4" customWidth="1"/>
    <col min="4854" max="5104" width="9" style="4"/>
    <col min="5105" max="5105" width="11.625" style="4" customWidth="1"/>
    <col min="5106" max="5109" width="12.625" style="4" customWidth="1"/>
    <col min="5110" max="5360" width="9" style="4"/>
    <col min="5361" max="5361" width="11.625" style="4" customWidth="1"/>
    <col min="5362" max="5365" width="12.625" style="4" customWidth="1"/>
    <col min="5366" max="5616" width="9" style="4"/>
    <col min="5617" max="5617" width="11.625" style="4" customWidth="1"/>
    <col min="5618" max="5621" width="12.625" style="4" customWidth="1"/>
    <col min="5622" max="5872" width="9" style="4"/>
    <col min="5873" max="5873" width="11.625" style="4" customWidth="1"/>
    <col min="5874" max="5877" width="12.625" style="4" customWidth="1"/>
    <col min="5878" max="6128" width="9" style="4"/>
    <col min="6129" max="6129" width="11.625" style="4" customWidth="1"/>
    <col min="6130" max="6133" width="12.625" style="4" customWidth="1"/>
    <col min="6134" max="6384" width="9" style="4"/>
    <col min="6385" max="6385" width="11.625" style="4" customWidth="1"/>
    <col min="6386" max="6389" width="12.625" style="4" customWidth="1"/>
    <col min="6390" max="6640" width="9" style="4"/>
    <col min="6641" max="6641" width="11.625" style="4" customWidth="1"/>
    <col min="6642" max="6645" width="12.625" style="4" customWidth="1"/>
    <col min="6646" max="6896" width="9" style="4"/>
    <col min="6897" max="6897" width="11.625" style="4" customWidth="1"/>
    <col min="6898" max="6901" width="12.625" style="4" customWidth="1"/>
    <col min="6902" max="7152" width="9" style="4"/>
    <col min="7153" max="7153" width="11.625" style="4" customWidth="1"/>
    <col min="7154" max="7157" width="12.625" style="4" customWidth="1"/>
    <col min="7158" max="7408" width="9" style="4"/>
    <col min="7409" max="7409" width="11.625" style="4" customWidth="1"/>
    <col min="7410" max="7413" width="12.625" style="4" customWidth="1"/>
    <col min="7414" max="7664" width="9" style="4"/>
    <col min="7665" max="7665" width="11.625" style="4" customWidth="1"/>
    <col min="7666" max="7669" width="12.625" style="4" customWidth="1"/>
    <col min="7670" max="7920" width="9" style="4"/>
    <col min="7921" max="7921" width="11.625" style="4" customWidth="1"/>
    <col min="7922" max="7925" width="12.625" style="4" customWidth="1"/>
    <col min="7926" max="8176" width="9" style="4"/>
    <col min="8177" max="8177" width="11.625" style="4" customWidth="1"/>
    <col min="8178" max="8181" width="12.625" style="4" customWidth="1"/>
    <col min="8182" max="8432" width="9" style="4"/>
    <col min="8433" max="8433" width="11.625" style="4" customWidth="1"/>
    <col min="8434" max="8437" width="12.625" style="4" customWidth="1"/>
    <col min="8438" max="8688" width="9" style="4"/>
    <col min="8689" max="8689" width="11.625" style="4" customWidth="1"/>
    <col min="8690" max="8693" width="12.625" style="4" customWidth="1"/>
    <col min="8694" max="8944" width="9" style="4"/>
    <col min="8945" max="8945" width="11.625" style="4" customWidth="1"/>
    <col min="8946" max="8949" width="12.625" style="4" customWidth="1"/>
    <col min="8950" max="9200" width="9" style="4"/>
    <col min="9201" max="9201" width="11.625" style="4" customWidth="1"/>
    <col min="9202" max="9205" width="12.625" style="4" customWidth="1"/>
    <col min="9206" max="9456" width="9" style="4"/>
    <col min="9457" max="9457" width="11.625" style="4" customWidth="1"/>
    <col min="9458" max="9461" width="12.625" style="4" customWidth="1"/>
    <col min="9462" max="9712" width="9" style="4"/>
    <col min="9713" max="9713" width="11.625" style="4" customWidth="1"/>
    <col min="9714" max="9717" width="12.625" style="4" customWidth="1"/>
    <col min="9718" max="9968" width="9" style="4"/>
    <col min="9969" max="9969" width="11.625" style="4" customWidth="1"/>
    <col min="9970" max="9973" width="12.625" style="4" customWidth="1"/>
    <col min="9974" max="10224" width="9" style="4"/>
    <col min="10225" max="10225" width="11.625" style="4" customWidth="1"/>
    <col min="10226" max="10229" width="12.625" style="4" customWidth="1"/>
    <col min="10230" max="10480" width="9" style="4"/>
    <col min="10481" max="10481" width="11.625" style="4" customWidth="1"/>
    <col min="10482" max="10485" width="12.625" style="4" customWidth="1"/>
    <col min="10486" max="10736" width="9" style="4"/>
    <col min="10737" max="10737" width="11.625" style="4" customWidth="1"/>
    <col min="10738" max="10741" width="12.625" style="4" customWidth="1"/>
    <col min="10742" max="10992" width="9" style="4"/>
    <col min="10993" max="10993" width="11.625" style="4" customWidth="1"/>
    <col min="10994" max="10997" width="12.625" style="4" customWidth="1"/>
    <col min="10998" max="11248" width="9" style="4"/>
    <col min="11249" max="11249" width="11.625" style="4" customWidth="1"/>
    <col min="11250" max="11253" width="12.625" style="4" customWidth="1"/>
    <col min="11254" max="11504" width="9" style="4"/>
    <col min="11505" max="11505" width="11.625" style="4" customWidth="1"/>
    <col min="11506" max="11509" width="12.625" style="4" customWidth="1"/>
    <col min="11510" max="11760" width="9" style="4"/>
    <col min="11761" max="11761" width="11.625" style="4" customWidth="1"/>
    <col min="11762" max="11765" width="12.625" style="4" customWidth="1"/>
    <col min="11766" max="12016" width="9" style="4"/>
    <col min="12017" max="12017" width="11.625" style="4" customWidth="1"/>
    <col min="12018" max="12021" width="12.625" style="4" customWidth="1"/>
    <col min="12022" max="12272" width="9" style="4"/>
    <col min="12273" max="12273" width="11.625" style="4" customWidth="1"/>
    <col min="12274" max="12277" width="12.625" style="4" customWidth="1"/>
    <col min="12278" max="12528" width="9" style="4"/>
    <col min="12529" max="12529" width="11.625" style="4" customWidth="1"/>
    <col min="12530" max="12533" width="12.625" style="4" customWidth="1"/>
    <col min="12534" max="12784" width="9" style="4"/>
    <col min="12785" max="12785" width="11.625" style="4" customWidth="1"/>
    <col min="12786" max="12789" width="12.625" style="4" customWidth="1"/>
    <col min="12790" max="13040" width="9" style="4"/>
    <col min="13041" max="13041" width="11.625" style="4" customWidth="1"/>
    <col min="13042" max="13045" width="12.625" style="4" customWidth="1"/>
    <col min="13046" max="13296" width="9" style="4"/>
    <col min="13297" max="13297" width="11.625" style="4" customWidth="1"/>
    <col min="13298" max="13301" width="12.625" style="4" customWidth="1"/>
    <col min="13302" max="13552" width="9" style="4"/>
    <col min="13553" max="13553" width="11.625" style="4" customWidth="1"/>
    <col min="13554" max="13557" width="12.625" style="4" customWidth="1"/>
    <col min="13558" max="13808" width="9" style="4"/>
    <col min="13809" max="13809" width="11.625" style="4" customWidth="1"/>
    <col min="13810" max="13813" width="12.625" style="4" customWidth="1"/>
    <col min="13814" max="14064" width="9" style="4"/>
    <col min="14065" max="14065" width="11.625" style="4" customWidth="1"/>
    <col min="14066" max="14069" width="12.625" style="4" customWidth="1"/>
    <col min="14070" max="14320" width="9" style="4"/>
    <col min="14321" max="14321" width="11.625" style="4" customWidth="1"/>
    <col min="14322" max="14325" width="12.625" style="4" customWidth="1"/>
    <col min="14326" max="14576" width="9" style="4"/>
    <col min="14577" max="14577" width="11.625" style="4" customWidth="1"/>
    <col min="14578" max="14581" width="12.625" style="4" customWidth="1"/>
    <col min="14582" max="14832" width="9" style="4"/>
    <col min="14833" max="14833" width="11.625" style="4" customWidth="1"/>
    <col min="14834" max="14837" width="12.625" style="4" customWidth="1"/>
    <col min="14838" max="15088" width="9" style="4"/>
    <col min="15089" max="15089" width="11.625" style="4" customWidth="1"/>
    <col min="15090" max="15093" width="12.625" style="4" customWidth="1"/>
    <col min="15094" max="15344" width="9" style="4"/>
    <col min="15345" max="15345" width="11.625" style="4" customWidth="1"/>
    <col min="15346" max="15349" width="12.625" style="4" customWidth="1"/>
    <col min="15350" max="15600" width="9" style="4"/>
    <col min="15601" max="15601" width="11.625" style="4" customWidth="1"/>
    <col min="15602" max="15605" width="12.625" style="4" customWidth="1"/>
    <col min="15606" max="15856" width="9" style="4"/>
    <col min="15857" max="15857" width="11.625" style="4" customWidth="1"/>
    <col min="15858" max="15861" width="12.625" style="4" customWidth="1"/>
    <col min="15862" max="16112" width="9" style="4"/>
    <col min="16113" max="16113" width="11.625" style="4" customWidth="1"/>
    <col min="16114" max="16117" width="12.625" style="4" customWidth="1"/>
    <col min="16118" max="16384" width="9" style="4"/>
  </cols>
  <sheetData>
    <row r="1" spans="1:9" ht="25.5" customHeight="1">
      <c r="A1" s="1513" t="s">
        <v>3567</v>
      </c>
      <c r="B1" s="1513"/>
      <c r="C1" s="1513"/>
      <c r="D1" s="1513"/>
      <c r="F1" s="1415"/>
      <c r="G1" s="1415"/>
      <c r="H1" s="1415"/>
      <c r="I1" s="1434"/>
    </row>
    <row r="2" spans="1:9" ht="18" customHeight="1">
      <c r="A2" s="1513"/>
      <c r="B2" s="1513"/>
      <c r="C2" s="1513"/>
      <c r="D2" s="1513"/>
      <c r="E2" s="411" t="s">
        <v>440</v>
      </c>
      <c r="F2" s="1415"/>
      <c r="G2" s="1415"/>
      <c r="H2" s="1415"/>
      <c r="I2" s="1434"/>
    </row>
    <row r="3" spans="1:9" ht="18" customHeight="1">
      <c r="A3" s="2999"/>
      <c r="B3" s="2842" t="s">
        <v>441</v>
      </c>
      <c r="C3" s="2842"/>
      <c r="D3" s="2842"/>
      <c r="E3" s="3001" t="s">
        <v>3685</v>
      </c>
      <c r="F3" s="1414"/>
      <c r="G3" s="1414"/>
      <c r="H3" s="1414"/>
      <c r="I3" s="125"/>
    </row>
    <row r="4" spans="1:9" ht="18" customHeight="1">
      <c r="A4" s="3000"/>
      <c r="B4" s="1428" t="s">
        <v>99</v>
      </c>
      <c r="C4" s="1431" t="s">
        <v>442</v>
      </c>
      <c r="D4" s="1430" t="s">
        <v>443</v>
      </c>
      <c r="E4" s="3002"/>
      <c r="F4" s="1421"/>
      <c r="G4" s="1421"/>
      <c r="H4" s="1421"/>
      <c r="I4" s="125"/>
    </row>
    <row r="5" spans="1:9" ht="18" customHeight="1">
      <c r="A5" s="26"/>
      <c r="B5" s="527" t="s">
        <v>324</v>
      </c>
      <c r="C5" s="93" t="s">
        <v>324</v>
      </c>
      <c r="D5" s="1486" t="s">
        <v>324</v>
      </c>
      <c r="E5" s="1514" t="s">
        <v>422</v>
      </c>
      <c r="F5" s="1435"/>
      <c r="G5" s="1435"/>
      <c r="H5" s="1435"/>
      <c r="I5" s="127"/>
    </row>
    <row r="6" spans="1:9" ht="18" hidden="1" customHeight="1">
      <c r="A6" s="1515" t="s">
        <v>2512</v>
      </c>
      <c r="B6" s="1516">
        <v>853</v>
      </c>
      <c r="C6" s="1517">
        <v>164</v>
      </c>
      <c r="D6" s="1518">
        <v>689</v>
      </c>
      <c r="E6" s="1516">
        <v>1026</v>
      </c>
      <c r="F6" s="1435"/>
      <c r="G6" s="1435"/>
      <c r="H6" s="1435"/>
      <c r="I6" s="127"/>
    </row>
    <row r="7" spans="1:9" ht="18" hidden="1" customHeight="1">
      <c r="A7" s="1424">
        <v>17</v>
      </c>
      <c r="B7" s="1516">
        <v>883</v>
      </c>
      <c r="C7" s="1517">
        <v>183</v>
      </c>
      <c r="D7" s="1518">
        <v>700</v>
      </c>
      <c r="E7" s="1516">
        <v>994</v>
      </c>
      <c r="F7" s="1435"/>
      <c r="G7" s="1435"/>
      <c r="H7" s="1435"/>
      <c r="I7" s="127"/>
    </row>
    <row r="8" spans="1:9" ht="18" customHeight="1">
      <c r="A8" s="1515" t="s">
        <v>2335</v>
      </c>
      <c r="B8" s="1516">
        <v>961</v>
      </c>
      <c r="C8" s="1517">
        <v>233</v>
      </c>
      <c r="D8" s="1518">
        <v>728</v>
      </c>
      <c r="E8" s="1516">
        <v>975</v>
      </c>
      <c r="F8" s="128"/>
      <c r="G8" s="128"/>
      <c r="H8" s="128"/>
      <c r="I8" s="128"/>
    </row>
    <row r="9" spans="1:9" ht="18" customHeight="1">
      <c r="A9" s="1515">
        <v>21</v>
      </c>
      <c r="B9" s="1516">
        <v>951</v>
      </c>
      <c r="C9" s="1517">
        <v>232</v>
      </c>
      <c r="D9" s="1518">
        <v>719</v>
      </c>
      <c r="E9" s="1516">
        <v>949</v>
      </c>
      <c r="F9" s="128"/>
      <c r="G9" s="128"/>
      <c r="H9" s="128"/>
      <c r="I9" s="128"/>
    </row>
    <row r="10" spans="1:9" ht="18" customHeight="1">
      <c r="A10" s="1515">
        <v>22</v>
      </c>
      <c r="B10" s="1516">
        <v>977</v>
      </c>
      <c r="C10" s="1517">
        <v>243</v>
      </c>
      <c r="D10" s="1518">
        <v>734</v>
      </c>
      <c r="E10" s="1516">
        <v>918</v>
      </c>
      <c r="F10" s="128"/>
      <c r="G10" s="128"/>
      <c r="H10" s="128"/>
      <c r="I10" s="128"/>
    </row>
    <row r="11" spans="1:9" ht="18" customHeight="1">
      <c r="A11" s="1515">
        <v>23</v>
      </c>
      <c r="B11" s="1516">
        <v>993</v>
      </c>
      <c r="C11" s="1517">
        <v>269</v>
      </c>
      <c r="D11" s="1518">
        <v>724</v>
      </c>
      <c r="E11" s="1516">
        <v>926</v>
      </c>
      <c r="F11" s="128"/>
      <c r="G11" s="128"/>
      <c r="H11" s="128"/>
      <c r="I11" s="128"/>
    </row>
    <row r="12" spans="1:9" ht="18" customHeight="1">
      <c r="A12" s="1515">
        <v>24</v>
      </c>
      <c r="B12" s="1516">
        <v>1021</v>
      </c>
      <c r="C12" s="1517">
        <v>290</v>
      </c>
      <c r="D12" s="1518">
        <v>731</v>
      </c>
      <c r="E12" s="1516">
        <v>881</v>
      </c>
      <c r="F12" s="128"/>
      <c r="G12" s="128"/>
      <c r="H12" s="128"/>
      <c r="I12" s="128"/>
    </row>
    <row r="13" spans="1:9" ht="18" customHeight="1">
      <c r="A13" s="1515">
        <v>25</v>
      </c>
      <c r="B13" s="1516">
        <v>1033</v>
      </c>
      <c r="C13" s="1517">
        <v>294</v>
      </c>
      <c r="D13" s="1518">
        <v>739</v>
      </c>
      <c r="E13" s="1516">
        <v>873</v>
      </c>
      <c r="F13" s="128"/>
      <c r="G13" s="128"/>
      <c r="H13" s="128"/>
      <c r="I13" s="128"/>
    </row>
    <row r="14" spans="1:9" ht="18" customHeight="1">
      <c r="A14" s="1515">
        <v>26</v>
      </c>
      <c r="B14" s="1516">
        <v>1005</v>
      </c>
      <c r="C14" s="1517">
        <v>272</v>
      </c>
      <c r="D14" s="1518">
        <v>733</v>
      </c>
      <c r="E14" s="1516">
        <v>897</v>
      </c>
      <c r="F14" s="128"/>
      <c r="G14" s="128"/>
      <c r="H14" s="128"/>
      <c r="I14" s="128"/>
    </row>
    <row r="15" spans="1:9" ht="18" customHeight="1">
      <c r="A15" s="1515">
        <v>27</v>
      </c>
      <c r="B15" s="1516">
        <v>983</v>
      </c>
      <c r="C15" s="1517">
        <v>259</v>
      </c>
      <c r="D15" s="1518">
        <v>724</v>
      </c>
      <c r="E15" s="1516">
        <v>807</v>
      </c>
      <c r="F15" s="128"/>
      <c r="G15" s="128"/>
      <c r="H15" s="128"/>
      <c r="I15" s="128"/>
    </row>
    <row r="16" spans="1:9" ht="18" customHeight="1">
      <c r="A16" s="1515">
        <v>28</v>
      </c>
      <c r="B16" s="1516">
        <v>1098</v>
      </c>
      <c r="C16" s="1517">
        <v>329</v>
      </c>
      <c r="D16" s="1518">
        <v>769</v>
      </c>
      <c r="E16" s="1516">
        <v>931</v>
      </c>
      <c r="F16" s="128"/>
      <c r="G16" s="128"/>
      <c r="H16" s="128"/>
      <c r="I16" s="128"/>
    </row>
    <row r="17" spans="1:9" ht="18" customHeight="1">
      <c r="A17" s="1515">
        <v>29</v>
      </c>
      <c r="B17" s="1516">
        <v>1130</v>
      </c>
      <c r="C17" s="1517">
        <v>336</v>
      </c>
      <c r="D17" s="1518">
        <v>794</v>
      </c>
      <c r="E17" s="1516">
        <v>905</v>
      </c>
      <c r="F17" s="128"/>
      <c r="G17" s="128"/>
      <c r="H17" s="128"/>
      <c r="I17" s="128"/>
    </row>
    <row r="18" spans="1:9" ht="18" customHeight="1">
      <c r="A18" s="1515">
        <v>30</v>
      </c>
      <c r="B18" s="1516">
        <v>1175</v>
      </c>
      <c r="C18" s="1517">
        <v>358</v>
      </c>
      <c r="D18" s="1518">
        <v>817</v>
      </c>
      <c r="E18" s="1516">
        <v>886</v>
      </c>
      <c r="F18" s="128"/>
      <c r="G18" s="128"/>
      <c r="H18" s="128"/>
      <c r="I18" s="128"/>
    </row>
    <row r="19" spans="1:9" ht="18" customHeight="1">
      <c r="A19" s="1515">
        <v>31</v>
      </c>
      <c r="B19" s="1516">
        <v>1203</v>
      </c>
      <c r="C19" s="1517">
        <v>396</v>
      </c>
      <c r="D19" s="1518">
        <v>807</v>
      </c>
      <c r="E19" s="1516">
        <v>962</v>
      </c>
      <c r="F19" s="128"/>
      <c r="G19" s="128"/>
      <c r="H19" s="128"/>
      <c r="I19" s="128"/>
    </row>
    <row r="20" spans="1:9" ht="18" customHeight="1">
      <c r="A20" s="1515" t="s">
        <v>180</v>
      </c>
      <c r="B20" s="1516">
        <v>1206</v>
      </c>
      <c r="C20" s="1517">
        <v>417</v>
      </c>
      <c r="D20" s="1518">
        <v>789</v>
      </c>
      <c r="E20" s="1516">
        <v>919</v>
      </c>
      <c r="F20" s="128"/>
      <c r="G20" s="128"/>
      <c r="H20" s="128"/>
      <c r="I20" s="128"/>
    </row>
    <row r="21" spans="1:9" ht="18" customHeight="1">
      <c r="A21" s="1297">
        <v>3</v>
      </c>
      <c r="B21" s="1298">
        <v>1214</v>
      </c>
      <c r="C21" s="1299">
        <v>402</v>
      </c>
      <c r="D21" s="1300">
        <v>812</v>
      </c>
      <c r="E21" s="1298">
        <v>918</v>
      </c>
      <c r="F21" s="128"/>
      <c r="G21" s="128"/>
      <c r="H21" s="128"/>
      <c r="I21" s="128"/>
    </row>
    <row r="22" spans="1:9" ht="18" customHeight="1">
      <c r="A22" s="1297">
        <v>4</v>
      </c>
      <c r="B22" s="1298">
        <v>1223</v>
      </c>
      <c r="C22" s="1299">
        <v>406</v>
      </c>
      <c r="D22" s="1300">
        <v>817</v>
      </c>
      <c r="E22" s="1298">
        <v>829</v>
      </c>
      <c r="F22" s="128"/>
      <c r="G22" s="128"/>
      <c r="H22" s="128"/>
      <c r="I22" s="128"/>
    </row>
    <row r="23" spans="1:9" ht="18" customHeight="1">
      <c r="A23" s="1297">
        <v>5</v>
      </c>
      <c r="B23" s="1298">
        <v>1303</v>
      </c>
      <c r="C23" s="2183" t="s">
        <v>3682</v>
      </c>
      <c r="D23" s="2183" t="s">
        <v>3682</v>
      </c>
      <c r="E23" s="1298">
        <v>1014</v>
      </c>
      <c r="F23" s="128"/>
      <c r="G23" s="128"/>
      <c r="H23" s="128"/>
      <c r="I23" s="128"/>
    </row>
    <row r="24" spans="1:9" ht="18" customHeight="1">
      <c r="A24" s="2184">
        <v>6</v>
      </c>
      <c r="B24" s="2185">
        <v>1310</v>
      </c>
      <c r="C24" s="2186" t="s">
        <v>3682</v>
      </c>
      <c r="D24" s="2187" t="s">
        <v>3682</v>
      </c>
      <c r="E24" s="2185">
        <v>1000</v>
      </c>
      <c r="F24" s="128"/>
      <c r="G24" s="128"/>
      <c r="H24" s="128"/>
      <c r="I24" s="128"/>
    </row>
    <row r="25" spans="1:9" ht="18" customHeight="1">
      <c r="A25" s="2962" t="s">
        <v>335</v>
      </c>
      <c r="B25" s="2962"/>
      <c r="C25" s="2962"/>
      <c r="D25" s="2962"/>
      <c r="F25" s="1414"/>
      <c r="G25" s="1414"/>
      <c r="H25" s="1414"/>
      <c r="I25" s="129"/>
    </row>
    <row r="26" spans="1:9" ht="18" customHeight="1">
      <c r="A26" s="336"/>
      <c r="B26" s="336"/>
      <c r="C26" s="336"/>
      <c r="D26" s="336"/>
      <c r="E26" s="336"/>
      <c r="F26" s="336"/>
      <c r="G26" s="336"/>
      <c r="H26" s="336"/>
      <c r="I26" s="336"/>
    </row>
    <row r="27" spans="1:9" ht="25.5" customHeight="1">
      <c r="A27" s="2961" t="s">
        <v>3568</v>
      </c>
      <c r="B27" s="2961"/>
      <c r="C27" s="2961"/>
      <c r="D27" s="2961"/>
      <c r="E27" s="2961"/>
      <c r="F27" s="2962"/>
      <c r="G27" s="2962"/>
      <c r="H27" s="2963" t="s">
        <v>440</v>
      </c>
      <c r="I27" s="2963"/>
    </row>
    <row r="28" spans="1:9" ht="18" customHeight="1">
      <c r="A28" s="2841"/>
      <c r="B28" s="2997" t="s">
        <v>3020</v>
      </c>
      <c r="C28" s="2998"/>
      <c r="D28" s="2997" t="s">
        <v>3021</v>
      </c>
      <c r="E28" s="2998"/>
      <c r="F28" s="2997" t="s">
        <v>3683</v>
      </c>
      <c r="G28" s="2998"/>
      <c r="H28" s="2997" t="s">
        <v>3684</v>
      </c>
      <c r="I28" s="2998"/>
    </row>
    <row r="29" spans="1:9" ht="36">
      <c r="A29" s="2840"/>
      <c r="B29" s="1519" t="s">
        <v>446</v>
      </c>
      <c r="C29" s="1519" t="s">
        <v>447</v>
      </c>
      <c r="D29" s="1519" t="s">
        <v>446</v>
      </c>
      <c r="E29" s="1519" t="s">
        <v>447</v>
      </c>
      <c r="F29" s="1519" t="s">
        <v>446</v>
      </c>
      <c r="G29" s="1519" t="s">
        <v>447</v>
      </c>
      <c r="H29" s="1519" t="s">
        <v>446</v>
      </c>
      <c r="I29" s="1519" t="s">
        <v>447</v>
      </c>
    </row>
    <row r="30" spans="1:9" ht="18" customHeight="1">
      <c r="A30" s="1438" t="s">
        <v>99</v>
      </c>
      <c r="B30" s="1520">
        <f t="shared" ref="B30:I30" si="0">SUM(B31:B42)</f>
        <v>1214</v>
      </c>
      <c r="C30" s="1521">
        <f t="shared" si="0"/>
        <v>918</v>
      </c>
      <c r="D30" s="1520">
        <f t="shared" si="0"/>
        <v>1223</v>
      </c>
      <c r="E30" s="1521">
        <f t="shared" si="0"/>
        <v>829</v>
      </c>
      <c r="F30" s="1520">
        <f t="shared" si="0"/>
        <v>1303</v>
      </c>
      <c r="G30" s="1521">
        <f t="shared" si="0"/>
        <v>1014</v>
      </c>
      <c r="H30" s="1520">
        <f t="shared" si="0"/>
        <v>1310</v>
      </c>
      <c r="I30" s="1521">
        <f t="shared" si="0"/>
        <v>1000</v>
      </c>
    </row>
    <row r="31" spans="1:9" ht="18" customHeight="1">
      <c r="A31" s="1522" t="s">
        <v>448</v>
      </c>
      <c r="B31" s="1301">
        <v>262</v>
      </c>
      <c r="C31" s="1302">
        <v>213</v>
      </c>
      <c r="D31" s="1301">
        <v>253</v>
      </c>
      <c r="E31" s="1302">
        <v>193</v>
      </c>
      <c r="F31" s="1301">
        <v>268</v>
      </c>
      <c r="G31" s="1302">
        <v>207</v>
      </c>
      <c r="H31" s="1301">
        <v>266</v>
      </c>
      <c r="I31" s="1302">
        <v>199</v>
      </c>
    </row>
    <row r="32" spans="1:9" ht="18" customHeight="1">
      <c r="A32" s="1522" t="s">
        <v>449</v>
      </c>
      <c r="B32" s="1301">
        <v>268</v>
      </c>
      <c r="C32" s="1302">
        <v>151</v>
      </c>
      <c r="D32" s="1301">
        <v>272</v>
      </c>
      <c r="E32" s="1302">
        <v>146</v>
      </c>
      <c r="F32" s="1301">
        <v>295</v>
      </c>
      <c r="G32" s="1302">
        <v>168</v>
      </c>
      <c r="H32" s="1301">
        <v>305</v>
      </c>
      <c r="I32" s="1302">
        <v>187</v>
      </c>
    </row>
    <row r="33" spans="1:9" ht="18" customHeight="1">
      <c r="A33" s="1522" t="s">
        <v>450</v>
      </c>
      <c r="B33" s="1301">
        <v>146</v>
      </c>
      <c r="C33" s="1302">
        <v>104</v>
      </c>
      <c r="D33" s="1301">
        <v>157</v>
      </c>
      <c r="E33" s="1302">
        <v>88</v>
      </c>
      <c r="F33" s="1301">
        <v>164</v>
      </c>
      <c r="G33" s="1302">
        <v>122</v>
      </c>
      <c r="H33" s="1301">
        <v>164</v>
      </c>
      <c r="I33" s="1302">
        <v>116</v>
      </c>
    </row>
    <row r="34" spans="1:9" ht="18" customHeight="1">
      <c r="A34" s="1522" t="s">
        <v>451</v>
      </c>
      <c r="B34" s="1301">
        <v>31</v>
      </c>
      <c r="C34" s="1302">
        <v>11</v>
      </c>
      <c r="D34" s="1301">
        <v>29</v>
      </c>
      <c r="E34" s="1302">
        <v>11</v>
      </c>
      <c r="F34" s="1301">
        <v>29</v>
      </c>
      <c r="G34" s="1302">
        <v>14</v>
      </c>
      <c r="H34" s="1301">
        <v>29</v>
      </c>
      <c r="I34" s="1302">
        <v>14</v>
      </c>
    </row>
    <row r="35" spans="1:9" ht="18" customHeight="1">
      <c r="A35" s="1522" t="s">
        <v>452</v>
      </c>
      <c r="B35" s="1301">
        <v>50</v>
      </c>
      <c r="C35" s="1302">
        <v>48</v>
      </c>
      <c r="D35" s="1301">
        <v>50</v>
      </c>
      <c r="E35" s="1302">
        <v>39</v>
      </c>
      <c r="F35" s="1301">
        <v>55</v>
      </c>
      <c r="G35" s="1302">
        <v>49</v>
      </c>
      <c r="H35" s="1301">
        <v>55</v>
      </c>
      <c r="I35" s="1302">
        <v>50</v>
      </c>
    </row>
    <row r="36" spans="1:9" ht="18" customHeight="1">
      <c r="A36" s="1522" t="s">
        <v>453</v>
      </c>
      <c r="B36" s="1301">
        <v>19</v>
      </c>
      <c r="C36" s="1302">
        <v>16</v>
      </c>
      <c r="D36" s="1301">
        <v>23</v>
      </c>
      <c r="E36" s="1302">
        <v>11</v>
      </c>
      <c r="F36" s="1301">
        <v>20</v>
      </c>
      <c r="G36" s="1302">
        <v>18</v>
      </c>
      <c r="H36" s="1301">
        <v>21</v>
      </c>
      <c r="I36" s="1302">
        <v>16</v>
      </c>
    </row>
    <row r="37" spans="1:9" ht="18" customHeight="1">
      <c r="A37" s="1522" t="s">
        <v>454</v>
      </c>
      <c r="B37" s="1301">
        <v>35</v>
      </c>
      <c r="C37" s="1302">
        <v>33</v>
      </c>
      <c r="D37" s="1301">
        <v>35</v>
      </c>
      <c r="E37" s="1302">
        <v>29</v>
      </c>
      <c r="F37" s="1301">
        <v>35</v>
      </c>
      <c r="G37" s="1302">
        <v>30</v>
      </c>
      <c r="H37" s="1301">
        <v>33</v>
      </c>
      <c r="I37" s="1302">
        <v>29</v>
      </c>
    </row>
    <row r="38" spans="1:9" ht="18" customHeight="1">
      <c r="A38" s="1522" t="s">
        <v>455</v>
      </c>
      <c r="B38" s="1301">
        <v>98</v>
      </c>
      <c r="C38" s="1302">
        <v>80</v>
      </c>
      <c r="D38" s="1301">
        <v>96</v>
      </c>
      <c r="E38" s="1302">
        <v>72</v>
      </c>
      <c r="F38" s="1301">
        <v>110</v>
      </c>
      <c r="G38" s="1302">
        <v>94</v>
      </c>
      <c r="H38" s="1301">
        <v>113</v>
      </c>
      <c r="I38" s="1302">
        <v>84</v>
      </c>
    </row>
    <row r="39" spans="1:9" ht="18" customHeight="1">
      <c r="A39" s="1522" t="s">
        <v>456</v>
      </c>
      <c r="B39" s="1301">
        <v>151</v>
      </c>
      <c r="C39" s="1302">
        <v>141</v>
      </c>
      <c r="D39" s="1301">
        <v>152</v>
      </c>
      <c r="E39" s="1302">
        <v>130</v>
      </c>
      <c r="F39" s="1301">
        <v>161</v>
      </c>
      <c r="G39" s="1302">
        <v>164</v>
      </c>
      <c r="H39" s="1301">
        <v>165</v>
      </c>
      <c r="I39" s="1302">
        <v>158</v>
      </c>
    </row>
    <row r="40" spans="1:9" ht="18" customHeight="1">
      <c r="A40" s="1522" t="s">
        <v>457</v>
      </c>
      <c r="B40" s="1301">
        <v>84</v>
      </c>
      <c r="C40" s="1302">
        <v>70</v>
      </c>
      <c r="D40" s="1301">
        <v>84</v>
      </c>
      <c r="E40" s="1302">
        <v>63</v>
      </c>
      <c r="F40" s="1301">
        <v>84</v>
      </c>
      <c r="G40" s="1302">
        <v>87</v>
      </c>
      <c r="H40" s="1301">
        <v>80</v>
      </c>
      <c r="I40" s="1302">
        <v>85</v>
      </c>
    </row>
    <row r="41" spans="1:9" ht="18" customHeight="1">
      <c r="A41" s="1522" t="s">
        <v>458</v>
      </c>
      <c r="B41" s="1301">
        <v>37</v>
      </c>
      <c r="C41" s="1302">
        <v>31</v>
      </c>
      <c r="D41" s="1301">
        <v>39</v>
      </c>
      <c r="E41" s="1302">
        <v>30</v>
      </c>
      <c r="F41" s="1301">
        <v>46</v>
      </c>
      <c r="G41" s="1302">
        <v>32</v>
      </c>
      <c r="H41" s="1301">
        <v>45</v>
      </c>
      <c r="I41" s="1302">
        <v>31</v>
      </c>
    </row>
    <row r="42" spans="1:9" ht="18" customHeight="1">
      <c r="A42" s="1523" t="s">
        <v>459</v>
      </c>
      <c r="B42" s="1303">
        <v>33</v>
      </c>
      <c r="C42" s="1304">
        <v>20</v>
      </c>
      <c r="D42" s="1303">
        <v>33</v>
      </c>
      <c r="E42" s="1304">
        <v>17</v>
      </c>
      <c r="F42" s="1303">
        <v>36</v>
      </c>
      <c r="G42" s="1304">
        <v>29</v>
      </c>
      <c r="H42" s="1303">
        <v>34</v>
      </c>
      <c r="I42" s="1304">
        <v>31</v>
      </c>
    </row>
    <row r="43" spans="1:9" ht="18" customHeight="1">
      <c r="A43" s="510" t="s">
        <v>460</v>
      </c>
      <c r="B43" s="510"/>
      <c r="C43" s="510"/>
      <c r="D43" s="510"/>
      <c r="E43" s="513"/>
      <c r="F43" s="513"/>
      <c r="G43" s="513"/>
      <c r="H43" s="513"/>
      <c r="I43" s="513"/>
    </row>
    <row r="44" spans="1:9" ht="18" customHeight="1">
      <c r="A44" s="513" t="s">
        <v>3686</v>
      </c>
    </row>
  </sheetData>
  <mergeCells count="11">
    <mergeCell ref="H27:I27"/>
    <mergeCell ref="A3:A4"/>
    <mergeCell ref="B3:D3"/>
    <mergeCell ref="E3:E4"/>
    <mergeCell ref="A25:D25"/>
    <mergeCell ref="A27:G27"/>
    <mergeCell ref="A28:A29"/>
    <mergeCell ref="B28:C28"/>
    <mergeCell ref="D28:E28"/>
    <mergeCell ref="F28:G28"/>
    <mergeCell ref="H28:I28"/>
  </mergeCells>
  <phoneticPr fontId="8"/>
  <pageMargins left="0.59055118110236227" right="0.59055118110236227" top="0.59055118110236227" bottom="0.39370078740157483" header="0" footer="0.19685039370078741"/>
  <pageSetup paperSize="9" scale="99" orientation="portrait" r:id="rId1"/>
  <headerFooter scaleWithDoc="0" alignWithMargins="0">
    <oddFooter>&amp;C- &amp;P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50"/>
  <sheetViews>
    <sheetView showGridLines="0" view="pageBreakPreview" topLeftCell="A43" zoomScaleNormal="100" zoomScaleSheetLayoutView="100" workbookViewId="0">
      <selection activeCell="I50" sqref="I50"/>
    </sheetView>
  </sheetViews>
  <sheetFormatPr defaultRowHeight="13.5"/>
  <cols>
    <col min="1" max="1" width="11.625" style="1306" customWidth="1"/>
    <col min="2" max="11" width="7.125" style="1306" customWidth="1"/>
    <col min="12" max="252" width="9" style="1306"/>
    <col min="253" max="253" width="8.625" style="1306" customWidth="1"/>
    <col min="254" max="255" width="8.125" style="1306" customWidth="1"/>
    <col min="256" max="261" width="7.375" style="1306" customWidth="1"/>
    <col min="262" max="263" width="8.375" style="1306" customWidth="1"/>
    <col min="264" max="508" width="9" style="1306"/>
    <col min="509" max="509" width="8.625" style="1306" customWidth="1"/>
    <col min="510" max="511" width="8.125" style="1306" customWidth="1"/>
    <col min="512" max="517" width="7.375" style="1306" customWidth="1"/>
    <col min="518" max="519" width="8.375" style="1306" customWidth="1"/>
    <col min="520" max="764" width="9" style="1306"/>
    <col min="765" max="765" width="8.625" style="1306" customWidth="1"/>
    <col min="766" max="767" width="8.125" style="1306" customWidth="1"/>
    <col min="768" max="773" width="7.375" style="1306" customWidth="1"/>
    <col min="774" max="775" width="8.375" style="1306" customWidth="1"/>
    <col min="776" max="1020" width="9" style="1306"/>
    <col min="1021" max="1021" width="8.625" style="1306" customWidth="1"/>
    <col min="1022" max="1023" width="8.125" style="1306" customWidth="1"/>
    <col min="1024" max="1029" width="7.375" style="1306" customWidth="1"/>
    <col min="1030" max="1031" width="8.375" style="1306" customWidth="1"/>
    <col min="1032" max="1276" width="9" style="1306"/>
    <col min="1277" max="1277" width="8.625" style="1306" customWidth="1"/>
    <col min="1278" max="1279" width="8.125" style="1306" customWidth="1"/>
    <col min="1280" max="1285" width="7.375" style="1306" customWidth="1"/>
    <col min="1286" max="1287" width="8.375" style="1306" customWidth="1"/>
    <col min="1288" max="1532" width="9" style="1306"/>
    <col min="1533" max="1533" width="8.625" style="1306" customWidth="1"/>
    <col min="1534" max="1535" width="8.125" style="1306" customWidth="1"/>
    <col min="1536" max="1541" width="7.375" style="1306" customWidth="1"/>
    <col min="1542" max="1543" width="8.375" style="1306" customWidth="1"/>
    <col min="1544" max="1788" width="9" style="1306"/>
    <col min="1789" max="1789" width="8.625" style="1306" customWidth="1"/>
    <col min="1790" max="1791" width="8.125" style="1306" customWidth="1"/>
    <col min="1792" max="1797" width="7.375" style="1306" customWidth="1"/>
    <col min="1798" max="1799" width="8.375" style="1306" customWidth="1"/>
    <col min="1800" max="2044" width="9" style="1306"/>
    <col min="2045" max="2045" width="8.625" style="1306" customWidth="1"/>
    <col min="2046" max="2047" width="8.125" style="1306" customWidth="1"/>
    <col min="2048" max="2053" width="7.375" style="1306" customWidth="1"/>
    <col min="2054" max="2055" width="8.375" style="1306" customWidth="1"/>
    <col min="2056" max="2300" width="9" style="1306"/>
    <col min="2301" max="2301" width="8.625" style="1306" customWidth="1"/>
    <col min="2302" max="2303" width="8.125" style="1306" customWidth="1"/>
    <col min="2304" max="2309" width="7.375" style="1306" customWidth="1"/>
    <col min="2310" max="2311" width="8.375" style="1306" customWidth="1"/>
    <col min="2312" max="2556" width="9" style="1306"/>
    <col min="2557" max="2557" width="8.625" style="1306" customWidth="1"/>
    <col min="2558" max="2559" width="8.125" style="1306" customWidth="1"/>
    <col min="2560" max="2565" width="7.375" style="1306" customWidth="1"/>
    <col min="2566" max="2567" width="8.375" style="1306" customWidth="1"/>
    <col min="2568" max="2812" width="9" style="1306"/>
    <col min="2813" max="2813" width="8.625" style="1306" customWidth="1"/>
    <col min="2814" max="2815" width="8.125" style="1306" customWidth="1"/>
    <col min="2816" max="2821" width="7.375" style="1306" customWidth="1"/>
    <col min="2822" max="2823" width="8.375" style="1306" customWidth="1"/>
    <col min="2824" max="3068" width="9" style="1306"/>
    <col min="3069" max="3069" width="8.625" style="1306" customWidth="1"/>
    <col min="3070" max="3071" width="8.125" style="1306" customWidth="1"/>
    <col min="3072" max="3077" width="7.375" style="1306" customWidth="1"/>
    <col min="3078" max="3079" width="8.375" style="1306" customWidth="1"/>
    <col min="3080" max="3324" width="9" style="1306"/>
    <col min="3325" max="3325" width="8.625" style="1306" customWidth="1"/>
    <col min="3326" max="3327" width="8.125" style="1306" customWidth="1"/>
    <col min="3328" max="3333" width="7.375" style="1306" customWidth="1"/>
    <col min="3334" max="3335" width="8.375" style="1306" customWidth="1"/>
    <col min="3336" max="3580" width="9" style="1306"/>
    <col min="3581" max="3581" width="8.625" style="1306" customWidth="1"/>
    <col min="3582" max="3583" width="8.125" style="1306" customWidth="1"/>
    <col min="3584" max="3589" width="7.375" style="1306" customWidth="1"/>
    <col min="3590" max="3591" width="8.375" style="1306" customWidth="1"/>
    <col min="3592" max="3836" width="9" style="1306"/>
    <col min="3837" max="3837" width="8.625" style="1306" customWidth="1"/>
    <col min="3838" max="3839" width="8.125" style="1306" customWidth="1"/>
    <col min="3840" max="3845" width="7.375" style="1306" customWidth="1"/>
    <col min="3846" max="3847" width="8.375" style="1306" customWidth="1"/>
    <col min="3848" max="4092" width="9" style="1306"/>
    <col min="4093" max="4093" width="8.625" style="1306" customWidth="1"/>
    <col min="4094" max="4095" width="8.125" style="1306" customWidth="1"/>
    <col min="4096" max="4101" width="7.375" style="1306" customWidth="1"/>
    <col min="4102" max="4103" width="8.375" style="1306" customWidth="1"/>
    <col min="4104" max="4348" width="9" style="1306"/>
    <col min="4349" max="4349" width="8.625" style="1306" customWidth="1"/>
    <col min="4350" max="4351" width="8.125" style="1306" customWidth="1"/>
    <col min="4352" max="4357" width="7.375" style="1306" customWidth="1"/>
    <col min="4358" max="4359" width="8.375" style="1306" customWidth="1"/>
    <col min="4360" max="4604" width="9" style="1306"/>
    <col min="4605" max="4605" width="8.625" style="1306" customWidth="1"/>
    <col min="4606" max="4607" width="8.125" style="1306" customWidth="1"/>
    <col min="4608" max="4613" width="7.375" style="1306" customWidth="1"/>
    <col min="4614" max="4615" width="8.375" style="1306" customWidth="1"/>
    <col min="4616" max="4860" width="9" style="1306"/>
    <col min="4861" max="4861" width="8.625" style="1306" customWidth="1"/>
    <col min="4862" max="4863" width="8.125" style="1306" customWidth="1"/>
    <col min="4864" max="4869" width="7.375" style="1306" customWidth="1"/>
    <col min="4870" max="4871" width="8.375" style="1306" customWidth="1"/>
    <col min="4872" max="5116" width="9" style="1306"/>
    <col min="5117" max="5117" width="8.625" style="1306" customWidth="1"/>
    <col min="5118" max="5119" width="8.125" style="1306" customWidth="1"/>
    <col min="5120" max="5125" width="7.375" style="1306" customWidth="1"/>
    <col min="5126" max="5127" width="8.375" style="1306" customWidth="1"/>
    <col min="5128" max="5372" width="9" style="1306"/>
    <col min="5373" max="5373" width="8.625" style="1306" customWidth="1"/>
    <col min="5374" max="5375" width="8.125" style="1306" customWidth="1"/>
    <col min="5376" max="5381" width="7.375" style="1306" customWidth="1"/>
    <col min="5382" max="5383" width="8.375" style="1306" customWidth="1"/>
    <col min="5384" max="5628" width="9" style="1306"/>
    <col min="5629" max="5629" width="8.625" style="1306" customWidth="1"/>
    <col min="5630" max="5631" width="8.125" style="1306" customWidth="1"/>
    <col min="5632" max="5637" width="7.375" style="1306" customWidth="1"/>
    <col min="5638" max="5639" width="8.375" style="1306" customWidth="1"/>
    <col min="5640" max="5884" width="9" style="1306"/>
    <col min="5885" max="5885" width="8.625" style="1306" customWidth="1"/>
    <col min="5886" max="5887" width="8.125" style="1306" customWidth="1"/>
    <col min="5888" max="5893" width="7.375" style="1306" customWidth="1"/>
    <col min="5894" max="5895" width="8.375" style="1306" customWidth="1"/>
    <col min="5896" max="6140" width="9" style="1306"/>
    <col min="6141" max="6141" width="8.625" style="1306" customWidth="1"/>
    <col min="6142" max="6143" width="8.125" style="1306" customWidth="1"/>
    <col min="6144" max="6149" width="7.375" style="1306" customWidth="1"/>
    <col min="6150" max="6151" width="8.375" style="1306" customWidth="1"/>
    <col min="6152" max="6396" width="9" style="1306"/>
    <col min="6397" max="6397" width="8.625" style="1306" customWidth="1"/>
    <col min="6398" max="6399" width="8.125" style="1306" customWidth="1"/>
    <col min="6400" max="6405" width="7.375" style="1306" customWidth="1"/>
    <col min="6406" max="6407" width="8.375" style="1306" customWidth="1"/>
    <col min="6408" max="6652" width="9" style="1306"/>
    <col min="6653" max="6653" width="8.625" style="1306" customWidth="1"/>
    <col min="6654" max="6655" width="8.125" style="1306" customWidth="1"/>
    <col min="6656" max="6661" width="7.375" style="1306" customWidth="1"/>
    <col min="6662" max="6663" width="8.375" style="1306" customWidth="1"/>
    <col min="6664" max="6908" width="9" style="1306"/>
    <col min="6909" max="6909" width="8.625" style="1306" customWidth="1"/>
    <col min="6910" max="6911" width="8.125" style="1306" customWidth="1"/>
    <col min="6912" max="6917" width="7.375" style="1306" customWidth="1"/>
    <col min="6918" max="6919" width="8.375" style="1306" customWidth="1"/>
    <col min="6920" max="7164" width="9" style="1306"/>
    <col min="7165" max="7165" width="8.625" style="1306" customWidth="1"/>
    <col min="7166" max="7167" width="8.125" style="1306" customWidth="1"/>
    <col min="7168" max="7173" width="7.375" style="1306" customWidth="1"/>
    <col min="7174" max="7175" width="8.375" style="1306" customWidth="1"/>
    <col min="7176" max="7420" width="9" style="1306"/>
    <col min="7421" max="7421" width="8.625" style="1306" customWidth="1"/>
    <col min="7422" max="7423" width="8.125" style="1306" customWidth="1"/>
    <col min="7424" max="7429" width="7.375" style="1306" customWidth="1"/>
    <col min="7430" max="7431" width="8.375" style="1306" customWidth="1"/>
    <col min="7432" max="7676" width="9" style="1306"/>
    <col min="7677" max="7677" width="8.625" style="1306" customWidth="1"/>
    <col min="7678" max="7679" width="8.125" style="1306" customWidth="1"/>
    <col min="7680" max="7685" width="7.375" style="1306" customWidth="1"/>
    <col min="7686" max="7687" width="8.375" style="1306" customWidth="1"/>
    <col min="7688" max="7932" width="9" style="1306"/>
    <col min="7933" max="7933" width="8.625" style="1306" customWidth="1"/>
    <col min="7934" max="7935" width="8.125" style="1306" customWidth="1"/>
    <col min="7936" max="7941" width="7.375" style="1306" customWidth="1"/>
    <col min="7942" max="7943" width="8.375" style="1306" customWidth="1"/>
    <col min="7944" max="8188" width="9" style="1306"/>
    <col min="8189" max="8189" width="8.625" style="1306" customWidth="1"/>
    <col min="8190" max="8191" width="8.125" style="1306" customWidth="1"/>
    <col min="8192" max="8197" width="7.375" style="1306" customWidth="1"/>
    <col min="8198" max="8199" width="8.375" style="1306" customWidth="1"/>
    <col min="8200" max="8444" width="9" style="1306"/>
    <col min="8445" max="8445" width="8.625" style="1306" customWidth="1"/>
    <col min="8446" max="8447" width="8.125" style="1306" customWidth="1"/>
    <col min="8448" max="8453" width="7.375" style="1306" customWidth="1"/>
    <col min="8454" max="8455" width="8.375" style="1306" customWidth="1"/>
    <col min="8456" max="8700" width="9" style="1306"/>
    <col min="8701" max="8701" width="8.625" style="1306" customWidth="1"/>
    <col min="8702" max="8703" width="8.125" style="1306" customWidth="1"/>
    <col min="8704" max="8709" width="7.375" style="1306" customWidth="1"/>
    <col min="8710" max="8711" width="8.375" style="1306" customWidth="1"/>
    <col min="8712" max="8956" width="9" style="1306"/>
    <col min="8957" max="8957" width="8.625" style="1306" customWidth="1"/>
    <col min="8958" max="8959" width="8.125" style="1306" customWidth="1"/>
    <col min="8960" max="8965" width="7.375" style="1306" customWidth="1"/>
    <col min="8966" max="8967" width="8.375" style="1306" customWidth="1"/>
    <col min="8968" max="9212" width="9" style="1306"/>
    <col min="9213" max="9213" width="8.625" style="1306" customWidth="1"/>
    <col min="9214" max="9215" width="8.125" style="1306" customWidth="1"/>
    <col min="9216" max="9221" width="7.375" style="1306" customWidth="1"/>
    <col min="9222" max="9223" width="8.375" style="1306" customWidth="1"/>
    <col min="9224" max="9468" width="9" style="1306"/>
    <col min="9469" max="9469" width="8.625" style="1306" customWidth="1"/>
    <col min="9470" max="9471" width="8.125" style="1306" customWidth="1"/>
    <col min="9472" max="9477" width="7.375" style="1306" customWidth="1"/>
    <col min="9478" max="9479" width="8.375" style="1306" customWidth="1"/>
    <col min="9480" max="9724" width="9" style="1306"/>
    <col min="9725" max="9725" width="8.625" style="1306" customWidth="1"/>
    <col min="9726" max="9727" width="8.125" style="1306" customWidth="1"/>
    <col min="9728" max="9733" width="7.375" style="1306" customWidth="1"/>
    <col min="9734" max="9735" width="8.375" style="1306" customWidth="1"/>
    <col min="9736" max="9980" width="9" style="1306"/>
    <col min="9981" max="9981" width="8.625" style="1306" customWidth="1"/>
    <col min="9982" max="9983" width="8.125" style="1306" customWidth="1"/>
    <col min="9984" max="9989" width="7.375" style="1306" customWidth="1"/>
    <col min="9990" max="9991" width="8.375" style="1306" customWidth="1"/>
    <col min="9992" max="10236" width="9" style="1306"/>
    <col min="10237" max="10237" width="8.625" style="1306" customWidth="1"/>
    <col min="10238" max="10239" width="8.125" style="1306" customWidth="1"/>
    <col min="10240" max="10245" width="7.375" style="1306" customWidth="1"/>
    <col min="10246" max="10247" width="8.375" style="1306" customWidth="1"/>
    <col min="10248" max="10492" width="9" style="1306"/>
    <col min="10493" max="10493" width="8.625" style="1306" customWidth="1"/>
    <col min="10494" max="10495" width="8.125" style="1306" customWidth="1"/>
    <col min="10496" max="10501" width="7.375" style="1306" customWidth="1"/>
    <col min="10502" max="10503" width="8.375" style="1306" customWidth="1"/>
    <col min="10504" max="10748" width="9" style="1306"/>
    <col min="10749" max="10749" width="8.625" style="1306" customWidth="1"/>
    <col min="10750" max="10751" width="8.125" style="1306" customWidth="1"/>
    <col min="10752" max="10757" width="7.375" style="1306" customWidth="1"/>
    <col min="10758" max="10759" width="8.375" style="1306" customWidth="1"/>
    <col min="10760" max="11004" width="9" style="1306"/>
    <col min="11005" max="11005" width="8.625" style="1306" customWidth="1"/>
    <col min="11006" max="11007" width="8.125" style="1306" customWidth="1"/>
    <col min="11008" max="11013" width="7.375" style="1306" customWidth="1"/>
    <col min="11014" max="11015" width="8.375" style="1306" customWidth="1"/>
    <col min="11016" max="11260" width="9" style="1306"/>
    <col min="11261" max="11261" width="8.625" style="1306" customWidth="1"/>
    <col min="11262" max="11263" width="8.125" style="1306" customWidth="1"/>
    <col min="11264" max="11269" width="7.375" style="1306" customWidth="1"/>
    <col min="11270" max="11271" width="8.375" style="1306" customWidth="1"/>
    <col min="11272" max="11516" width="9" style="1306"/>
    <col min="11517" max="11517" width="8.625" style="1306" customWidth="1"/>
    <col min="11518" max="11519" width="8.125" style="1306" customWidth="1"/>
    <col min="11520" max="11525" width="7.375" style="1306" customWidth="1"/>
    <col min="11526" max="11527" width="8.375" style="1306" customWidth="1"/>
    <col min="11528" max="11772" width="9" style="1306"/>
    <col min="11773" max="11773" width="8.625" style="1306" customWidth="1"/>
    <col min="11774" max="11775" width="8.125" style="1306" customWidth="1"/>
    <col min="11776" max="11781" width="7.375" style="1306" customWidth="1"/>
    <col min="11782" max="11783" width="8.375" style="1306" customWidth="1"/>
    <col min="11784" max="12028" width="9" style="1306"/>
    <col min="12029" max="12029" width="8.625" style="1306" customWidth="1"/>
    <col min="12030" max="12031" width="8.125" style="1306" customWidth="1"/>
    <col min="12032" max="12037" width="7.375" style="1306" customWidth="1"/>
    <col min="12038" max="12039" width="8.375" style="1306" customWidth="1"/>
    <col min="12040" max="12284" width="9" style="1306"/>
    <col min="12285" max="12285" width="8.625" style="1306" customWidth="1"/>
    <col min="12286" max="12287" width="8.125" style="1306" customWidth="1"/>
    <col min="12288" max="12293" width="7.375" style="1306" customWidth="1"/>
    <col min="12294" max="12295" width="8.375" style="1306" customWidth="1"/>
    <col min="12296" max="12540" width="9" style="1306"/>
    <col min="12541" max="12541" width="8.625" style="1306" customWidth="1"/>
    <col min="12542" max="12543" width="8.125" style="1306" customWidth="1"/>
    <col min="12544" max="12549" width="7.375" style="1306" customWidth="1"/>
    <col min="12550" max="12551" width="8.375" style="1306" customWidth="1"/>
    <col min="12552" max="12796" width="9" style="1306"/>
    <col min="12797" max="12797" width="8.625" style="1306" customWidth="1"/>
    <col min="12798" max="12799" width="8.125" style="1306" customWidth="1"/>
    <col min="12800" max="12805" width="7.375" style="1306" customWidth="1"/>
    <col min="12806" max="12807" width="8.375" style="1306" customWidth="1"/>
    <col min="12808" max="13052" width="9" style="1306"/>
    <col min="13053" max="13053" width="8.625" style="1306" customWidth="1"/>
    <col min="13054" max="13055" width="8.125" style="1306" customWidth="1"/>
    <col min="13056" max="13061" width="7.375" style="1306" customWidth="1"/>
    <col min="13062" max="13063" width="8.375" style="1306" customWidth="1"/>
    <col min="13064" max="13308" width="9" style="1306"/>
    <col min="13309" max="13309" width="8.625" style="1306" customWidth="1"/>
    <col min="13310" max="13311" width="8.125" style="1306" customWidth="1"/>
    <col min="13312" max="13317" width="7.375" style="1306" customWidth="1"/>
    <col min="13318" max="13319" width="8.375" style="1306" customWidth="1"/>
    <col min="13320" max="13564" width="9" style="1306"/>
    <col min="13565" max="13565" width="8.625" style="1306" customWidth="1"/>
    <col min="13566" max="13567" width="8.125" style="1306" customWidth="1"/>
    <col min="13568" max="13573" width="7.375" style="1306" customWidth="1"/>
    <col min="13574" max="13575" width="8.375" style="1306" customWidth="1"/>
    <col min="13576" max="13820" width="9" style="1306"/>
    <col min="13821" max="13821" width="8.625" style="1306" customWidth="1"/>
    <col min="13822" max="13823" width="8.125" style="1306" customWidth="1"/>
    <col min="13824" max="13829" width="7.375" style="1306" customWidth="1"/>
    <col min="13830" max="13831" width="8.375" style="1306" customWidth="1"/>
    <col min="13832" max="14076" width="9" style="1306"/>
    <col min="14077" max="14077" width="8.625" style="1306" customWidth="1"/>
    <col min="14078" max="14079" width="8.125" style="1306" customWidth="1"/>
    <col min="14080" max="14085" width="7.375" style="1306" customWidth="1"/>
    <col min="14086" max="14087" width="8.375" style="1306" customWidth="1"/>
    <col min="14088" max="14332" width="9" style="1306"/>
    <col min="14333" max="14333" width="8.625" style="1306" customWidth="1"/>
    <col min="14334" max="14335" width="8.125" style="1306" customWidth="1"/>
    <col min="14336" max="14341" width="7.375" style="1306" customWidth="1"/>
    <col min="14342" max="14343" width="8.375" style="1306" customWidth="1"/>
    <col min="14344" max="14588" width="9" style="1306"/>
    <col min="14589" max="14589" width="8.625" style="1306" customWidth="1"/>
    <col min="14590" max="14591" width="8.125" style="1306" customWidth="1"/>
    <col min="14592" max="14597" width="7.375" style="1306" customWidth="1"/>
    <col min="14598" max="14599" width="8.375" style="1306" customWidth="1"/>
    <col min="14600" max="14844" width="9" style="1306"/>
    <col min="14845" max="14845" width="8.625" style="1306" customWidth="1"/>
    <col min="14846" max="14847" width="8.125" style="1306" customWidth="1"/>
    <col min="14848" max="14853" width="7.375" style="1306" customWidth="1"/>
    <col min="14854" max="14855" width="8.375" style="1306" customWidth="1"/>
    <col min="14856" max="15100" width="9" style="1306"/>
    <col min="15101" max="15101" width="8.625" style="1306" customWidth="1"/>
    <col min="15102" max="15103" width="8.125" style="1306" customWidth="1"/>
    <col min="15104" max="15109" width="7.375" style="1306" customWidth="1"/>
    <col min="15110" max="15111" width="8.375" style="1306" customWidth="1"/>
    <col min="15112" max="15356" width="9" style="1306"/>
    <col min="15357" max="15357" width="8.625" style="1306" customWidth="1"/>
    <col min="15358" max="15359" width="8.125" style="1306" customWidth="1"/>
    <col min="15360" max="15365" width="7.375" style="1306" customWidth="1"/>
    <col min="15366" max="15367" width="8.375" style="1306" customWidth="1"/>
    <col min="15368" max="15612" width="9" style="1306"/>
    <col min="15613" max="15613" width="8.625" style="1306" customWidth="1"/>
    <col min="15614" max="15615" width="8.125" style="1306" customWidth="1"/>
    <col min="15616" max="15621" width="7.375" style="1306" customWidth="1"/>
    <col min="15622" max="15623" width="8.375" style="1306" customWidth="1"/>
    <col min="15624" max="15868" width="9" style="1306"/>
    <col min="15869" max="15869" width="8.625" style="1306" customWidth="1"/>
    <col min="15870" max="15871" width="8.125" style="1306" customWidth="1"/>
    <col min="15872" max="15877" width="7.375" style="1306" customWidth="1"/>
    <col min="15878" max="15879" width="8.375" style="1306" customWidth="1"/>
    <col min="15880" max="16124" width="9" style="1306"/>
    <col min="16125" max="16125" width="8.625" style="1306" customWidth="1"/>
    <col min="16126" max="16127" width="8.125" style="1306" customWidth="1"/>
    <col min="16128" max="16133" width="7.375" style="1306" customWidth="1"/>
    <col min="16134" max="16135" width="8.375" style="1306" customWidth="1"/>
    <col min="16136" max="16384" width="9" style="1306"/>
  </cols>
  <sheetData>
    <row r="1" spans="1:11" ht="25.5" customHeight="1">
      <c r="A1" s="1305" t="s">
        <v>3569</v>
      </c>
      <c r="K1" s="1307" t="s">
        <v>313</v>
      </c>
    </row>
    <row r="2" spans="1:11" ht="18" customHeight="1">
      <c r="A2" s="3014" t="s">
        <v>314</v>
      </c>
      <c r="B2" s="3016" t="s">
        <v>99</v>
      </c>
      <c r="C2" s="3017"/>
      <c r="D2" s="3007" t="s">
        <v>315</v>
      </c>
      <c r="E2" s="3007" t="s">
        <v>316</v>
      </c>
      <c r="F2" s="3007" t="s">
        <v>317</v>
      </c>
      <c r="G2" s="3007" t="s">
        <v>318</v>
      </c>
      <c r="H2" s="3007" t="s">
        <v>319</v>
      </c>
      <c r="I2" s="3007" t="s">
        <v>320</v>
      </c>
      <c r="J2" s="3009" t="s">
        <v>321</v>
      </c>
      <c r="K2" s="3009" t="s">
        <v>322</v>
      </c>
    </row>
    <row r="3" spans="1:11" ht="31.5">
      <c r="A3" s="3015"/>
      <c r="B3" s="1308"/>
      <c r="C3" s="1309" t="s">
        <v>323</v>
      </c>
      <c r="D3" s="3008"/>
      <c r="E3" s="3008"/>
      <c r="F3" s="3008"/>
      <c r="G3" s="3008"/>
      <c r="H3" s="3008"/>
      <c r="I3" s="3008"/>
      <c r="J3" s="3010"/>
      <c r="K3" s="3010"/>
    </row>
    <row r="4" spans="1:11" ht="18" customHeight="1">
      <c r="A4" s="1310"/>
      <c r="B4" s="1311" t="s">
        <v>324</v>
      </c>
      <c r="C4" s="1312" t="s">
        <v>324</v>
      </c>
      <c r="D4" s="1311" t="s">
        <v>324</v>
      </c>
      <c r="E4" s="1311" t="s">
        <v>324</v>
      </c>
      <c r="F4" s="1311" t="s">
        <v>324</v>
      </c>
      <c r="G4" s="1311" t="s">
        <v>324</v>
      </c>
      <c r="H4" s="1311" t="s">
        <v>324</v>
      </c>
      <c r="I4" s="1311" t="s">
        <v>324</v>
      </c>
      <c r="J4" s="1311" t="s">
        <v>324</v>
      </c>
      <c r="K4" s="1311" t="s">
        <v>325</v>
      </c>
    </row>
    <row r="5" spans="1:11" ht="18" hidden="1" customHeight="1">
      <c r="A5" s="1313" t="s">
        <v>2505</v>
      </c>
      <c r="B5" s="1314">
        <v>1360</v>
      </c>
      <c r="C5" s="1315" t="s">
        <v>2510</v>
      </c>
      <c r="D5" s="1316">
        <v>97</v>
      </c>
      <c r="E5" s="1316">
        <v>471</v>
      </c>
      <c r="F5" s="1316">
        <v>216</v>
      </c>
      <c r="G5" s="1316">
        <v>213</v>
      </c>
      <c r="H5" s="1316">
        <v>217</v>
      </c>
      <c r="I5" s="1316">
        <v>146</v>
      </c>
      <c r="J5" s="1314">
        <v>8390</v>
      </c>
      <c r="K5" s="1317">
        <v>16.2</v>
      </c>
    </row>
    <row r="6" spans="1:11" ht="18" hidden="1" customHeight="1">
      <c r="A6" s="1313">
        <v>18</v>
      </c>
      <c r="B6" s="1314">
        <v>1433</v>
      </c>
      <c r="C6" s="1315" t="s">
        <v>2506</v>
      </c>
      <c r="D6" s="1316">
        <v>218</v>
      </c>
      <c r="E6" s="1316">
        <v>318</v>
      </c>
      <c r="F6" s="1316">
        <v>268</v>
      </c>
      <c r="G6" s="1316">
        <v>225</v>
      </c>
      <c r="H6" s="1316">
        <v>226</v>
      </c>
      <c r="I6" s="1316">
        <v>178</v>
      </c>
      <c r="J6" s="1314">
        <v>8472</v>
      </c>
      <c r="K6" s="1317">
        <v>16.899999999999999</v>
      </c>
    </row>
    <row r="7" spans="1:11" ht="18" hidden="1" customHeight="1">
      <c r="A7" s="1313" t="s">
        <v>3135</v>
      </c>
      <c r="B7" s="1314">
        <v>1432</v>
      </c>
      <c r="C7" s="1315" t="s">
        <v>2507</v>
      </c>
      <c r="D7" s="1316">
        <v>266</v>
      </c>
      <c r="E7" s="1316">
        <v>198</v>
      </c>
      <c r="F7" s="1316">
        <v>306</v>
      </c>
      <c r="G7" s="1316">
        <v>250</v>
      </c>
      <c r="H7" s="1316">
        <v>243</v>
      </c>
      <c r="I7" s="1316">
        <v>169</v>
      </c>
      <c r="J7" s="1314">
        <v>8565</v>
      </c>
      <c r="K7" s="1317">
        <v>16.7</v>
      </c>
    </row>
    <row r="8" spans="1:11" ht="18" hidden="1" customHeight="1">
      <c r="A8" s="1313">
        <v>20</v>
      </c>
      <c r="B8" s="1314">
        <v>1475</v>
      </c>
      <c r="C8" s="1315" t="s">
        <v>2508</v>
      </c>
      <c r="D8" s="1316">
        <v>302</v>
      </c>
      <c r="E8" s="1316">
        <v>251</v>
      </c>
      <c r="F8" s="1316">
        <v>258</v>
      </c>
      <c r="G8" s="1316">
        <v>253</v>
      </c>
      <c r="H8" s="1316">
        <v>242</v>
      </c>
      <c r="I8" s="1316">
        <v>169</v>
      </c>
      <c r="J8" s="1314">
        <v>8594</v>
      </c>
      <c r="K8" s="1317">
        <v>17.2</v>
      </c>
    </row>
    <row r="9" spans="1:11" ht="18" hidden="1" customHeight="1">
      <c r="A9" s="1313" t="s">
        <v>3671</v>
      </c>
      <c r="B9" s="1314">
        <v>1541</v>
      </c>
      <c r="C9" s="1315" t="s">
        <v>2509</v>
      </c>
      <c r="D9" s="1316">
        <v>302</v>
      </c>
      <c r="E9" s="1316">
        <v>257</v>
      </c>
      <c r="F9" s="1316">
        <v>286</v>
      </c>
      <c r="G9" s="1316">
        <v>266</v>
      </c>
      <c r="H9" s="1316">
        <v>248</v>
      </c>
      <c r="I9" s="1316">
        <v>182</v>
      </c>
      <c r="J9" s="1314">
        <v>8726</v>
      </c>
      <c r="K9" s="1317">
        <v>17.7</v>
      </c>
    </row>
    <row r="10" spans="1:11" ht="18" hidden="1" customHeight="1">
      <c r="A10" s="1318">
        <v>22</v>
      </c>
      <c r="B10" s="1314">
        <v>1552</v>
      </c>
      <c r="C10" s="1315" t="s">
        <v>327</v>
      </c>
      <c r="D10" s="1316">
        <v>296</v>
      </c>
      <c r="E10" s="1316">
        <v>289</v>
      </c>
      <c r="F10" s="1316">
        <v>288</v>
      </c>
      <c r="G10" s="1316">
        <v>236</v>
      </c>
      <c r="H10" s="1316">
        <v>262</v>
      </c>
      <c r="I10" s="1316">
        <v>181</v>
      </c>
      <c r="J10" s="1314">
        <v>8685</v>
      </c>
      <c r="K10" s="1317">
        <v>17.899999999999999</v>
      </c>
    </row>
    <row r="11" spans="1:11" ht="18" customHeight="1">
      <c r="A11" s="1313" t="s">
        <v>3689</v>
      </c>
      <c r="B11" s="1314">
        <v>1588</v>
      </c>
      <c r="C11" s="1315" t="s">
        <v>328</v>
      </c>
      <c r="D11" s="1316">
        <v>263</v>
      </c>
      <c r="E11" s="1316">
        <v>296</v>
      </c>
      <c r="F11" s="1316">
        <v>311</v>
      </c>
      <c r="G11" s="1316">
        <v>255</v>
      </c>
      <c r="H11" s="1316">
        <v>268</v>
      </c>
      <c r="I11" s="1316">
        <v>195</v>
      </c>
      <c r="J11" s="1314">
        <v>8550</v>
      </c>
      <c r="K11" s="1317">
        <v>18.600000000000001</v>
      </c>
    </row>
    <row r="12" spans="1:11" ht="18" customHeight="1">
      <c r="A12" s="1313">
        <v>24</v>
      </c>
      <c r="B12" s="1314">
        <v>1630</v>
      </c>
      <c r="C12" s="1315" t="s">
        <v>329</v>
      </c>
      <c r="D12" s="1316">
        <v>276</v>
      </c>
      <c r="E12" s="1316">
        <v>284</v>
      </c>
      <c r="F12" s="1316">
        <v>328</v>
      </c>
      <c r="G12" s="1316">
        <v>246</v>
      </c>
      <c r="H12" s="1316">
        <v>284</v>
      </c>
      <c r="I12" s="1316">
        <v>212</v>
      </c>
      <c r="J12" s="1314">
        <v>8662</v>
      </c>
      <c r="K12" s="1317">
        <v>18.8</v>
      </c>
    </row>
    <row r="13" spans="1:11" ht="18" customHeight="1">
      <c r="A13" s="1313">
        <v>25</v>
      </c>
      <c r="B13" s="1314">
        <v>1730</v>
      </c>
      <c r="C13" s="1315" t="s">
        <v>330</v>
      </c>
      <c r="D13" s="1316">
        <v>306</v>
      </c>
      <c r="E13" s="1316">
        <v>322</v>
      </c>
      <c r="F13" s="1316">
        <v>326</v>
      </c>
      <c r="G13" s="1316">
        <v>271</v>
      </c>
      <c r="H13" s="1316">
        <v>279</v>
      </c>
      <c r="I13" s="1316">
        <v>226</v>
      </c>
      <c r="J13" s="1314">
        <v>8906</v>
      </c>
      <c r="K13" s="1317">
        <v>19.399999999999999</v>
      </c>
    </row>
    <row r="14" spans="1:11" ht="18" customHeight="1">
      <c r="A14" s="1313">
        <v>26</v>
      </c>
      <c r="B14" s="1314">
        <v>1737</v>
      </c>
      <c r="C14" s="1315" t="s">
        <v>331</v>
      </c>
      <c r="D14" s="1316">
        <v>353</v>
      </c>
      <c r="E14" s="1316">
        <v>308</v>
      </c>
      <c r="F14" s="1316">
        <v>324</v>
      </c>
      <c r="G14" s="1316">
        <v>264</v>
      </c>
      <c r="H14" s="1316">
        <v>288</v>
      </c>
      <c r="I14" s="1316">
        <v>200</v>
      </c>
      <c r="J14" s="1314">
        <v>9096</v>
      </c>
      <c r="K14" s="1317">
        <v>19.100000000000001</v>
      </c>
    </row>
    <row r="15" spans="1:11" ht="18" customHeight="1">
      <c r="A15" s="1313">
        <v>27</v>
      </c>
      <c r="B15" s="1314">
        <v>1751</v>
      </c>
      <c r="C15" s="1315" t="s">
        <v>327</v>
      </c>
      <c r="D15" s="1316">
        <v>381</v>
      </c>
      <c r="E15" s="1316">
        <v>285</v>
      </c>
      <c r="F15" s="1316">
        <v>334</v>
      </c>
      <c r="G15" s="1316">
        <v>261</v>
      </c>
      <c r="H15" s="1316">
        <v>299</v>
      </c>
      <c r="I15" s="1316">
        <v>191</v>
      </c>
      <c r="J15" s="1314">
        <v>9213</v>
      </c>
      <c r="K15" s="1317">
        <v>19</v>
      </c>
    </row>
    <row r="16" spans="1:11" ht="18" customHeight="1">
      <c r="A16" s="1313">
        <v>28</v>
      </c>
      <c r="B16" s="1314">
        <v>1732</v>
      </c>
      <c r="C16" s="1315" t="s">
        <v>332</v>
      </c>
      <c r="D16" s="1316">
        <v>361</v>
      </c>
      <c r="E16" s="1316">
        <v>227</v>
      </c>
      <c r="F16" s="1316">
        <v>377</v>
      </c>
      <c r="G16" s="1316">
        <v>277</v>
      </c>
      <c r="H16" s="1316">
        <v>300</v>
      </c>
      <c r="I16" s="1316">
        <v>190</v>
      </c>
      <c r="J16" s="1314">
        <v>9267</v>
      </c>
      <c r="K16" s="1317">
        <v>18.7</v>
      </c>
    </row>
    <row r="17" spans="1:11" ht="18" customHeight="1">
      <c r="A17" s="1313">
        <v>29</v>
      </c>
      <c r="B17" s="1314">
        <v>1730</v>
      </c>
      <c r="C17" s="1315" t="s">
        <v>328</v>
      </c>
      <c r="D17" s="1316">
        <v>256</v>
      </c>
      <c r="E17" s="1316">
        <v>233</v>
      </c>
      <c r="F17" s="1316">
        <v>433</v>
      </c>
      <c r="G17" s="1316">
        <v>315</v>
      </c>
      <c r="H17" s="1316">
        <v>302</v>
      </c>
      <c r="I17" s="1316">
        <v>191</v>
      </c>
      <c r="J17" s="1314">
        <v>9328</v>
      </c>
      <c r="K17" s="1317">
        <v>18.600000000000001</v>
      </c>
    </row>
    <row r="18" spans="1:11" ht="18" customHeight="1">
      <c r="A18" s="1313">
        <v>30</v>
      </c>
      <c r="B18" s="1314">
        <v>1666</v>
      </c>
      <c r="C18" s="1315" t="s">
        <v>328</v>
      </c>
      <c r="D18" s="1316">
        <v>200</v>
      </c>
      <c r="E18" s="1316">
        <v>234</v>
      </c>
      <c r="F18" s="1316">
        <v>432</v>
      </c>
      <c r="G18" s="1316">
        <v>333</v>
      </c>
      <c r="H18" s="1316">
        <v>282</v>
      </c>
      <c r="I18" s="1316">
        <v>185</v>
      </c>
      <c r="J18" s="1314">
        <v>9256</v>
      </c>
      <c r="K18" s="1317">
        <v>18</v>
      </c>
    </row>
    <row r="19" spans="1:11" ht="18" customHeight="1">
      <c r="A19" s="1313" t="s">
        <v>333</v>
      </c>
      <c r="B19" s="1314">
        <v>1672</v>
      </c>
      <c r="C19" s="1315" t="s">
        <v>332</v>
      </c>
      <c r="D19" s="1316">
        <v>224</v>
      </c>
      <c r="E19" s="1316">
        <v>212</v>
      </c>
      <c r="F19" s="1316">
        <v>453</v>
      </c>
      <c r="G19" s="1316">
        <v>348</v>
      </c>
      <c r="H19" s="1316">
        <v>269</v>
      </c>
      <c r="I19" s="1316">
        <v>166</v>
      </c>
      <c r="J19" s="1314">
        <v>9244</v>
      </c>
      <c r="K19" s="1317">
        <v>18.100000000000001</v>
      </c>
    </row>
    <row r="20" spans="1:11" ht="18" customHeight="1">
      <c r="A20" s="1313">
        <v>2</v>
      </c>
      <c r="B20" s="1314">
        <v>1714</v>
      </c>
      <c r="C20" s="1315" t="s">
        <v>334</v>
      </c>
      <c r="D20" s="1316">
        <v>259</v>
      </c>
      <c r="E20" s="1316">
        <v>231</v>
      </c>
      <c r="F20" s="1316">
        <v>436</v>
      </c>
      <c r="G20" s="1316">
        <v>335</v>
      </c>
      <c r="H20" s="1316">
        <v>291</v>
      </c>
      <c r="I20" s="1316">
        <v>162</v>
      </c>
      <c r="J20" s="1314">
        <v>9343</v>
      </c>
      <c r="K20" s="1317">
        <v>18.3</v>
      </c>
    </row>
    <row r="21" spans="1:11" ht="18" customHeight="1">
      <c r="A21" s="1313">
        <v>3</v>
      </c>
      <c r="B21" s="1314">
        <v>1710</v>
      </c>
      <c r="C21" s="1315" t="s">
        <v>3588</v>
      </c>
      <c r="D21" s="1316">
        <v>258</v>
      </c>
      <c r="E21" s="1316">
        <v>274</v>
      </c>
      <c r="F21" s="1316">
        <v>390</v>
      </c>
      <c r="G21" s="1316">
        <v>290</v>
      </c>
      <c r="H21" s="1316">
        <v>327</v>
      </c>
      <c r="I21" s="1316">
        <v>171</v>
      </c>
      <c r="J21" s="1314">
        <v>9277</v>
      </c>
      <c r="K21" s="1317">
        <f>B21/J21*100</f>
        <v>18.432682979411446</v>
      </c>
    </row>
    <row r="22" spans="1:11" ht="18" customHeight="1">
      <c r="A22" s="1313">
        <v>4</v>
      </c>
      <c r="B22" s="1314">
        <v>1704</v>
      </c>
      <c r="C22" s="1315" t="s">
        <v>3589</v>
      </c>
      <c r="D22" s="1316">
        <v>257</v>
      </c>
      <c r="E22" s="1316">
        <v>205</v>
      </c>
      <c r="F22" s="1316">
        <v>420</v>
      </c>
      <c r="G22" s="1316">
        <v>318</v>
      </c>
      <c r="H22" s="1316">
        <v>317</v>
      </c>
      <c r="I22" s="1316">
        <v>187</v>
      </c>
      <c r="J22" s="1314">
        <v>9211</v>
      </c>
      <c r="K22" s="1317">
        <f>B22/J22*100</f>
        <v>18.499620019541851</v>
      </c>
    </row>
    <row r="23" spans="1:11" ht="18" customHeight="1">
      <c r="A23" s="2188">
        <v>5</v>
      </c>
      <c r="B23" s="2189">
        <v>1736</v>
      </c>
      <c r="C23" s="2190" t="s">
        <v>3687</v>
      </c>
      <c r="D23" s="2189">
        <v>275</v>
      </c>
      <c r="E23" s="2189">
        <v>227</v>
      </c>
      <c r="F23" s="2189">
        <v>421</v>
      </c>
      <c r="G23" s="2189">
        <v>334</v>
      </c>
      <c r="H23" s="2189">
        <v>304</v>
      </c>
      <c r="I23" s="2189">
        <v>175</v>
      </c>
      <c r="J23" s="2189">
        <v>9242</v>
      </c>
      <c r="K23" s="2191">
        <f>B23/J23*100</f>
        <v>18.78381302748323</v>
      </c>
    </row>
    <row r="24" spans="1:11" ht="18" customHeight="1">
      <c r="A24" s="2192">
        <v>6</v>
      </c>
      <c r="B24" s="2193">
        <v>1720</v>
      </c>
      <c r="C24" s="2194" t="s">
        <v>3688</v>
      </c>
      <c r="D24" s="2193">
        <v>300</v>
      </c>
      <c r="E24" s="2193">
        <v>240</v>
      </c>
      <c r="F24" s="2193">
        <v>386</v>
      </c>
      <c r="G24" s="2193">
        <v>333</v>
      </c>
      <c r="H24" s="2193">
        <v>297</v>
      </c>
      <c r="I24" s="2193">
        <v>164</v>
      </c>
      <c r="J24" s="2193">
        <v>9214</v>
      </c>
      <c r="K24" s="2195">
        <f>B24/J24*100</f>
        <v>18.667245495984371</v>
      </c>
    </row>
    <row r="25" spans="1:11" ht="18" customHeight="1">
      <c r="A25" s="1306" t="s">
        <v>335</v>
      </c>
    </row>
    <row r="26" spans="1:11" ht="18" customHeight="1"/>
    <row r="27" spans="1:11" ht="25.5" customHeight="1">
      <c r="A27" s="3011" t="s">
        <v>3570</v>
      </c>
      <c r="B27" s="3011"/>
      <c r="C27" s="529"/>
      <c r="D27" s="1319"/>
      <c r="E27" s="1319"/>
    </row>
    <row r="28" spans="1:11" ht="18" customHeight="1">
      <c r="A28" s="572" t="s">
        <v>266</v>
      </c>
      <c r="B28" s="2758" t="s">
        <v>336</v>
      </c>
      <c r="C28" s="2648"/>
      <c r="D28" s="3012" t="s">
        <v>337</v>
      </c>
      <c r="E28" s="3013"/>
    </row>
    <row r="29" spans="1:11" ht="18" customHeight="1">
      <c r="A29" s="571"/>
      <c r="B29" s="3003" t="s">
        <v>338</v>
      </c>
      <c r="C29" s="3004"/>
      <c r="D29" s="3005" t="s">
        <v>324</v>
      </c>
      <c r="E29" s="3006"/>
    </row>
    <row r="30" spans="1:11" ht="18" hidden="1" customHeight="1">
      <c r="A30" s="1313" t="s">
        <v>2722</v>
      </c>
      <c r="B30" s="2769">
        <v>15</v>
      </c>
      <c r="C30" s="2721"/>
      <c r="D30" s="2769">
        <v>803</v>
      </c>
      <c r="E30" s="2721"/>
    </row>
    <row r="31" spans="1:11" ht="18" hidden="1" customHeight="1">
      <c r="A31" s="1313">
        <v>18</v>
      </c>
      <c r="B31" s="2769">
        <v>10</v>
      </c>
      <c r="C31" s="2721"/>
      <c r="D31" s="2769">
        <v>611</v>
      </c>
      <c r="E31" s="2721"/>
    </row>
    <row r="32" spans="1:11" ht="18" hidden="1" customHeight="1">
      <c r="A32" s="1313" t="s">
        <v>3134</v>
      </c>
      <c r="B32" s="2769">
        <v>7</v>
      </c>
      <c r="C32" s="2721"/>
      <c r="D32" s="2769">
        <v>587</v>
      </c>
      <c r="E32" s="2721"/>
    </row>
    <row r="33" spans="1:5" ht="18" hidden="1" customHeight="1">
      <c r="A33" s="1313">
        <v>20</v>
      </c>
      <c r="B33" s="2769">
        <v>8</v>
      </c>
      <c r="C33" s="2721"/>
      <c r="D33" s="2769">
        <v>619</v>
      </c>
      <c r="E33" s="2721"/>
    </row>
    <row r="34" spans="1:5" ht="18" customHeight="1">
      <c r="A34" s="1313" t="s">
        <v>3671</v>
      </c>
      <c r="B34" s="2769">
        <v>9</v>
      </c>
      <c r="C34" s="2721"/>
      <c r="D34" s="2769">
        <v>669</v>
      </c>
      <c r="E34" s="2721"/>
    </row>
    <row r="35" spans="1:5" ht="18" customHeight="1">
      <c r="A35" s="1313">
        <v>22</v>
      </c>
      <c r="B35" s="2769">
        <v>9</v>
      </c>
      <c r="C35" s="2721"/>
      <c r="D35" s="2769">
        <v>675</v>
      </c>
      <c r="E35" s="2721"/>
    </row>
    <row r="36" spans="1:5" ht="18" customHeight="1">
      <c r="A36" s="571">
        <v>23</v>
      </c>
      <c r="B36" s="2769">
        <v>10</v>
      </c>
      <c r="C36" s="2721"/>
      <c r="D36" s="2769">
        <v>784</v>
      </c>
      <c r="E36" s="2721"/>
    </row>
    <row r="37" spans="1:5" ht="18" customHeight="1">
      <c r="A37" s="571">
        <v>24</v>
      </c>
      <c r="B37" s="2769">
        <v>9</v>
      </c>
      <c r="C37" s="2721"/>
      <c r="D37" s="2769">
        <v>640</v>
      </c>
      <c r="E37" s="2721"/>
    </row>
    <row r="38" spans="1:5" ht="18" customHeight="1">
      <c r="A38" s="571">
        <v>25</v>
      </c>
      <c r="B38" s="2769">
        <v>13</v>
      </c>
      <c r="C38" s="2721"/>
      <c r="D38" s="2769">
        <v>784</v>
      </c>
      <c r="E38" s="2721"/>
    </row>
    <row r="39" spans="1:5" ht="18" customHeight="1">
      <c r="A39" s="571">
        <v>26</v>
      </c>
      <c r="B39" s="2769">
        <v>12</v>
      </c>
      <c r="C39" s="2721"/>
      <c r="D39" s="2769">
        <v>705</v>
      </c>
      <c r="E39" s="2721"/>
    </row>
    <row r="40" spans="1:5" ht="18" customHeight="1">
      <c r="A40" s="571">
        <v>27</v>
      </c>
      <c r="B40" s="2769">
        <v>14</v>
      </c>
      <c r="C40" s="2721"/>
      <c r="D40" s="2769">
        <v>750</v>
      </c>
      <c r="E40" s="2721"/>
    </row>
    <row r="41" spans="1:5" ht="18" customHeight="1">
      <c r="A41" s="571">
        <v>28</v>
      </c>
      <c r="B41" s="2769">
        <v>12</v>
      </c>
      <c r="C41" s="2721"/>
      <c r="D41" s="2769">
        <v>692</v>
      </c>
      <c r="E41" s="2721"/>
    </row>
    <row r="42" spans="1:5" ht="18" customHeight="1">
      <c r="A42" s="571">
        <v>29</v>
      </c>
      <c r="B42" s="2769">
        <v>12</v>
      </c>
      <c r="C42" s="2721"/>
      <c r="D42" s="2769">
        <v>652</v>
      </c>
      <c r="E42" s="2721"/>
    </row>
    <row r="43" spans="1:5" ht="18" customHeight="1">
      <c r="A43" s="571">
        <v>30</v>
      </c>
      <c r="B43" s="2769">
        <v>13</v>
      </c>
      <c r="C43" s="2721"/>
      <c r="D43" s="2769">
        <v>677</v>
      </c>
      <c r="E43" s="2721"/>
    </row>
    <row r="44" spans="1:5" ht="18" customHeight="1">
      <c r="A44" s="571" t="s">
        <v>339</v>
      </c>
      <c r="B44" s="2769">
        <v>12</v>
      </c>
      <c r="C44" s="2721"/>
      <c r="D44" s="2769">
        <v>628</v>
      </c>
      <c r="E44" s="2721"/>
    </row>
    <row r="45" spans="1:5" ht="18" customHeight="1">
      <c r="A45" s="571">
        <v>2</v>
      </c>
      <c r="B45" s="2769">
        <v>13</v>
      </c>
      <c r="C45" s="2721"/>
      <c r="D45" s="2769">
        <v>646</v>
      </c>
      <c r="E45" s="2721"/>
    </row>
    <row r="46" spans="1:5" ht="18" customHeight="1">
      <c r="A46" s="1422">
        <v>3</v>
      </c>
      <c r="B46" s="2769">
        <v>16</v>
      </c>
      <c r="C46" s="2721"/>
      <c r="D46" s="2769">
        <v>695</v>
      </c>
      <c r="E46" s="2721"/>
    </row>
    <row r="47" spans="1:5" ht="18" customHeight="1">
      <c r="A47" s="1809">
        <v>4</v>
      </c>
      <c r="B47" s="2769">
        <v>16</v>
      </c>
      <c r="C47" s="2723"/>
      <c r="D47" s="2721">
        <v>669</v>
      </c>
      <c r="E47" s="2721"/>
    </row>
    <row r="48" spans="1:5" ht="18" customHeight="1">
      <c r="A48" s="1808">
        <v>5</v>
      </c>
      <c r="B48" s="2758">
        <v>15</v>
      </c>
      <c r="C48" s="2722"/>
      <c r="D48" s="2758">
        <v>670</v>
      </c>
      <c r="E48" s="2648"/>
    </row>
    <row r="49" spans="1:3" ht="18" customHeight="1">
      <c r="A49" s="599" t="s">
        <v>340</v>
      </c>
      <c r="B49" s="599"/>
      <c r="C49" s="599"/>
    </row>
    <row r="50" spans="1:3" ht="18" customHeight="1">
      <c r="A50" s="558" t="s">
        <v>341</v>
      </c>
      <c r="B50" s="737"/>
      <c r="C50" s="737"/>
    </row>
  </sheetData>
  <mergeCells count="53">
    <mergeCell ref="B28:C28"/>
    <mergeCell ref="D28:E28"/>
    <mergeCell ref="A2:A3"/>
    <mergeCell ref="B2:C2"/>
    <mergeCell ref="D2:D3"/>
    <mergeCell ref="E2:E3"/>
    <mergeCell ref="H2:H3"/>
    <mergeCell ref="I2:I3"/>
    <mergeCell ref="J2:J3"/>
    <mergeCell ref="K2:K3"/>
    <mergeCell ref="A27:B27"/>
    <mergeCell ref="F2:F3"/>
    <mergeCell ref="G2:G3"/>
    <mergeCell ref="B29:C29"/>
    <mergeCell ref="D29:E29"/>
    <mergeCell ref="B35:C35"/>
    <mergeCell ref="D35:E35"/>
    <mergeCell ref="B36:C36"/>
    <mergeCell ref="D36:E36"/>
    <mergeCell ref="B30:C30"/>
    <mergeCell ref="D30:E30"/>
    <mergeCell ref="B31:C31"/>
    <mergeCell ref="D31:E31"/>
    <mergeCell ref="B32:C32"/>
    <mergeCell ref="D32:E32"/>
    <mergeCell ref="B33:C33"/>
    <mergeCell ref="D33:E33"/>
    <mergeCell ref="B34:C34"/>
    <mergeCell ref="D34:E34"/>
    <mergeCell ref="B37:C37"/>
    <mergeCell ref="D37:E37"/>
    <mergeCell ref="B38:C38"/>
    <mergeCell ref="D38:E38"/>
    <mergeCell ref="B39:C39"/>
    <mergeCell ref="D39:E39"/>
    <mergeCell ref="B43:C43"/>
    <mergeCell ref="D43:E43"/>
    <mergeCell ref="B44:C44"/>
    <mergeCell ref="D44:E44"/>
    <mergeCell ref="B46:C46"/>
    <mergeCell ref="D46:E46"/>
    <mergeCell ref="B40:C40"/>
    <mergeCell ref="D40:E40"/>
    <mergeCell ref="B41:C41"/>
    <mergeCell ref="D41:E41"/>
    <mergeCell ref="B42:C42"/>
    <mergeCell ref="D42:E42"/>
    <mergeCell ref="B47:C47"/>
    <mergeCell ref="D47:E47"/>
    <mergeCell ref="B45:C45"/>
    <mergeCell ref="D45:E45"/>
    <mergeCell ref="B48:C48"/>
    <mergeCell ref="D48:E48"/>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47"/>
  <sheetViews>
    <sheetView showGridLines="0" view="pageBreakPreview" zoomScaleNormal="100" zoomScaleSheetLayoutView="100" workbookViewId="0">
      <selection activeCell="I50" sqref="I50"/>
    </sheetView>
  </sheetViews>
  <sheetFormatPr defaultRowHeight="24.95" customHeight="1"/>
  <cols>
    <col min="1" max="1" width="11.25" style="83" customWidth="1"/>
    <col min="2" max="6" width="14.25" style="83" customWidth="1"/>
    <col min="7" max="16384" width="9" style="83"/>
  </cols>
  <sheetData>
    <row r="1" spans="1:6" ht="25.5" customHeight="1">
      <c r="A1" s="2579" t="s">
        <v>3571</v>
      </c>
      <c r="B1" s="2579"/>
      <c r="C1" s="2579"/>
    </row>
    <row r="2" spans="1:6" ht="18" customHeight="1">
      <c r="A2" s="2983"/>
      <c r="B2" s="2592" t="s">
        <v>342</v>
      </c>
      <c r="C2" s="2594" t="s">
        <v>343</v>
      </c>
      <c r="D2" s="2643"/>
      <c r="E2" s="2643"/>
      <c r="F2" s="2643"/>
    </row>
    <row r="3" spans="1:6" ht="18" customHeight="1">
      <c r="A3" s="2983"/>
      <c r="B3" s="2594"/>
      <c r="C3" s="1320" t="s">
        <v>344</v>
      </c>
      <c r="D3" s="1320" t="s">
        <v>345</v>
      </c>
      <c r="E3" s="1321" t="s">
        <v>346</v>
      </c>
      <c r="F3" s="1321" t="s">
        <v>347</v>
      </c>
    </row>
    <row r="4" spans="1:6" ht="18" customHeight="1">
      <c r="A4" s="1239"/>
      <c r="B4" s="158" t="s">
        <v>348</v>
      </c>
      <c r="C4" s="158" t="s">
        <v>348</v>
      </c>
      <c r="D4" s="158" t="s">
        <v>348</v>
      </c>
      <c r="E4" s="158" t="s">
        <v>348</v>
      </c>
      <c r="F4" s="158" t="s">
        <v>348</v>
      </c>
    </row>
    <row r="5" spans="1:6" ht="18" hidden="1" customHeight="1">
      <c r="A5" s="571" t="s">
        <v>349</v>
      </c>
      <c r="B5" s="440">
        <v>4339000</v>
      </c>
      <c r="C5" s="440">
        <v>5485857</v>
      </c>
      <c r="D5" s="440">
        <v>3726411</v>
      </c>
      <c r="E5" s="440">
        <v>303882</v>
      </c>
      <c r="F5" s="440">
        <v>1144000</v>
      </c>
    </row>
    <row r="6" spans="1:6" ht="18" hidden="1" customHeight="1">
      <c r="A6" s="571">
        <v>18</v>
      </c>
      <c r="B6" s="440">
        <v>4304000</v>
      </c>
      <c r="C6" s="440">
        <v>5254018</v>
      </c>
      <c r="D6" s="440">
        <v>3613791</v>
      </c>
      <c r="E6" s="440">
        <v>280771</v>
      </c>
      <c r="F6" s="440">
        <v>1133000</v>
      </c>
    </row>
    <row r="7" spans="1:6" ht="18" hidden="1" customHeight="1">
      <c r="A7" s="571" t="s">
        <v>3660</v>
      </c>
      <c r="B7" s="440">
        <v>4276000</v>
      </c>
      <c r="C7" s="440">
        <v>5246383</v>
      </c>
      <c r="D7" s="440">
        <v>3586947</v>
      </c>
      <c r="E7" s="440">
        <v>330408</v>
      </c>
      <c r="F7" s="440">
        <v>1162000</v>
      </c>
    </row>
    <row r="8" spans="1:6" ht="18" hidden="1" customHeight="1">
      <c r="A8" s="571">
        <v>20</v>
      </c>
      <c r="B8" s="440">
        <v>4278000</v>
      </c>
      <c r="C8" s="440">
        <v>5098974</v>
      </c>
      <c r="D8" s="440">
        <v>3450546</v>
      </c>
      <c r="E8" s="440">
        <v>269094</v>
      </c>
      <c r="F8" s="440">
        <v>1207000</v>
      </c>
    </row>
    <row r="9" spans="1:6" ht="18" customHeight="1">
      <c r="A9" s="571" t="s">
        <v>3671</v>
      </c>
      <c r="B9" s="440">
        <v>5384000</v>
      </c>
      <c r="C9" s="440">
        <v>5244079</v>
      </c>
      <c r="D9" s="440">
        <v>3273324</v>
      </c>
      <c r="E9" s="440">
        <v>306115</v>
      </c>
      <c r="F9" s="440">
        <v>1235500</v>
      </c>
    </row>
    <row r="10" spans="1:6" ht="18" customHeight="1">
      <c r="A10" s="571">
        <v>22</v>
      </c>
      <c r="B10" s="440">
        <v>5401000</v>
      </c>
      <c r="C10" s="440">
        <v>5633271</v>
      </c>
      <c r="D10" s="440">
        <v>3295719</v>
      </c>
      <c r="E10" s="440">
        <v>257317</v>
      </c>
      <c r="F10" s="440">
        <v>1156000</v>
      </c>
    </row>
    <row r="11" spans="1:6" ht="18" customHeight="1">
      <c r="A11" s="571">
        <v>23</v>
      </c>
      <c r="B11" s="440">
        <v>5440000</v>
      </c>
      <c r="C11" s="440">
        <v>5708390</v>
      </c>
      <c r="D11" s="440">
        <v>3265320</v>
      </c>
      <c r="E11" s="440">
        <v>191526</v>
      </c>
      <c r="F11" s="440">
        <v>1179800</v>
      </c>
    </row>
    <row r="12" spans="1:6" ht="18" customHeight="1">
      <c r="A12" s="571">
        <v>24</v>
      </c>
      <c r="B12" s="440">
        <v>5542000</v>
      </c>
      <c r="C12" s="440">
        <v>5757682</v>
      </c>
      <c r="D12" s="440">
        <v>3155521</v>
      </c>
      <c r="E12" s="440">
        <v>183576</v>
      </c>
      <c r="F12" s="440">
        <v>1161000</v>
      </c>
    </row>
    <row r="13" spans="1:6" ht="18" customHeight="1">
      <c r="A13" s="571">
        <v>25</v>
      </c>
      <c r="B13" s="440">
        <v>5771000</v>
      </c>
      <c r="C13" s="440">
        <v>5952090</v>
      </c>
      <c r="D13" s="440">
        <v>3061267</v>
      </c>
      <c r="E13" s="440">
        <v>155379</v>
      </c>
      <c r="F13" s="440">
        <v>1157483</v>
      </c>
    </row>
    <row r="14" spans="1:6" ht="18" customHeight="1">
      <c r="A14" s="571">
        <v>26</v>
      </c>
      <c r="B14" s="440">
        <v>5773000</v>
      </c>
      <c r="C14" s="440">
        <v>4938027</v>
      </c>
      <c r="D14" s="440">
        <v>3082758</v>
      </c>
      <c r="E14" s="440">
        <v>155569</v>
      </c>
      <c r="F14" s="440">
        <v>1078000</v>
      </c>
    </row>
    <row r="15" spans="1:6" ht="18" customHeight="1">
      <c r="A15" s="571">
        <v>27</v>
      </c>
      <c r="B15" s="440">
        <v>5575000</v>
      </c>
      <c r="C15" s="440">
        <v>4867578</v>
      </c>
      <c r="D15" s="440">
        <v>2925709</v>
      </c>
      <c r="E15" s="440">
        <v>137600</v>
      </c>
      <c r="F15" s="440">
        <v>1088000</v>
      </c>
    </row>
    <row r="16" spans="1:6" ht="18" customHeight="1">
      <c r="A16" s="571">
        <v>28</v>
      </c>
      <c r="B16" s="440">
        <v>5500000</v>
      </c>
      <c r="C16" s="440">
        <v>5184986</v>
      </c>
      <c r="D16" s="440">
        <v>2960359</v>
      </c>
      <c r="E16" s="440">
        <v>143140</v>
      </c>
      <c r="F16" s="440">
        <v>1029000</v>
      </c>
    </row>
    <row r="17" spans="1:6" ht="18" customHeight="1">
      <c r="A17" s="571">
        <v>29</v>
      </c>
      <c r="B17" s="440">
        <v>5250000</v>
      </c>
      <c r="C17" s="440">
        <v>5292289</v>
      </c>
      <c r="D17" s="440">
        <v>2774021</v>
      </c>
      <c r="E17" s="440">
        <v>143409</v>
      </c>
      <c r="F17" s="440">
        <v>1081000</v>
      </c>
    </row>
    <row r="18" spans="1:6" ht="18" customHeight="1">
      <c r="A18" s="571">
        <v>30</v>
      </c>
      <c r="B18" s="440">
        <v>6600000</v>
      </c>
      <c r="C18" s="440">
        <v>6803325</v>
      </c>
      <c r="D18" s="440">
        <v>4362996</v>
      </c>
      <c r="E18" s="440">
        <v>185917</v>
      </c>
      <c r="F18" s="440">
        <v>1080000</v>
      </c>
    </row>
    <row r="19" spans="1:6" ht="18" customHeight="1">
      <c r="A19" s="571" t="s">
        <v>78</v>
      </c>
      <c r="B19" s="440">
        <v>6600000</v>
      </c>
      <c r="C19" s="440">
        <v>6832332</v>
      </c>
      <c r="D19" s="440">
        <v>4381766</v>
      </c>
      <c r="E19" s="440">
        <v>233946</v>
      </c>
      <c r="F19" s="440">
        <v>1109000</v>
      </c>
    </row>
    <row r="20" spans="1:6" ht="18" customHeight="1">
      <c r="A20" s="571">
        <v>2</v>
      </c>
      <c r="B20" s="440">
        <v>6600000</v>
      </c>
      <c r="C20" s="440">
        <v>6353157</v>
      </c>
      <c r="D20" s="440">
        <v>4257936</v>
      </c>
      <c r="E20" s="440">
        <v>96218</v>
      </c>
      <c r="F20" s="440">
        <v>922500</v>
      </c>
    </row>
    <row r="21" spans="1:6" ht="18" customHeight="1">
      <c r="A21" s="1407">
        <v>3</v>
      </c>
      <c r="B21" s="440">
        <v>6600000</v>
      </c>
      <c r="C21" s="440">
        <v>6151485</v>
      </c>
      <c r="D21" s="440">
        <v>4266938</v>
      </c>
      <c r="E21" s="440">
        <v>91284</v>
      </c>
      <c r="F21" s="440">
        <v>980000</v>
      </c>
    </row>
    <row r="22" spans="1:6" ht="18" customHeight="1">
      <c r="A22" s="1809">
        <v>4</v>
      </c>
      <c r="B22" s="440">
        <v>6600000</v>
      </c>
      <c r="C22" s="440">
        <v>5970593</v>
      </c>
      <c r="D22" s="440">
        <v>4201145</v>
      </c>
      <c r="E22" s="440">
        <v>80446</v>
      </c>
      <c r="F22" s="440">
        <v>958500</v>
      </c>
    </row>
    <row r="23" spans="1:6" ht="18" customHeight="1">
      <c r="A23" s="1808">
        <v>5</v>
      </c>
      <c r="B23" s="2196">
        <v>6600000</v>
      </c>
      <c r="C23" s="2196">
        <v>5658017</v>
      </c>
      <c r="D23" s="2196">
        <v>4016020</v>
      </c>
      <c r="E23" s="2196">
        <v>116781</v>
      </c>
      <c r="F23" s="2196">
        <v>1039800</v>
      </c>
    </row>
    <row r="24" spans="1:6" ht="18" customHeight="1">
      <c r="B24" s="432"/>
    </row>
    <row r="25" spans="1:6" ht="18" customHeight="1">
      <c r="A25" s="3018"/>
      <c r="B25" s="2592" t="s">
        <v>343</v>
      </c>
      <c r="C25" s="2592"/>
      <c r="D25" s="2592"/>
      <c r="E25" s="2592"/>
      <c r="F25" s="2594"/>
    </row>
    <row r="26" spans="1:6" ht="18" customHeight="1">
      <c r="A26" s="3018"/>
      <c r="B26" s="1321" t="s">
        <v>350</v>
      </c>
      <c r="C26" s="1322" t="s">
        <v>351</v>
      </c>
      <c r="D26" s="1322" t="s">
        <v>352</v>
      </c>
      <c r="E26" s="1320" t="s">
        <v>113</v>
      </c>
      <c r="F26" s="1320" t="s">
        <v>353</v>
      </c>
    </row>
    <row r="27" spans="1:6" ht="18" customHeight="1">
      <c r="A27" s="129"/>
      <c r="B27" s="158" t="s">
        <v>348</v>
      </c>
      <c r="C27" s="158" t="s">
        <v>348</v>
      </c>
      <c r="D27" s="158" t="s">
        <v>348</v>
      </c>
      <c r="E27" s="158" t="s">
        <v>348</v>
      </c>
      <c r="F27" s="158" t="s">
        <v>354</v>
      </c>
    </row>
    <row r="28" spans="1:6" ht="18" hidden="1" customHeight="1">
      <c r="A28" s="571" t="s">
        <v>349</v>
      </c>
      <c r="B28" s="60" t="s">
        <v>111</v>
      </c>
      <c r="C28" s="60">
        <v>54574</v>
      </c>
      <c r="D28" s="60" t="s">
        <v>111</v>
      </c>
      <c r="E28" s="60">
        <v>256990</v>
      </c>
      <c r="F28" s="98">
        <v>126.4</v>
      </c>
    </row>
    <row r="29" spans="1:6" ht="18" hidden="1" customHeight="1">
      <c r="A29" s="571">
        <v>18</v>
      </c>
      <c r="B29" s="60">
        <v>166723</v>
      </c>
      <c r="C29" s="60">
        <v>21889</v>
      </c>
      <c r="D29" s="60" t="s">
        <v>111</v>
      </c>
      <c r="E29" s="60">
        <v>37844</v>
      </c>
      <c r="F29" s="98">
        <v>122</v>
      </c>
    </row>
    <row r="30" spans="1:6" ht="18" hidden="1" customHeight="1">
      <c r="A30" s="571" t="s">
        <v>3660</v>
      </c>
      <c r="B30" s="60">
        <v>43800</v>
      </c>
      <c r="C30" s="60">
        <v>38382</v>
      </c>
      <c r="D30" s="60">
        <v>50000</v>
      </c>
      <c r="E30" s="60">
        <v>34846</v>
      </c>
      <c r="F30" s="98">
        <v>122.6</v>
      </c>
    </row>
    <row r="31" spans="1:6" ht="18" hidden="1" customHeight="1">
      <c r="A31" s="571">
        <v>20</v>
      </c>
      <c r="B31" s="60">
        <v>48400</v>
      </c>
      <c r="C31" s="60">
        <v>68999</v>
      </c>
      <c r="D31" s="60" t="s">
        <v>111</v>
      </c>
      <c r="E31" s="60">
        <v>54935</v>
      </c>
      <c r="F31" s="98">
        <v>119.1</v>
      </c>
    </row>
    <row r="32" spans="1:6" ht="18" customHeight="1">
      <c r="A32" s="571" t="s">
        <v>3671</v>
      </c>
      <c r="B32" s="60">
        <v>55650</v>
      </c>
      <c r="C32" s="60">
        <v>30979</v>
      </c>
      <c r="D32" s="60" t="s">
        <v>111</v>
      </c>
      <c r="E32" s="60">
        <v>344511</v>
      </c>
      <c r="F32" s="98">
        <v>97.4</v>
      </c>
    </row>
    <row r="33" spans="1:6" ht="18" customHeight="1">
      <c r="A33" s="571">
        <v>22</v>
      </c>
      <c r="B33" s="60">
        <v>26741</v>
      </c>
      <c r="C33" s="60">
        <v>10186</v>
      </c>
      <c r="D33" s="60">
        <v>416693</v>
      </c>
      <c r="E33" s="60">
        <v>470615</v>
      </c>
      <c r="F33" s="98">
        <v>104.3</v>
      </c>
    </row>
    <row r="34" spans="1:6" ht="18" customHeight="1">
      <c r="A34" s="571">
        <v>23</v>
      </c>
      <c r="B34" s="60">
        <v>42200</v>
      </c>
      <c r="C34" s="60">
        <v>77214</v>
      </c>
      <c r="D34" s="60">
        <v>651895</v>
      </c>
      <c r="E34" s="60">
        <v>300435</v>
      </c>
      <c r="F34" s="98">
        <v>104.9</v>
      </c>
    </row>
    <row r="35" spans="1:6" ht="18" customHeight="1">
      <c r="A35" s="571">
        <v>24</v>
      </c>
      <c r="B35" s="60">
        <v>81152</v>
      </c>
      <c r="C35" s="60">
        <v>66481</v>
      </c>
      <c r="D35" s="60">
        <v>730993</v>
      </c>
      <c r="E35" s="60">
        <v>378959</v>
      </c>
      <c r="F35" s="98">
        <v>103.8</v>
      </c>
    </row>
    <row r="36" spans="1:6" ht="18" customHeight="1">
      <c r="A36" s="571">
        <v>25</v>
      </c>
      <c r="B36" s="60">
        <v>32755</v>
      </c>
      <c r="C36" s="60">
        <v>49823</v>
      </c>
      <c r="D36" s="60">
        <v>1193071</v>
      </c>
      <c r="E36" s="60">
        <v>302312</v>
      </c>
      <c r="F36" s="98">
        <v>103.1</v>
      </c>
    </row>
    <row r="37" spans="1:6" ht="18" customHeight="1">
      <c r="A37" s="571">
        <v>26</v>
      </c>
      <c r="B37" s="60">
        <v>52647</v>
      </c>
      <c r="C37" s="60">
        <v>43993</v>
      </c>
      <c r="D37" s="60">
        <v>213887</v>
      </c>
      <c r="E37" s="60">
        <v>311173</v>
      </c>
      <c r="F37" s="98">
        <v>85.54</v>
      </c>
    </row>
    <row r="38" spans="1:6" ht="18" customHeight="1">
      <c r="A38" s="571">
        <v>27</v>
      </c>
      <c r="B38" s="60">
        <v>71010</v>
      </c>
      <c r="C38" s="60">
        <v>50651</v>
      </c>
      <c r="D38" s="60">
        <v>318988</v>
      </c>
      <c r="E38" s="60">
        <v>275620</v>
      </c>
      <c r="F38" s="98">
        <v>87.31</v>
      </c>
    </row>
    <row r="39" spans="1:6" ht="18" customHeight="1">
      <c r="A39" s="571">
        <v>28</v>
      </c>
      <c r="B39" s="60">
        <v>22000</v>
      </c>
      <c r="C39" s="60">
        <v>30000</v>
      </c>
      <c r="D39" s="60">
        <v>532424</v>
      </c>
      <c r="E39" s="60">
        <v>468063</v>
      </c>
      <c r="F39" s="98">
        <v>94.3</v>
      </c>
    </row>
    <row r="40" spans="1:6" ht="18" customHeight="1">
      <c r="A40" s="571">
        <v>29</v>
      </c>
      <c r="B40" s="60">
        <v>18977</v>
      </c>
      <c r="C40" s="60">
        <v>130000</v>
      </c>
      <c r="D40" s="60">
        <v>406646</v>
      </c>
      <c r="E40" s="60">
        <v>738236</v>
      </c>
      <c r="F40" s="98">
        <v>100.8</v>
      </c>
    </row>
    <row r="41" spans="1:6" ht="18" customHeight="1">
      <c r="A41" s="571">
        <v>30</v>
      </c>
      <c r="B41" s="60">
        <v>20000</v>
      </c>
      <c r="C41" s="60">
        <v>111729</v>
      </c>
      <c r="D41" s="60">
        <v>461545</v>
      </c>
      <c r="E41" s="60">
        <v>581138</v>
      </c>
      <c r="F41" s="98">
        <v>103.1</v>
      </c>
    </row>
    <row r="42" spans="1:6" ht="18" customHeight="1">
      <c r="A42" s="571" t="s">
        <v>78</v>
      </c>
      <c r="B42" s="60">
        <v>16770</v>
      </c>
      <c r="C42" s="60">
        <v>106598</v>
      </c>
      <c r="D42" s="60">
        <v>401382</v>
      </c>
      <c r="E42" s="60">
        <v>582870</v>
      </c>
      <c r="F42" s="98">
        <v>103.5</v>
      </c>
    </row>
    <row r="43" spans="1:6" ht="18" customHeight="1">
      <c r="A43" s="571">
        <v>2</v>
      </c>
      <c r="B43" s="60">
        <v>116892</v>
      </c>
      <c r="C43" s="60">
        <v>4900</v>
      </c>
      <c r="D43" s="60">
        <v>611645</v>
      </c>
      <c r="E43" s="60">
        <v>343066</v>
      </c>
      <c r="F43" s="98">
        <v>96.3</v>
      </c>
    </row>
    <row r="44" spans="1:6" ht="18" customHeight="1">
      <c r="A44" s="1407">
        <v>3</v>
      </c>
      <c r="B44" s="60">
        <v>36979</v>
      </c>
      <c r="C44" s="60">
        <v>6230</v>
      </c>
      <c r="D44" s="60">
        <v>88000</v>
      </c>
      <c r="E44" s="60">
        <v>682054</v>
      </c>
      <c r="F44" s="98">
        <v>93.2</v>
      </c>
    </row>
    <row r="45" spans="1:6" ht="18" customHeight="1">
      <c r="A45" s="1809">
        <v>4</v>
      </c>
      <c r="B45" s="60">
        <v>17332</v>
      </c>
      <c r="C45" s="60">
        <v>34938</v>
      </c>
      <c r="D45" s="60">
        <v>129847</v>
      </c>
      <c r="E45" s="60">
        <v>548385</v>
      </c>
      <c r="F45" s="97">
        <v>90.5</v>
      </c>
    </row>
    <row r="46" spans="1:6" ht="18" customHeight="1">
      <c r="A46" s="1808">
        <v>5</v>
      </c>
      <c r="B46" s="63">
        <v>44682</v>
      </c>
      <c r="C46" s="63">
        <v>48051</v>
      </c>
      <c r="D46" s="63">
        <v>99000</v>
      </c>
      <c r="E46" s="63">
        <v>293683</v>
      </c>
      <c r="F46" s="2197">
        <v>85.7</v>
      </c>
    </row>
    <row r="47" spans="1:6" ht="18" customHeight="1">
      <c r="A47" s="2575" t="s">
        <v>355</v>
      </c>
      <c r="B47" s="2575"/>
      <c r="C47" s="2575"/>
      <c r="D47" s="2575"/>
      <c r="E47" s="2575"/>
      <c r="F47" s="2575"/>
    </row>
  </sheetData>
  <mergeCells count="7">
    <mergeCell ref="A47:F47"/>
    <mergeCell ref="A1:C1"/>
    <mergeCell ref="A2:A3"/>
    <mergeCell ref="B2:B3"/>
    <mergeCell ref="C2:F2"/>
    <mergeCell ref="A25:A26"/>
    <mergeCell ref="B25:F25"/>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77ADB-3B64-4D1B-B20E-02816297AF5E}">
  <dimension ref="A1:N41"/>
  <sheetViews>
    <sheetView view="pageBreakPreview" zoomScaleNormal="100" zoomScaleSheetLayoutView="100" workbookViewId="0">
      <selection activeCell="I50" sqref="I50"/>
    </sheetView>
  </sheetViews>
  <sheetFormatPr defaultRowHeight="24.95" customHeight="1"/>
  <cols>
    <col min="1" max="1" width="11.25" style="4" customWidth="1"/>
    <col min="2" max="7" width="11.625" style="4" customWidth="1"/>
    <col min="8" max="8" width="8.75" style="4" customWidth="1"/>
    <col min="9" max="9" width="15.25" style="1458" customWidth="1"/>
    <col min="10" max="10" width="15.25" style="1459" customWidth="1"/>
    <col min="11" max="12" width="15.25" style="1458" customWidth="1"/>
    <col min="13" max="13" width="12.375" style="1459" customWidth="1"/>
    <col min="14" max="14" width="11.25" style="1459" customWidth="1"/>
    <col min="15" max="16384" width="9" style="4"/>
  </cols>
  <sheetData>
    <row r="1" spans="1:6" ht="30" customHeight="1">
      <c r="A1" s="3028" t="s">
        <v>491</v>
      </c>
      <c r="B1" s="3028"/>
      <c r="C1" s="3028"/>
      <c r="D1" s="3029"/>
      <c r="E1" s="513"/>
    </row>
    <row r="2" spans="1:6" ht="25.5" customHeight="1">
      <c r="A2" s="1412" t="s">
        <v>492</v>
      </c>
      <c r="B2" s="1412"/>
      <c r="C2" s="1412"/>
      <c r="D2" s="1412"/>
    </row>
    <row r="3" spans="1:6" ht="14.25" customHeight="1">
      <c r="A3" s="2989" t="s">
        <v>146</v>
      </c>
      <c r="B3" s="2992" t="s">
        <v>493</v>
      </c>
      <c r="C3" s="3022"/>
      <c r="D3" s="2992" t="s">
        <v>494</v>
      </c>
      <c r="E3" s="2991"/>
      <c r="F3" s="1450"/>
    </row>
    <row r="4" spans="1:6" ht="18" customHeight="1">
      <c r="A4" s="3021"/>
      <c r="B4" s="2932" t="s">
        <v>495</v>
      </c>
      <c r="C4" s="3030"/>
      <c r="D4" s="2932" t="s">
        <v>495</v>
      </c>
      <c r="E4" s="2933"/>
      <c r="F4" s="1450"/>
    </row>
    <row r="5" spans="1:6" ht="18" customHeight="1">
      <c r="A5" s="3021"/>
      <c r="B5" s="3031"/>
      <c r="C5" s="3032"/>
      <c r="D5" s="3026" t="s">
        <v>496</v>
      </c>
      <c r="E5" s="2826"/>
      <c r="F5" s="1450"/>
    </row>
    <row r="6" spans="1:6" ht="18" customHeight="1">
      <c r="A6" s="2990"/>
      <c r="B6" s="1451" t="s">
        <v>497</v>
      </c>
      <c r="C6" s="1451" t="s">
        <v>498</v>
      </c>
      <c r="D6" s="1433" t="s">
        <v>3139</v>
      </c>
      <c r="E6" s="524" t="s">
        <v>3140</v>
      </c>
      <c r="F6" s="1450"/>
    </row>
    <row r="7" spans="1:6" ht="18" customHeight="1">
      <c r="A7" s="1452"/>
      <c r="B7" s="1453" t="s">
        <v>499</v>
      </c>
      <c r="C7" s="1453" t="s">
        <v>431</v>
      </c>
      <c r="D7" s="1453" t="s">
        <v>500</v>
      </c>
      <c r="E7" s="1454" t="s">
        <v>500</v>
      </c>
      <c r="F7" s="1450"/>
    </row>
    <row r="8" spans="1:6" ht="18" hidden="1" customHeight="1">
      <c r="A8" s="1455" t="s">
        <v>501</v>
      </c>
      <c r="B8" s="1456">
        <v>4593</v>
      </c>
      <c r="C8" s="1456">
        <v>8203</v>
      </c>
      <c r="D8" s="1456">
        <v>153375</v>
      </c>
      <c r="E8" s="1457">
        <v>85877</v>
      </c>
    </row>
    <row r="9" spans="1:6" ht="18" hidden="1" customHeight="1">
      <c r="A9" s="1455">
        <v>23</v>
      </c>
      <c r="B9" s="1456">
        <v>4491</v>
      </c>
      <c r="C9" s="1456">
        <v>7959</v>
      </c>
      <c r="D9" s="1456">
        <v>153063</v>
      </c>
      <c r="E9" s="1457">
        <v>86368</v>
      </c>
    </row>
    <row r="10" spans="1:6" ht="18" customHeight="1">
      <c r="A10" s="1455" t="s">
        <v>3672</v>
      </c>
      <c r="B10" s="1456">
        <v>4367</v>
      </c>
      <c r="C10" s="1456">
        <v>7319</v>
      </c>
      <c r="D10" s="1456">
        <v>140271</v>
      </c>
      <c r="E10" s="1457">
        <v>83695</v>
      </c>
    </row>
    <row r="11" spans="1:6" ht="18" customHeight="1">
      <c r="A11" s="1455">
        <v>28</v>
      </c>
      <c r="B11" s="1456">
        <v>4220</v>
      </c>
      <c r="C11" s="1456">
        <v>6942</v>
      </c>
      <c r="D11" s="1456">
        <v>139165</v>
      </c>
      <c r="E11" s="1457">
        <v>84598</v>
      </c>
    </row>
    <row r="12" spans="1:6" ht="18" customHeight="1">
      <c r="A12" s="1455">
        <v>29</v>
      </c>
      <c r="B12" s="1456">
        <v>4051</v>
      </c>
      <c r="C12" s="1456">
        <v>6565</v>
      </c>
      <c r="D12" s="1456">
        <v>137385</v>
      </c>
      <c r="E12" s="1457">
        <v>84775</v>
      </c>
    </row>
    <row r="13" spans="1:6" ht="18" customHeight="1">
      <c r="A13" s="1455">
        <v>30</v>
      </c>
      <c r="B13" s="1456">
        <v>3956</v>
      </c>
      <c r="C13" s="1456">
        <v>6300</v>
      </c>
      <c r="D13" s="1456">
        <v>125765</v>
      </c>
      <c r="E13" s="1457">
        <v>78972</v>
      </c>
    </row>
    <row r="14" spans="1:6" ht="18" customHeight="1">
      <c r="A14" s="1455" t="s">
        <v>333</v>
      </c>
      <c r="B14" s="1456">
        <v>3878</v>
      </c>
      <c r="C14" s="1456">
        <v>6090</v>
      </c>
      <c r="D14" s="1456">
        <v>125002</v>
      </c>
      <c r="E14" s="1457">
        <v>79599</v>
      </c>
    </row>
    <row r="15" spans="1:6" ht="18" customHeight="1">
      <c r="A15" s="1419">
        <v>2</v>
      </c>
      <c r="B15" s="439">
        <v>3819</v>
      </c>
      <c r="C15" s="439">
        <v>5932</v>
      </c>
      <c r="D15" s="439">
        <v>135997.19664833727</v>
      </c>
      <c r="E15" s="440">
        <v>87554.5</v>
      </c>
    </row>
    <row r="16" spans="1:6" ht="18" customHeight="1">
      <c r="A16" s="1419">
        <v>3</v>
      </c>
      <c r="B16" s="439">
        <v>3784</v>
      </c>
      <c r="C16" s="439">
        <v>5810</v>
      </c>
      <c r="D16" s="439">
        <v>137855.19186046513</v>
      </c>
      <c r="E16" s="440">
        <v>89783.828915662656</v>
      </c>
    </row>
    <row r="17" spans="1:14" ht="18" customHeight="1">
      <c r="A17" s="1791">
        <v>4</v>
      </c>
      <c r="B17" s="439">
        <v>3686</v>
      </c>
      <c r="C17" s="439">
        <v>5555</v>
      </c>
      <c r="D17" s="439">
        <v>133055</v>
      </c>
      <c r="E17" s="440">
        <v>88288</v>
      </c>
    </row>
    <row r="18" spans="1:14" ht="18" customHeight="1">
      <c r="A18" s="1772">
        <v>5</v>
      </c>
      <c r="B18" s="2198">
        <v>3581</v>
      </c>
      <c r="C18" s="2198">
        <v>5296</v>
      </c>
      <c r="D18" s="2198">
        <v>131882</v>
      </c>
      <c r="E18" s="2196">
        <v>89174</v>
      </c>
    </row>
    <row r="19" spans="1:14" ht="10.5" customHeight="1">
      <c r="A19" s="1460"/>
      <c r="B19" s="1"/>
      <c r="C19" s="1"/>
      <c r="D19" s="1"/>
      <c r="E19" s="1"/>
      <c r="F19" s="1"/>
      <c r="G19" s="1"/>
      <c r="H19" s="1"/>
      <c r="I19" s="1461"/>
      <c r="J19" s="1462"/>
    </row>
    <row r="20" spans="1:14" ht="18" customHeight="1">
      <c r="A20" s="2989" t="s">
        <v>146</v>
      </c>
      <c r="B20" s="2992" t="s">
        <v>502</v>
      </c>
      <c r="C20" s="2991"/>
      <c r="D20" s="2991"/>
      <c r="E20" s="3022"/>
      <c r="F20" s="2992" t="s">
        <v>503</v>
      </c>
      <c r="G20" s="2991"/>
    </row>
    <row r="21" spans="1:14" ht="18" customHeight="1">
      <c r="A21" s="3021"/>
      <c r="B21" s="3023" t="s">
        <v>504</v>
      </c>
      <c r="C21" s="3023"/>
      <c r="D21" s="3023" t="s">
        <v>505</v>
      </c>
      <c r="E21" s="2992"/>
      <c r="F21" s="3024" t="s">
        <v>506</v>
      </c>
      <c r="G21" s="2913" t="s">
        <v>3141</v>
      </c>
    </row>
    <row r="22" spans="1:14" ht="18" customHeight="1">
      <c r="A22" s="3021"/>
      <c r="B22" s="3023" t="s">
        <v>507</v>
      </c>
      <c r="C22" s="3023"/>
      <c r="D22" s="3023" t="s">
        <v>507</v>
      </c>
      <c r="E22" s="2992"/>
      <c r="F22" s="3025"/>
      <c r="G22" s="3027"/>
    </row>
    <row r="23" spans="1:14" ht="18" customHeight="1">
      <c r="A23" s="2990"/>
      <c r="B23" s="1433" t="s">
        <v>3142</v>
      </c>
      <c r="C23" s="1433" t="s">
        <v>3136</v>
      </c>
      <c r="D23" s="1433" t="s">
        <v>3142</v>
      </c>
      <c r="E23" s="524" t="s">
        <v>3136</v>
      </c>
      <c r="F23" s="3026"/>
      <c r="G23" s="2914"/>
    </row>
    <row r="24" spans="1:14" ht="18" customHeight="1">
      <c r="A24" s="1463"/>
      <c r="B24" s="1453" t="s">
        <v>500</v>
      </c>
      <c r="C24" s="1453" t="s">
        <v>500</v>
      </c>
      <c r="D24" s="1453" t="s">
        <v>500</v>
      </c>
      <c r="E24" s="1454" t="s">
        <v>500</v>
      </c>
      <c r="F24" s="1453" t="s">
        <v>500</v>
      </c>
      <c r="G24" s="1454" t="s">
        <v>500</v>
      </c>
    </row>
    <row r="25" spans="1:14" ht="25.5" hidden="1" customHeight="1">
      <c r="A25" s="1455" t="s">
        <v>508</v>
      </c>
      <c r="B25" s="1456">
        <v>286079</v>
      </c>
      <c r="C25" s="1456">
        <v>235935</v>
      </c>
      <c r="D25" s="1456">
        <v>327977</v>
      </c>
      <c r="E25" s="1464">
        <v>267613</v>
      </c>
      <c r="F25" s="1465" t="s">
        <v>509</v>
      </c>
      <c r="G25" s="1466">
        <v>50000</v>
      </c>
    </row>
    <row r="26" spans="1:14" ht="25.5" hidden="1" customHeight="1">
      <c r="A26" s="1455">
        <v>23</v>
      </c>
      <c r="B26" s="1456">
        <v>297733</v>
      </c>
      <c r="C26" s="1456">
        <v>245447</v>
      </c>
      <c r="D26" s="1456">
        <v>290901</v>
      </c>
      <c r="E26" s="1464">
        <v>230213</v>
      </c>
      <c r="F26" s="1465" t="s">
        <v>509</v>
      </c>
      <c r="G26" s="1466">
        <v>50000</v>
      </c>
    </row>
    <row r="27" spans="1:14" ht="25.5" customHeight="1">
      <c r="A27" s="1455" t="s">
        <v>3672</v>
      </c>
      <c r="B27" s="1456">
        <v>350210</v>
      </c>
      <c r="C27" s="1456">
        <v>292140</v>
      </c>
      <c r="D27" s="1456">
        <v>357463</v>
      </c>
      <c r="E27" s="1457">
        <v>291467</v>
      </c>
      <c r="F27" s="1465" t="s">
        <v>510</v>
      </c>
      <c r="G27" s="1466">
        <v>50000</v>
      </c>
    </row>
    <row r="28" spans="1:14" ht="25.5" customHeight="1">
      <c r="A28" s="1455">
        <v>28</v>
      </c>
      <c r="B28" s="1456">
        <v>363609</v>
      </c>
      <c r="C28" s="1456">
        <v>306977</v>
      </c>
      <c r="D28" s="1456">
        <v>419225</v>
      </c>
      <c r="E28" s="1464">
        <v>349892</v>
      </c>
      <c r="F28" s="1465" t="s">
        <v>510</v>
      </c>
      <c r="G28" s="1466">
        <v>50000</v>
      </c>
    </row>
    <row r="29" spans="1:14" ht="25.5" customHeight="1">
      <c r="A29" s="1455">
        <v>29</v>
      </c>
      <c r="B29" s="1456">
        <v>360748</v>
      </c>
      <c r="C29" s="1456">
        <v>304479</v>
      </c>
      <c r="D29" s="1456">
        <v>479464</v>
      </c>
      <c r="E29" s="1464">
        <v>406578</v>
      </c>
      <c r="F29" s="1465" t="s">
        <v>510</v>
      </c>
      <c r="G29" s="1466">
        <v>50000</v>
      </c>
      <c r="I29" s="1467"/>
      <c r="J29" s="1468"/>
      <c r="K29" s="1469"/>
      <c r="L29" s="1469"/>
      <c r="M29" s="1468"/>
    </row>
    <row r="30" spans="1:14" ht="25.5" customHeight="1">
      <c r="A30" s="1455">
        <v>30</v>
      </c>
      <c r="B30" s="1456">
        <v>395712</v>
      </c>
      <c r="C30" s="1456">
        <v>334867</v>
      </c>
      <c r="D30" s="1456">
        <v>576228</v>
      </c>
      <c r="E30" s="1457">
        <v>535874</v>
      </c>
      <c r="F30" s="1465" t="s">
        <v>510</v>
      </c>
      <c r="G30" s="1466">
        <v>50000</v>
      </c>
      <c r="H30" s="513"/>
      <c r="I30" s="1470"/>
      <c r="J30" s="1471"/>
      <c r="K30" s="1472"/>
      <c r="L30" s="1472"/>
      <c r="M30" s="1471"/>
    </row>
    <row r="31" spans="1:14" ht="25.5" customHeight="1">
      <c r="A31" s="1455" t="s">
        <v>333</v>
      </c>
      <c r="B31" s="1456">
        <v>414627</v>
      </c>
      <c r="C31" s="1456">
        <v>354012</v>
      </c>
      <c r="D31" s="1456">
        <v>627459</v>
      </c>
      <c r="E31" s="1464">
        <v>565922</v>
      </c>
      <c r="F31" s="1465" t="s">
        <v>510</v>
      </c>
      <c r="G31" s="1466">
        <v>50000</v>
      </c>
      <c r="H31" s="1420"/>
      <c r="I31" s="1470"/>
      <c r="J31" s="1471"/>
      <c r="K31" s="1472"/>
      <c r="L31" s="1472"/>
      <c r="M31" s="1471"/>
    </row>
    <row r="32" spans="1:14" s="83" customFormat="1" ht="25.5" customHeight="1">
      <c r="A32" s="1419">
        <v>2</v>
      </c>
      <c r="B32" s="439">
        <v>401093</v>
      </c>
      <c r="C32" s="439">
        <v>450689</v>
      </c>
      <c r="D32" s="439">
        <v>0</v>
      </c>
      <c r="E32" s="440">
        <v>0</v>
      </c>
      <c r="F32" s="1323" t="s">
        <v>510</v>
      </c>
      <c r="G32" s="789">
        <v>50000</v>
      </c>
      <c r="H32" s="1420"/>
      <c r="I32" s="1473"/>
      <c r="J32" s="1471"/>
      <c r="K32" s="1474"/>
      <c r="L32" s="1474"/>
      <c r="M32" s="1471"/>
      <c r="N32" s="1475"/>
    </row>
    <row r="33" spans="1:14" s="83" customFormat="1" ht="25.5" customHeight="1">
      <c r="A33" s="1419">
        <v>3</v>
      </c>
      <c r="B33" s="439">
        <v>401957</v>
      </c>
      <c r="C33" s="439">
        <v>451698</v>
      </c>
      <c r="D33" s="439">
        <v>0</v>
      </c>
      <c r="E33" s="441">
        <v>0</v>
      </c>
      <c r="F33" s="1323" t="s">
        <v>3137</v>
      </c>
      <c r="G33" s="789">
        <v>50000</v>
      </c>
      <c r="H33" s="1420"/>
      <c r="I33" s="1476"/>
      <c r="J33" s="1471"/>
      <c r="K33" s="1477"/>
      <c r="L33" s="1477"/>
      <c r="M33" s="1471"/>
      <c r="N33" s="1475"/>
    </row>
    <row r="34" spans="1:14" ht="25.5" customHeight="1">
      <c r="A34" s="1791">
        <v>4</v>
      </c>
      <c r="B34" s="439">
        <v>443813</v>
      </c>
      <c r="C34" s="439">
        <v>380710</v>
      </c>
      <c r="D34" s="439">
        <v>0</v>
      </c>
      <c r="E34" s="440">
        <v>0</v>
      </c>
      <c r="F34" s="1323" t="s">
        <v>3673</v>
      </c>
      <c r="G34" s="789">
        <v>50000</v>
      </c>
      <c r="H34" s="513"/>
      <c r="I34" s="1470"/>
      <c r="J34" s="1471"/>
      <c r="K34" s="1472"/>
      <c r="L34" s="1472"/>
      <c r="M34" s="1471"/>
    </row>
    <row r="35" spans="1:14" ht="25.5" customHeight="1">
      <c r="A35" s="1772">
        <v>5</v>
      </c>
      <c r="B35" s="2198">
        <v>452000</v>
      </c>
      <c r="C35" s="2198">
        <v>390976</v>
      </c>
      <c r="D35" s="2198">
        <v>0</v>
      </c>
      <c r="E35" s="831">
        <v>0</v>
      </c>
      <c r="F35" s="2199" t="s">
        <v>3674</v>
      </c>
      <c r="G35" s="794">
        <v>50000</v>
      </c>
      <c r="H35" s="513"/>
      <c r="I35" s="1470"/>
      <c r="J35" s="1471"/>
      <c r="K35" s="1472"/>
      <c r="L35" s="1472"/>
      <c r="M35" s="1471"/>
    </row>
    <row r="36" spans="1:14" ht="18" customHeight="1">
      <c r="A36" s="528" t="s">
        <v>511</v>
      </c>
      <c r="B36" s="513"/>
      <c r="C36" s="513"/>
      <c r="D36" s="513"/>
      <c r="E36" s="513"/>
      <c r="F36" s="513"/>
      <c r="G36" s="513"/>
      <c r="H36" s="513"/>
      <c r="I36" s="1470"/>
      <c r="J36" s="1478"/>
      <c r="K36" s="1461"/>
      <c r="L36" s="1461"/>
      <c r="M36" s="1462"/>
    </row>
    <row r="37" spans="1:14" ht="18" customHeight="1">
      <c r="A37" s="3019" t="s">
        <v>3143</v>
      </c>
      <c r="B37" s="3019"/>
      <c r="C37" s="3019"/>
      <c r="D37" s="3019"/>
      <c r="E37" s="3019"/>
      <c r="F37" s="3019"/>
      <c r="G37" s="3019"/>
      <c r="H37" s="528"/>
      <c r="I37" s="1479"/>
      <c r="J37" s="1480"/>
    </row>
    <row r="38" spans="1:14" ht="18" customHeight="1">
      <c r="A38" s="3019" t="s">
        <v>2779</v>
      </c>
      <c r="B38" s="3019"/>
      <c r="C38" s="3019"/>
      <c r="D38" s="3019"/>
      <c r="E38" s="3019"/>
      <c r="F38" s="3019"/>
      <c r="G38" s="3019"/>
      <c r="H38" s="513"/>
      <c r="I38" s="1470"/>
      <c r="J38" s="1481"/>
    </row>
    <row r="39" spans="1:14" ht="18" customHeight="1">
      <c r="A39" s="3019" t="s">
        <v>512</v>
      </c>
      <c r="B39" s="3019"/>
      <c r="C39" s="3019"/>
      <c r="D39" s="3019"/>
      <c r="E39" s="3019"/>
      <c r="F39" s="3019"/>
      <c r="G39" s="3019"/>
      <c r="H39" s="131"/>
      <c r="I39" s="1482"/>
      <c r="J39" s="1483"/>
    </row>
    <row r="40" spans="1:14" ht="18" customHeight="1">
      <c r="A40" s="3020" t="s">
        <v>3138</v>
      </c>
      <c r="B40" s="3020"/>
      <c r="C40" s="3020"/>
      <c r="D40" s="3020"/>
      <c r="E40" s="3020"/>
      <c r="F40" s="3020"/>
      <c r="G40" s="3020"/>
      <c r="H40" s="131"/>
      <c r="I40" s="1482"/>
      <c r="J40" s="1483"/>
    </row>
    <row r="41" spans="1:14" ht="14.25" customHeight="1">
      <c r="H41" s="131"/>
      <c r="I41" s="1482"/>
      <c r="J41" s="1483"/>
    </row>
  </sheetData>
  <mergeCells count="20">
    <mergeCell ref="A1:D1"/>
    <mergeCell ref="A3:A6"/>
    <mergeCell ref="B3:C3"/>
    <mergeCell ref="D3:E3"/>
    <mergeCell ref="B4:C5"/>
    <mergeCell ref="D4:E4"/>
    <mergeCell ref="D5:E5"/>
    <mergeCell ref="A37:G37"/>
    <mergeCell ref="A38:G38"/>
    <mergeCell ref="A39:G39"/>
    <mergeCell ref="A40:G40"/>
    <mergeCell ref="A20:A23"/>
    <mergeCell ref="B20:E20"/>
    <mergeCell ref="F20:G20"/>
    <mergeCell ref="B21:C21"/>
    <mergeCell ref="D21:E21"/>
    <mergeCell ref="F21:F23"/>
    <mergeCell ref="G21:G23"/>
    <mergeCell ref="B22:C22"/>
    <mergeCell ref="D22:E2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81"/>
  <sheetViews>
    <sheetView view="pageBreakPreview" topLeftCell="A27" zoomScaleNormal="100" zoomScaleSheetLayoutView="100" workbookViewId="0">
      <selection activeCell="M28" sqref="M28"/>
    </sheetView>
  </sheetViews>
  <sheetFormatPr defaultRowHeight="20.100000000000001" customHeight="1"/>
  <cols>
    <col min="1" max="1" width="10.5" style="83" customWidth="1"/>
    <col min="2" max="10" width="7.625" style="83" customWidth="1"/>
    <col min="11" max="256" width="9" style="83"/>
    <col min="257" max="257" width="8.75" style="83" customWidth="1"/>
    <col min="258" max="266" width="8.375" style="83" customWidth="1"/>
    <col min="267" max="512" width="9" style="83"/>
    <col min="513" max="513" width="8.75" style="83" customWidth="1"/>
    <col min="514" max="522" width="8.375" style="83" customWidth="1"/>
    <col min="523" max="768" width="9" style="83"/>
    <col min="769" max="769" width="8.75" style="83" customWidth="1"/>
    <col min="770" max="778" width="8.375" style="83" customWidth="1"/>
    <col min="779" max="1024" width="9" style="83"/>
    <col min="1025" max="1025" width="8.75" style="83" customWidth="1"/>
    <col min="1026" max="1034" width="8.375" style="83" customWidth="1"/>
    <col min="1035" max="1280" width="9" style="83"/>
    <col min="1281" max="1281" width="8.75" style="83" customWidth="1"/>
    <col min="1282" max="1290" width="8.375" style="83" customWidth="1"/>
    <col min="1291" max="1536" width="9" style="83"/>
    <col min="1537" max="1537" width="8.75" style="83" customWidth="1"/>
    <col min="1538" max="1546" width="8.375" style="83" customWidth="1"/>
    <col min="1547" max="1792" width="9" style="83"/>
    <col min="1793" max="1793" width="8.75" style="83" customWidth="1"/>
    <col min="1794" max="1802" width="8.375" style="83" customWidth="1"/>
    <col min="1803" max="2048" width="9" style="83"/>
    <col min="2049" max="2049" width="8.75" style="83" customWidth="1"/>
    <col min="2050" max="2058" width="8.375" style="83" customWidth="1"/>
    <col min="2059" max="2304" width="9" style="83"/>
    <col min="2305" max="2305" width="8.75" style="83" customWidth="1"/>
    <col min="2306" max="2314" width="8.375" style="83" customWidth="1"/>
    <col min="2315" max="2560" width="9" style="83"/>
    <col min="2561" max="2561" width="8.75" style="83" customWidth="1"/>
    <col min="2562" max="2570" width="8.375" style="83" customWidth="1"/>
    <col min="2571" max="2816" width="9" style="83"/>
    <col min="2817" max="2817" width="8.75" style="83" customWidth="1"/>
    <col min="2818" max="2826" width="8.375" style="83" customWidth="1"/>
    <col min="2827" max="3072" width="9" style="83"/>
    <col min="3073" max="3073" width="8.75" style="83" customWidth="1"/>
    <col min="3074" max="3082" width="8.375" style="83" customWidth="1"/>
    <col min="3083" max="3328" width="9" style="83"/>
    <col min="3329" max="3329" width="8.75" style="83" customWidth="1"/>
    <col min="3330" max="3338" width="8.375" style="83" customWidth="1"/>
    <col min="3339" max="3584" width="9" style="83"/>
    <col min="3585" max="3585" width="8.75" style="83" customWidth="1"/>
    <col min="3586" max="3594" width="8.375" style="83" customWidth="1"/>
    <col min="3595" max="3840" width="9" style="83"/>
    <col min="3841" max="3841" width="8.75" style="83" customWidth="1"/>
    <col min="3842" max="3850" width="8.375" style="83" customWidth="1"/>
    <col min="3851" max="4096" width="9" style="83"/>
    <col min="4097" max="4097" width="8.75" style="83" customWidth="1"/>
    <col min="4098" max="4106" width="8.375" style="83" customWidth="1"/>
    <col min="4107" max="4352" width="9" style="83"/>
    <col min="4353" max="4353" width="8.75" style="83" customWidth="1"/>
    <col min="4354" max="4362" width="8.375" style="83" customWidth="1"/>
    <col min="4363" max="4608" width="9" style="83"/>
    <col min="4609" max="4609" width="8.75" style="83" customWidth="1"/>
    <col min="4610" max="4618" width="8.375" style="83" customWidth="1"/>
    <col min="4619" max="4864" width="9" style="83"/>
    <col min="4865" max="4865" width="8.75" style="83" customWidth="1"/>
    <col min="4866" max="4874" width="8.375" style="83" customWidth="1"/>
    <col min="4875" max="5120" width="9" style="83"/>
    <col min="5121" max="5121" width="8.75" style="83" customWidth="1"/>
    <col min="5122" max="5130" width="8.375" style="83" customWidth="1"/>
    <col min="5131" max="5376" width="9" style="83"/>
    <col min="5377" max="5377" width="8.75" style="83" customWidth="1"/>
    <col min="5378" max="5386" width="8.375" style="83" customWidth="1"/>
    <col min="5387" max="5632" width="9" style="83"/>
    <col min="5633" max="5633" width="8.75" style="83" customWidth="1"/>
    <col min="5634" max="5642" width="8.375" style="83" customWidth="1"/>
    <col min="5643" max="5888" width="9" style="83"/>
    <col min="5889" max="5889" width="8.75" style="83" customWidth="1"/>
    <col min="5890" max="5898" width="8.375" style="83" customWidth="1"/>
    <col min="5899" max="6144" width="9" style="83"/>
    <col min="6145" max="6145" width="8.75" style="83" customWidth="1"/>
    <col min="6146" max="6154" width="8.375" style="83" customWidth="1"/>
    <col min="6155" max="6400" width="9" style="83"/>
    <col min="6401" max="6401" width="8.75" style="83" customWidth="1"/>
    <col min="6402" max="6410" width="8.375" style="83" customWidth="1"/>
    <col min="6411" max="6656" width="9" style="83"/>
    <col min="6657" max="6657" width="8.75" style="83" customWidth="1"/>
    <col min="6658" max="6666" width="8.375" style="83" customWidth="1"/>
    <col min="6667" max="6912" width="9" style="83"/>
    <col min="6913" max="6913" width="8.75" style="83" customWidth="1"/>
    <col min="6914" max="6922" width="8.375" style="83" customWidth="1"/>
    <col min="6923" max="7168" width="9" style="83"/>
    <col min="7169" max="7169" width="8.75" style="83" customWidth="1"/>
    <col min="7170" max="7178" width="8.375" style="83" customWidth="1"/>
    <col min="7179" max="7424" width="9" style="83"/>
    <col min="7425" max="7425" width="8.75" style="83" customWidth="1"/>
    <col min="7426" max="7434" width="8.375" style="83" customWidth="1"/>
    <col min="7435" max="7680" width="9" style="83"/>
    <col min="7681" max="7681" width="8.75" style="83" customWidth="1"/>
    <col min="7682" max="7690" width="8.375" style="83" customWidth="1"/>
    <col min="7691" max="7936" width="9" style="83"/>
    <col min="7937" max="7937" width="8.75" style="83" customWidth="1"/>
    <col min="7938" max="7946" width="8.375" style="83" customWidth="1"/>
    <col min="7947" max="8192" width="9" style="83"/>
    <col min="8193" max="8193" width="8.75" style="83" customWidth="1"/>
    <col min="8194" max="8202" width="8.375" style="83" customWidth="1"/>
    <col min="8203" max="8448" width="9" style="83"/>
    <col min="8449" max="8449" width="8.75" style="83" customWidth="1"/>
    <col min="8450" max="8458" width="8.375" style="83" customWidth="1"/>
    <col min="8459" max="8704" width="9" style="83"/>
    <col min="8705" max="8705" width="8.75" style="83" customWidth="1"/>
    <col min="8706" max="8714" width="8.375" style="83" customWidth="1"/>
    <col min="8715" max="8960" width="9" style="83"/>
    <col min="8961" max="8961" width="8.75" style="83" customWidth="1"/>
    <col min="8962" max="8970" width="8.375" style="83" customWidth="1"/>
    <col min="8971" max="9216" width="9" style="83"/>
    <col min="9217" max="9217" width="8.75" style="83" customWidth="1"/>
    <col min="9218" max="9226" width="8.375" style="83" customWidth="1"/>
    <col min="9227" max="9472" width="9" style="83"/>
    <col min="9473" max="9473" width="8.75" style="83" customWidth="1"/>
    <col min="9474" max="9482" width="8.375" style="83" customWidth="1"/>
    <col min="9483" max="9728" width="9" style="83"/>
    <col min="9729" max="9729" width="8.75" style="83" customWidth="1"/>
    <col min="9730" max="9738" width="8.375" style="83" customWidth="1"/>
    <col min="9739" max="9984" width="9" style="83"/>
    <col min="9985" max="9985" width="8.75" style="83" customWidth="1"/>
    <col min="9986" max="9994" width="8.375" style="83" customWidth="1"/>
    <col min="9995" max="10240" width="9" style="83"/>
    <col min="10241" max="10241" width="8.75" style="83" customWidth="1"/>
    <col min="10242" max="10250" width="8.375" style="83" customWidth="1"/>
    <col min="10251" max="10496" width="9" style="83"/>
    <col min="10497" max="10497" width="8.75" style="83" customWidth="1"/>
    <col min="10498" max="10506" width="8.375" style="83" customWidth="1"/>
    <col min="10507" max="10752" width="9" style="83"/>
    <col min="10753" max="10753" width="8.75" style="83" customWidth="1"/>
    <col min="10754" max="10762" width="8.375" style="83" customWidth="1"/>
    <col min="10763" max="11008" width="9" style="83"/>
    <col min="11009" max="11009" width="8.75" style="83" customWidth="1"/>
    <col min="11010" max="11018" width="8.375" style="83" customWidth="1"/>
    <col min="11019" max="11264" width="9" style="83"/>
    <col min="11265" max="11265" width="8.75" style="83" customWidth="1"/>
    <col min="11266" max="11274" width="8.375" style="83" customWidth="1"/>
    <col min="11275" max="11520" width="9" style="83"/>
    <col min="11521" max="11521" width="8.75" style="83" customWidth="1"/>
    <col min="11522" max="11530" width="8.375" style="83" customWidth="1"/>
    <col min="11531" max="11776" width="9" style="83"/>
    <col min="11777" max="11777" width="8.75" style="83" customWidth="1"/>
    <col min="11778" max="11786" width="8.375" style="83" customWidth="1"/>
    <col min="11787" max="12032" width="9" style="83"/>
    <col min="12033" max="12033" width="8.75" style="83" customWidth="1"/>
    <col min="12034" max="12042" width="8.375" style="83" customWidth="1"/>
    <col min="12043" max="12288" width="9" style="83"/>
    <col min="12289" max="12289" width="8.75" style="83" customWidth="1"/>
    <col min="12290" max="12298" width="8.375" style="83" customWidth="1"/>
    <col min="12299" max="12544" width="9" style="83"/>
    <col min="12545" max="12545" width="8.75" style="83" customWidth="1"/>
    <col min="12546" max="12554" width="8.375" style="83" customWidth="1"/>
    <col min="12555" max="12800" width="9" style="83"/>
    <col min="12801" max="12801" width="8.75" style="83" customWidth="1"/>
    <col min="12802" max="12810" width="8.375" style="83" customWidth="1"/>
    <col min="12811" max="13056" width="9" style="83"/>
    <col min="13057" max="13057" width="8.75" style="83" customWidth="1"/>
    <col min="13058" max="13066" width="8.375" style="83" customWidth="1"/>
    <col min="13067" max="13312" width="9" style="83"/>
    <col min="13313" max="13313" width="8.75" style="83" customWidth="1"/>
    <col min="13314" max="13322" width="8.375" style="83" customWidth="1"/>
    <col min="13323" max="13568" width="9" style="83"/>
    <col min="13569" max="13569" width="8.75" style="83" customWidth="1"/>
    <col min="13570" max="13578" width="8.375" style="83" customWidth="1"/>
    <col min="13579" max="13824" width="9" style="83"/>
    <col min="13825" max="13825" width="8.75" style="83" customWidth="1"/>
    <col min="13826" max="13834" width="8.375" style="83" customWidth="1"/>
    <col min="13835" max="14080" width="9" style="83"/>
    <col min="14081" max="14081" width="8.75" style="83" customWidth="1"/>
    <col min="14082" max="14090" width="8.375" style="83" customWidth="1"/>
    <col min="14091" max="14336" width="9" style="83"/>
    <col min="14337" max="14337" width="8.75" style="83" customWidth="1"/>
    <col min="14338" max="14346" width="8.375" style="83" customWidth="1"/>
    <col min="14347" max="14592" width="9" style="83"/>
    <col min="14593" max="14593" width="8.75" style="83" customWidth="1"/>
    <col min="14594" max="14602" width="8.375" style="83" customWidth="1"/>
    <col min="14603" max="14848" width="9" style="83"/>
    <col min="14849" max="14849" width="8.75" style="83" customWidth="1"/>
    <col min="14850" max="14858" width="8.375" style="83" customWidth="1"/>
    <col min="14859" max="15104" width="9" style="83"/>
    <col min="15105" max="15105" width="8.75" style="83" customWidth="1"/>
    <col min="15106" max="15114" width="8.375" style="83" customWidth="1"/>
    <col min="15115" max="15360" width="9" style="83"/>
    <col min="15361" max="15361" width="8.75" style="83" customWidth="1"/>
    <col min="15362" max="15370" width="8.375" style="83" customWidth="1"/>
    <col min="15371" max="15616" width="9" style="83"/>
    <col min="15617" max="15617" width="8.75" style="83" customWidth="1"/>
    <col min="15618" max="15626" width="8.375" style="83" customWidth="1"/>
    <col min="15627" max="15872" width="9" style="83"/>
    <col min="15873" max="15873" width="8.75" style="83" customWidth="1"/>
    <col min="15874" max="15882" width="8.375" style="83" customWidth="1"/>
    <col min="15883" max="16128" width="9" style="83"/>
    <col min="16129" max="16129" width="8.75" style="83" customWidth="1"/>
    <col min="16130" max="16138" width="8.375" style="83" customWidth="1"/>
    <col min="16139" max="16384" width="9" style="83"/>
  </cols>
  <sheetData>
    <row r="1" spans="1:11" ht="25.5" customHeight="1">
      <c r="A1" s="2909" t="s">
        <v>513</v>
      </c>
      <c r="B1" s="2579"/>
      <c r="C1" s="2579"/>
      <c r="D1" s="2579"/>
      <c r="E1" s="2579"/>
      <c r="F1" s="599"/>
      <c r="G1" s="599"/>
      <c r="H1" s="599"/>
      <c r="I1" s="599"/>
      <c r="J1" s="599"/>
      <c r="K1" s="558"/>
    </row>
    <row r="2" spans="1:11" ht="18" customHeight="1">
      <c r="A2" s="1206" t="s">
        <v>146</v>
      </c>
      <c r="B2" s="579" t="s">
        <v>514</v>
      </c>
      <c r="C2" s="579" t="s">
        <v>515</v>
      </c>
      <c r="D2" s="579" t="s">
        <v>516</v>
      </c>
      <c r="E2" s="579" t="s">
        <v>517</v>
      </c>
      <c r="F2" s="579" t="s">
        <v>518</v>
      </c>
      <c r="G2" s="579" t="s">
        <v>519</v>
      </c>
      <c r="H2" s="579" t="s">
        <v>520</v>
      </c>
      <c r="I2" s="407" t="s">
        <v>521</v>
      </c>
      <c r="J2" s="407" t="s">
        <v>2939</v>
      </c>
      <c r="K2" s="558"/>
    </row>
    <row r="3" spans="1:11" ht="18" customHeight="1">
      <c r="A3" s="966"/>
      <c r="B3" s="139" t="s">
        <v>324</v>
      </c>
      <c r="C3" s="139" t="s">
        <v>324</v>
      </c>
      <c r="D3" s="139" t="s">
        <v>324</v>
      </c>
      <c r="E3" s="139" t="s">
        <v>324</v>
      </c>
      <c r="F3" s="139" t="s">
        <v>324</v>
      </c>
      <c r="G3" s="139" t="s">
        <v>324</v>
      </c>
      <c r="H3" s="139" t="s">
        <v>324</v>
      </c>
      <c r="I3" s="967" t="s">
        <v>324</v>
      </c>
      <c r="J3" s="140" t="s">
        <v>324</v>
      </c>
      <c r="K3" s="558"/>
    </row>
    <row r="4" spans="1:11" ht="18" hidden="1" customHeight="1">
      <c r="A4" s="594" t="s">
        <v>2478</v>
      </c>
      <c r="B4" s="1324">
        <v>219</v>
      </c>
      <c r="C4" s="1324" t="s">
        <v>111</v>
      </c>
      <c r="D4" s="1324">
        <v>4</v>
      </c>
      <c r="E4" s="1324">
        <v>21</v>
      </c>
      <c r="F4" s="1324">
        <v>62</v>
      </c>
      <c r="G4" s="1324">
        <v>83</v>
      </c>
      <c r="H4" s="1324">
        <v>40</v>
      </c>
      <c r="I4" s="1324">
        <v>9</v>
      </c>
      <c r="J4" s="1325" t="s">
        <v>2940</v>
      </c>
      <c r="K4" s="558"/>
    </row>
    <row r="5" spans="1:11" ht="18" hidden="1" customHeight="1">
      <c r="A5" s="594">
        <v>26</v>
      </c>
      <c r="B5" s="1324">
        <v>227</v>
      </c>
      <c r="C5" s="1324" t="s">
        <v>111</v>
      </c>
      <c r="D5" s="1324" t="s">
        <v>111</v>
      </c>
      <c r="E5" s="1324">
        <v>21</v>
      </c>
      <c r="F5" s="1324">
        <v>60</v>
      </c>
      <c r="G5" s="1324">
        <v>83</v>
      </c>
      <c r="H5" s="1324">
        <v>51</v>
      </c>
      <c r="I5" s="1324">
        <v>12</v>
      </c>
      <c r="J5" s="1325" t="s">
        <v>2941</v>
      </c>
      <c r="K5" s="558"/>
    </row>
    <row r="6" spans="1:11" ht="18" hidden="1" customHeight="1">
      <c r="A6" s="594" t="s">
        <v>3623</v>
      </c>
      <c r="B6" s="1324">
        <v>224</v>
      </c>
      <c r="C6" s="1324" t="s">
        <v>111</v>
      </c>
      <c r="D6" s="1324">
        <v>2</v>
      </c>
      <c r="E6" s="1324">
        <v>18</v>
      </c>
      <c r="F6" s="1324">
        <v>70</v>
      </c>
      <c r="G6" s="1324">
        <v>66</v>
      </c>
      <c r="H6" s="1324">
        <v>53</v>
      </c>
      <c r="I6" s="1324">
        <v>15</v>
      </c>
      <c r="J6" s="1325" t="s">
        <v>2942</v>
      </c>
      <c r="K6" s="558"/>
    </row>
    <row r="7" spans="1:11" ht="18" hidden="1" customHeight="1">
      <c r="A7" s="594">
        <v>28</v>
      </c>
      <c r="B7" s="1324">
        <v>246</v>
      </c>
      <c r="C7" s="1324" t="s">
        <v>522</v>
      </c>
      <c r="D7" s="1324">
        <v>1</v>
      </c>
      <c r="E7" s="1324">
        <v>31</v>
      </c>
      <c r="F7" s="1324">
        <v>70</v>
      </c>
      <c r="G7" s="1324">
        <v>81</v>
      </c>
      <c r="H7" s="1324">
        <v>53</v>
      </c>
      <c r="I7" s="1324">
        <v>10</v>
      </c>
      <c r="J7" s="1325" t="s">
        <v>2942</v>
      </c>
      <c r="K7" s="558"/>
    </row>
    <row r="8" spans="1:11" ht="18" customHeight="1">
      <c r="A8" s="594" t="s">
        <v>3953</v>
      </c>
      <c r="B8" s="1324">
        <v>231</v>
      </c>
      <c r="C8" s="1324" t="s">
        <v>111</v>
      </c>
      <c r="D8" s="1324">
        <v>2</v>
      </c>
      <c r="E8" s="1324">
        <v>21</v>
      </c>
      <c r="F8" s="1324">
        <v>79</v>
      </c>
      <c r="G8" s="1324">
        <v>73</v>
      </c>
      <c r="H8" s="1324">
        <v>43</v>
      </c>
      <c r="I8" s="1324">
        <v>13</v>
      </c>
      <c r="J8" s="1325" t="s">
        <v>2474</v>
      </c>
      <c r="K8" s="558"/>
    </row>
    <row r="9" spans="1:11" ht="18" customHeight="1">
      <c r="A9" s="594">
        <v>30</v>
      </c>
      <c r="B9" s="1324">
        <v>209</v>
      </c>
      <c r="C9" s="1324" t="s">
        <v>111</v>
      </c>
      <c r="D9" s="1324">
        <v>2</v>
      </c>
      <c r="E9" s="1324">
        <v>18</v>
      </c>
      <c r="F9" s="1324">
        <v>73</v>
      </c>
      <c r="G9" s="1324">
        <v>66</v>
      </c>
      <c r="H9" s="1324">
        <v>40</v>
      </c>
      <c r="I9" s="1324">
        <v>10</v>
      </c>
      <c r="J9" s="1325" t="s">
        <v>2474</v>
      </c>
      <c r="K9" s="558"/>
    </row>
    <row r="10" spans="1:11" ht="18" customHeight="1">
      <c r="A10" s="594" t="s">
        <v>3017</v>
      </c>
      <c r="B10" s="1324">
        <v>224</v>
      </c>
      <c r="C10" s="1324" t="s">
        <v>3029</v>
      </c>
      <c r="D10" s="1324">
        <v>1</v>
      </c>
      <c r="E10" s="1324">
        <v>17</v>
      </c>
      <c r="F10" s="1324">
        <v>75</v>
      </c>
      <c r="G10" s="1324">
        <v>74</v>
      </c>
      <c r="H10" s="1324">
        <v>44</v>
      </c>
      <c r="I10" s="1324">
        <v>13</v>
      </c>
      <c r="J10" s="1325" t="s">
        <v>3030</v>
      </c>
      <c r="K10" s="558"/>
    </row>
    <row r="11" spans="1:11" ht="18" customHeight="1">
      <c r="A11" s="1729">
        <v>2</v>
      </c>
      <c r="B11" s="1324">
        <v>195</v>
      </c>
      <c r="C11" s="1324"/>
      <c r="D11" s="1324">
        <v>2</v>
      </c>
      <c r="E11" s="1324">
        <v>23</v>
      </c>
      <c r="F11" s="1324">
        <v>63</v>
      </c>
      <c r="G11" s="1324">
        <v>67</v>
      </c>
      <c r="H11" s="1324">
        <v>34</v>
      </c>
      <c r="I11" s="1324">
        <v>5</v>
      </c>
      <c r="J11" s="1325">
        <v>1</v>
      </c>
      <c r="K11" s="1726"/>
    </row>
    <row r="12" spans="1:11" ht="18" customHeight="1">
      <c r="A12" s="1828">
        <v>3</v>
      </c>
      <c r="B12" s="2200">
        <v>215</v>
      </c>
      <c r="C12" s="2201" t="s">
        <v>3954</v>
      </c>
      <c r="D12" s="2201">
        <v>1</v>
      </c>
      <c r="E12" s="2200">
        <v>17</v>
      </c>
      <c r="F12" s="2200">
        <v>64</v>
      </c>
      <c r="G12" s="2200">
        <v>78</v>
      </c>
      <c r="H12" s="2201">
        <v>50</v>
      </c>
      <c r="I12" s="2201">
        <v>4</v>
      </c>
      <c r="J12" s="2202">
        <v>1</v>
      </c>
      <c r="K12" s="1726"/>
    </row>
    <row r="13" spans="1:11" ht="18" customHeight="1">
      <c r="A13" s="1805">
        <v>4</v>
      </c>
      <c r="B13" s="2203">
        <v>152</v>
      </c>
      <c r="C13" s="2563" t="s">
        <v>680</v>
      </c>
      <c r="D13" s="2563" t="s">
        <v>680</v>
      </c>
      <c r="E13" s="2203">
        <v>14</v>
      </c>
      <c r="F13" s="2203">
        <v>46</v>
      </c>
      <c r="G13" s="2203">
        <v>57</v>
      </c>
      <c r="H13" s="2204">
        <v>26</v>
      </c>
      <c r="I13" s="2204">
        <v>9</v>
      </c>
      <c r="J13" s="2205">
        <v>0</v>
      </c>
      <c r="K13" s="558"/>
    </row>
    <row r="14" spans="1:11" ht="18" customHeight="1">
      <c r="A14" s="599" t="s">
        <v>523</v>
      </c>
      <c r="B14" s="599"/>
      <c r="C14" s="599"/>
      <c r="D14" s="599"/>
      <c r="E14" s="599"/>
      <c r="F14" s="599"/>
      <c r="G14" s="599"/>
      <c r="H14" s="599"/>
      <c r="I14" s="599"/>
      <c r="J14" s="592"/>
      <c r="K14" s="558"/>
    </row>
    <row r="15" spans="1:11" ht="18" customHeight="1">
      <c r="A15" s="492"/>
      <c r="B15" s="126"/>
      <c r="C15" s="126"/>
      <c r="D15" s="126"/>
      <c r="E15" s="126"/>
      <c r="F15" s="126"/>
      <c r="G15" s="126"/>
      <c r="H15" s="126"/>
      <c r="I15" s="126"/>
      <c r="J15" s="599"/>
      <c r="K15" s="558"/>
    </row>
    <row r="16" spans="1:11" ht="25.5" customHeight="1">
      <c r="A16" s="2579" t="s">
        <v>2646</v>
      </c>
      <c r="B16" s="2579"/>
      <c r="C16" s="2579"/>
      <c r="D16" s="2579"/>
      <c r="E16" s="599"/>
      <c r="F16" s="599"/>
      <c r="G16" s="599"/>
      <c r="H16" s="599"/>
      <c r="I16" s="599"/>
      <c r="J16" s="599"/>
      <c r="K16" s="558"/>
    </row>
    <row r="17" spans="1:11" ht="18" customHeight="1">
      <c r="A17" s="2597" t="s">
        <v>146</v>
      </c>
      <c r="B17" s="2592" t="s">
        <v>524</v>
      </c>
      <c r="C17" s="2592"/>
      <c r="D17" s="2592"/>
      <c r="E17" s="2592" t="s">
        <v>525</v>
      </c>
      <c r="F17" s="2592"/>
      <c r="G17" s="2592"/>
      <c r="H17" s="2592" t="s">
        <v>526</v>
      </c>
      <c r="I17" s="2592"/>
      <c r="J17" s="2594"/>
      <c r="K17" s="558"/>
    </row>
    <row r="18" spans="1:11" ht="18" customHeight="1">
      <c r="A18" s="2598"/>
      <c r="B18" s="587" t="s">
        <v>101</v>
      </c>
      <c r="C18" s="573" t="s">
        <v>442</v>
      </c>
      <c r="D18" s="186" t="s">
        <v>443</v>
      </c>
      <c r="E18" s="187" t="s">
        <v>101</v>
      </c>
      <c r="F18" s="573" t="s">
        <v>442</v>
      </c>
      <c r="G18" s="186" t="s">
        <v>443</v>
      </c>
      <c r="H18" s="187" t="s">
        <v>101</v>
      </c>
      <c r="I18" s="567" t="s">
        <v>442</v>
      </c>
      <c r="J18" s="567" t="s">
        <v>443</v>
      </c>
      <c r="K18" s="558"/>
    </row>
    <row r="19" spans="1:11" ht="18" customHeight="1">
      <c r="A19" s="69"/>
      <c r="B19" s="967" t="s">
        <v>324</v>
      </c>
      <c r="C19" s="1230" t="s">
        <v>324</v>
      </c>
      <c r="D19" s="967" t="s">
        <v>324</v>
      </c>
      <c r="E19" s="967" t="s">
        <v>324</v>
      </c>
      <c r="F19" s="1230" t="s">
        <v>324</v>
      </c>
      <c r="G19" s="967" t="s">
        <v>324</v>
      </c>
      <c r="H19" s="967" t="s">
        <v>324</v>
      </c>
      <c r="I19" s="140" t="s">
        <v>324</v>
      </c>
      <c r="J19" s="140" t="s">
        <v>324</v>
      </c>
      <c r="K19" s="558"/>
    </row>
    <row r="20" spans="1:11" ht="18" hidden="1" customHeight="1">
      <c r="A20" s="594" t="s">
        <v>2478</v>
      </c>
      <c r="B20" s="139">
        <v>219</v>
      </c>
      <c r="C20" s="140">
        <v>104</v>
      </c>
      <c r="D20" s="139">
        <v>115</v>
      </c>
      <c r="E20" s="139" t="s">
        <v>111</v>
      </c>
      <c r="F20" s="140" t="s">
        <v>111</v>
      </c>
      <c r="G20" s="139" t="s">
        <v>111</v>
      </c>
      <c r="H20" s="139" t="s">
        <v>111</v>
      </c>
      <c r="I20" s="140" t="s">
        <v>111</v>
      </c>
      <c r="J20" s="140" t="s">
        <v>111</v>
      </c>
      <c r="K20" s="558"/>
    </row>
    <row r="21" spans="1:11" ht="18" hidden="1" customHeight="1">
      <c r="A21" s="594">
        <v>26</v>
      </c>
      <c r="B21" s="139">
        <v>227</v>
      </c>
      <c r="C21" s="140">
        <v>116</v>
      </c>
      <c r="D21" s="139">
        <v>111</v>
      </c>
      <c r="E21" s="139">
        <v>1</v>
      </c>
      <c r="F21" s="140" t="s">
        <v>111</v>
      </c>
      <c r="G21" s="139">
        <v>1</v>
      </c>
      <c r="H21" s="139">
        <v>2</v>
      </c>
      <c r="I21" s="140">
        <v>1</v>
      </c>
      <c r="J21" s="140">
        <v>1</v>
      </c>
      <c r="K21" s="558"/>
    </row>
    <row r="22" spans="1:11" ht="18" hidden="1" customHeight="1">
      <c r="A22" s="594" t="s">
        <v>3623</v>
      </c>
      <c r="B22" s="1324">
        <v>224</v>
      </c>
      <c r="C22" s="1325">
        <v>112</v>
      </c>
      <c r="D22" s="1324">
        <v>112</v>
      </c>
      <c r="E22" s="1324" t="s">
        <v>111</v>
      </c>
      <c r="F22" s="1325" t="s">
        <v>111</v>
      </c>
      <c r="G22" s="1324" t="s">
        <v>111</v>
      </c>
      <c r="H22" s="1324" t="s">
        <v>111</v>
      </c>
      <c r="I22" s="1325" t="s">
        <v>111</v>
      </c>
      <c r="J22" s="1326" t="s">
        <v>111</v>
      </c>
      <c r="K22" s="558"/>
    </row>
    <row r="23" spans="1:11" ht="18" hidden="1" customHeight="1">
      <c r="A23" s="594">
        <v>28</v>
      </c>
      <c r="B23" s="1324">
        <v>246</v>
      </c>
      <c r="C23" s="1325">
        <v>123</v>
      </c>
      <c r="D23" s="1324">
        <v>123</v>
      </c>
      <c r="E23" s="1324">
        <v>1</v>
      </c>
      <c r="F23" s="1325" t="s">
        <v>111</v>
      </c>
      <c r="G23" s="1324">
        <v>1</v>
      </c>
      <c r="H23" s="1324" t="s">
        <v>111</v>
      </c>
      <c r="I23" s="1325" t="s">
        <v>111</v>
      </c>
      <c r="J23" s="1326" t="s">
        <v>111</v>
      </c>
      <c r="K23" s="558"/>
    </row>
    <row r="24" spans="1:11" ht="18" customHeight="1">
      <c r="A24" s="594" t="s">
        <v>3953</v>
      </c>
      <c r="B24" s="1324">
        <v>231</v>
      </c>
      <c r="C24" s="1325">
        <v>114</v>
      </c>
      <c r="D24" s="1324">
        <v>117</v>
      </c>
      <c r="E24" s="1324" t="s">
        <v>527</v>
      </c>
      <c r="F24" s="1325" t="s">
        <v>528</v>
      </c>
      <c r="G24" s="1324" t="s">
        <v>195</v>
      </c>
      <c r="H24" s="1324" t="s">
        <v>527</v>
      </c>
      <c r="I24" s="1325" t="s">
        <v>189</v>
      </c>
      <c r="J24" s="1325" t="s">
        <v>522</v>
      </c>
      <c r="K24" s="558"/>
    </row>
    <row r="25" spans="1:11" ht="18" customHeight="1">
      <c r="A25" s="594">
        <v>30</v>
      </c>
      <c r="B25" s="1324">
        <v>209</v>
      </c>
      <c r="C25" s="1325">
        <v>118</v>
      </c>
      <c r="D25" s="1324">
        <v>91</v>
      </c>
      <c r="E25" s="1324" t="s">
        <v>528</v>
      </c>
      <c r="F25" s="1325" t="s">
        <v>527</v>
      </c>
      <c r="G25" s="1324" t="s">
        <v>527</v>
      </c>
      <c r="H25" s="1327" t="s">
        <v>189</v>
      </c>
      <c r="I25" s="1325" t="s">
        <v>189</v>
      </c>
      <c r="J25" s="1325" t="s">
        <v>189</v>
      </c>
      <c r="K25" s="558"/>
    </row>
    <row r="26" spans="1:11" ht="18" customHeight="1">
      <c r="A26" s="594" t="s">
        <v>3017</v>
      </c>
      <c r="B26" s="1324">
        <v>224</v>
      </c>
      <c r="C26" s="1324">
        <v>115</v>
      </c>
      <c r="D26" s="1324">
        <v>109</v>
      </c>
      <c r="E26" s="1324" t="s">
        <v>3064</v>
      </c>
      <c r="F26" s="1324" t="s">
        <v>3065</v>
      </c>
      <c r="G26" s="1324" t="s">
        <v>3065</v>
      </c>
      <c r="H26" s="1324" t="s">
        <v>3066</v>
      </c>
      <c r="I26" s="1324" t="s">
        <v>3067</v>
      </c>
      <c r="J26" s="1325" t="s">
        <v>3065</v>
      </c>
      <c r="K26" s="558"/>
    </row>
    <row r="27" spans="1:11" ht="18" customHeight="1">
      <c r="A27" s="1729">
        <v>2</v>
      </c>
      <c r="B27" s="1324">
        <v>195</v>
      </c>
      <c r="C27" s="1324">
        <v>95</v>
      </c>
      <c r="D27" s="1324">
        <v>100</v>
      </c>
      <c r="E27" s="1324">
        <v>2</v>
      </c>
      <c r="F27" s="1324">
        <v>1</v>
      </c>
      <c r="G27" s="1324">
        <v>1</v>
      </c>
      <c r="H27" s="1324">
        <v>1</v>
      </c>
      <c r="I27" s="1324" t="s">
        <v>680</v>
      </c>
      <c r="J27" s="1325">
        <v>1</v>
      </c>
      <c r="K27" s="1726"/>
    </row>
    <row r="28" spans="1:11" ht="18" customHeight="1">
      <c r="A28" s="1828">
        <v>3</v>
      </c>
      <c r="B28" s="1324">
        <v>215</v>
      </c>
      <c r="C28" s="1324">
        <v>117</v>
      </c>
      <c r="D28" s="1324">
        <v>98</v>
      </c>
      <c r="E28" s="1324" t="s">
        <v>3954</v>
      </c>
      <c r="F28" s="1324" t="s">
        <v>3954</v>
      </c>
      <c r="G28" s="1324" t="s">
        <v>3954</v>
      </c>
      <c r="H28" s="1324" t="s">
        <v>3954</v>
      </c>
      <c r="I28" s="1324" t="s">
        <v>3954</v>
      </c>
      <c r="J28" s="1325" t="s">
        <v>3954</v>
      </c>
      <c r="K28" s="1726"/>
    </row>
    <row r="29" spans="1:11" ht="18" customHeight="1">
      <c r="A29" s="1805">
        <v>4</v>
      </c>
      <c r="B29" s="2206">
        <v>152</v>
      </c>
      <c r="C29" s="2206">
        <v>78</v>
      </c>
      <c r="D29" s="2206">
        <v>74</v>
      </c>
      <c r="E29" s="2207" t="s">
        <v>3954</v>
      </c>
      <c r="F29" s="2207" t="s">
        <v>3954</v>
      </c>
      <c r="G29" s="2207" t="s">
        <v>3954</v>
      </c>
      <c r="H29" s="2207" t="s">
        <v>3954</v>
      </c>
      <c r="I29" s="2207" t="s">
        <v>3954</v>
      </c>
      <c r="J29" s="2550" t="s">
        <v>3954</v>
      </c>
      <c r="K29" s="558"/>
    </row>
    <row r="30" spans="1:11" ht="18" customHeight="1">
      <c r="A30" s="492"/>
      <c r="B30" s="599"/>
      <c r="C30" s="599"/>
      <c r="D30" s="599"/>
      <c r="E30" s="599"/>
      <c r="F30" s="599"/>
      <c r="G30" s="599"/>
      <c r="H30" s="599"/>
      <c r="I30" s="599"/>
      <c r="J30" s="592"/>
      <c r="K30" s="558"/>
    </row>
    <row r="31" spans="1:11" ht="18" customHeight="1">
      <c r="A31" s="2597" t="s">
        <v>146</v>
      </c>
      <c r="B31" s="2592" t="s">
        <v>529</v>
      </c>
      <c r="C31" s="2592"/>
      <c r="D31" s="2592"/>
      <c r="E31" s="2594" t="s">
        <v>530</v>
      </c>
      <c r="F31" s="2643"/>
      <c r="G31" s="2590"/>
      <c r="H31" s="2594" t="s">
        <v>531</v>
      </c>
      <c r="I31" s="2643"/>
      <c r="J31" s="2643"/>
      <c r="K31" s="558"/>
    </row>
    <row r="32" spans="1:11" ht="18" customHeight="1">
      <c r="A32" s="2598"/>
      <c r="B32" s="587" t="s">
        <v>101</v>
      </c>
      <c r="C32" s="573" t="s">
        <v>442</v>
      </c>
      <c r="D32" s="186" t="s">
        <v>443</v>
      </c>
      <c r="E32" s="187" t="s">
        <v>101</v>
      </c>
      <c r="F32" s="573" t="s">
        <v>442</v>
      </c>
      <c r="G32" s="186" t="s">
        <v>443</v>
      </c>
      <c r="H32" s="187" t="s">
        <v>101</v>
      </c>
      <c r="I32" s="573" t="s">
        <v>442</v>
      </c>
      <c r="J32" s="573" t="s">
        <v>443</v>
      </c>
      <c r="K32" s="558"/>
    </row>
    <row r="33" spans="1:11" ht="18" customHeight="1">
      <c r="A33" s="69"/>
      <c r="B33" s="139" t="s">
        <v>324</v>
      </c>
      <c r="C33" s="1230" t="s">
        <v>324</v>
      </c>
      <c r="D33" s="967" t="s">
        <v>324</v>
      </c>
      <c r="E33" s="967" t="s">
        <v>324</v>
      </c>
      <c r="F33" s="1230" t="s">
        <v>324</v>
      </c>
      <c r="G33" s="967" t="s">
        <v>324</v>
      </c>
      <c r="H33" s="967" t="s">
        <v>324</v>
      </c>
      <c r="I33" s="1230" t="s">
        <v>324</v>
      </c>
      <c r="J33" s="1230" t="s">
        <v>324</v>
      </c>
      <c r="K33" s="558"/>
    </row>
    <row r="34" spans="1:11" ht="18" hidden="1" customHeight="1">
      <c r="A34" s="594" t="s">
        <v>2478</v>
      </c>
      <c r="B34" s="139">
        <v>1</v>
      </c>
      <c r="C34" s="140">
        <v>1</v>
      </c>
      <c r="D34" s="139" t="s">
        <v>111</v>
      </c>
      <c r="E34" s="139">
        <v>17</v>
      </c>
      <c r="F34" s="140">
        <v>7</v>
      </c>
      <c r="G34" s="139">
        <v>10</v>
      </c>
      <c r="H34" s="139" t="s">
        <v>111</v>
      </c>
      <c r="I34" s="140" t="s">
        <v>111</v>
      </c>
      <c r="J34" s="140" t="s">
        <v>111</v>
      </c>
      <c r="K34" s="558"/>
    </row>
    <row r="35" spans="1:11" ht="18" hidden="1" customHeight="1">
      <c r="A35" s="594">
        <v>26</v>
      </c>
      <c r="B35" s="139">
        <v>5</v>
      </c>
      <c r="C35" s="140">
        <v>3</v>
      </c>
      <c r="D35" s="139">
        <v>2</v>
      </c>
      <c r="E35" s="139">
        <v>22</v>
      </c>
      <c r="F35" s="140">
        <v>10</v>
      </c>
      <c r="G35" s="139">
        <v>12</v>
      </c>
      <c r="H35" s="139" t="s">
        <v>111</v>
      </c>
      <c r="I35" s="140" t="s">
        <v>111</v>
      </c>
      <c r="J35" s="140" t="s">
        <v>111</v>
      </c>
      <c r="K35" s="558"/>
    </row>
    <row r="36" spans="1:11" ht="18" hidden="1" customHeight="1">
      <c r="A36" s="594" t="s">
        <v>3623</v>
      </c>
      <c r="B36" s="1324">
        <v>2</v>
      </c>
      <c r="C36" s="1325">
        <v>2</v>
      </c>
      <c r="D36" s="1324" t="s">
        <v>111</v>
      </c>
      <c r="E36" s="1324">
        <v>26</v>
      </c>
      <c r="F36" s="1325">
        <v>9</v>
      </c>
      <c r="G36" s="1324">
        <v>17</v>
      </c>
      <c r="H36" s="1324" t="s">
        <v>111</v>
      </c>
      <c r="I36" s="1325" t="s">
        <v>111</v>
      </c>
      <c r="J36" s="1326" t="s">
        <v>111</v>
      </c>
      <c r="K36" s="558"/>
    </row>
    <row r="37" spans="1:11" ht="18" hidden="1" customHeight="1">
      <c r="A37" s="594">
        <v>28</v>
      </c>
      <c r="B37" s="1324">
        <v>3</v>
      </c>
      <c r="C37" s="1325">
        <v>2</v>
      </c>
      <c r="D37" s="1324">
        <v>1</v>
      </c>
      <c r="E37" s="1324">
        <v>24</v>
      </c>
      <c r="F37" s="1325">
        <v>12</v>
      </c>
      <c r="G37" s="1324">
        <v>12</v>
      </c>
      <c r="H37" s="1324" t="s">
        <v>111</v>
      </c>
      <c r="I37" s="1325" t="s">
        <v>111</v>
      </c>
      <c r="J37" s="1326" t="s">
        <v>111</v>
      </c>
      <c r="K37" s="558"/>
    </row>
    <row r="38" spans="1:11" ht="18" customHeight="1">
      <c r="A38" s="594" t="s">
        <v>3953</v>
      </c>
      <c r="B38" s="1324">
        <v>1</v>
      </c>
      <c r="C38" s="1325" t="s">
        <v>527</v>
      </c>
      <c r="D38" s="1324">
        <v>1</v>
      </c>
      <c r="E38" s="1324">
        <v>19</v>
      </c>
      <c r="F38" s="1325">
        <v>8</v>
      </c>
      <c r="G38" s="1324">
        <v>11</v>
      </c>
      <c r="H38" s="1324" t="s">
        <v>195</v>
      </c>
      <c r="I38" s="1325" t="s">
        <v>527</v>
      </c>
      <c r="J38" s="1325" t="s">
        <v>527</v>
      </c>
      <c r="K38" s="558"/>
    </row>
    <row r="39" spans="1:11" ht="18" customHeight="1">
      <c r="A39" s="594">
        <v>30</v>
      </c>
      <c r="B39" s="1324">
        <v>3</v>
      </c>
      <c r="C39" s="1325" t="s">
        <v>195</v>
      </c>
      <c r="D39" s="1324">
        <v>3</v>
      </c>
      <c r="E39" s="1324">
        <v>17</v>
      </c>
      <c r="F39" s="1325">
        <v>9</v>
      </c>
      <c r="G39" s="1324">
        <v>8</v>
      </c>
      <c r="H39" s="1327">
        <v>1</v>
      </c>
      <c r="I39" s="1325" t="s">
        <v>189</v>
      </c>
      <c r="J39" s="1325">
        <v>1</v>
      </c>
      <c r="K39" s="558"/>
    </row>
    <row r="40" spans="1:11" ht="18" customHeight="1">
      <c r="A40" s="594" t="s">
        <v>3017</v>
      </c>
      <c r="B40" s="1324">
        <v>1</v>
      </c>
      <c r="C40" s="1324" t="s">
        <v>3067</v>
      </c>
      <c r="D40" s="1324">
        <v>1</v>
      </c>
      <c r="E40" s="1324">
        <v>20</v>
      </c>
      <c r="F40" s="1324">
        <v>10</v>
      </c>
      <c r="G40" s="1324">
        <v>10</v>
      </c>
      <c r="H40" s="1324" t="s">
        <v>3065</v>
      </c>
      <c r="I40" s="1324" t="s">
        <v>3068</v>
      </c>
      <c r="J40" s="1325" t="s">
        <v>3065</v>
      </c>
      <c r="K40" s="558"/>
    </row>
    <row r="41" spans="1:11" ht="18" customHeight="1">
      <c r="A41" s="1729">
        <v>2</v>
      </c>
      <c r="B41" s="1324">
        <v>1</v>
      </c>
      <c r="C41" s="1324">
        <v>1</v>
      </c>
      <c r="D41" s="1324" t="s">
        <v>680</v>
      </c>
      <c r="E41" s="1324">
        <v>9</v>
      </c>
      <c r="F41" s="1324">
        <v>5</v>
      </c>
      <c r="G41" s="1324">
        <v>4</v>
      </c>
      <c r="H41" s="1324" t="s">
        <v>680</v>
      </c>
      <c r="I41" s="1324" t="s">
        <v>680</v>
      </c>
      <c r="J41" s="1325" t="s">
        <v>680</v>
      </c>
      <c r="K41" s="1726"/>
    </row>
    <row r="42" spans="1:11" ht="18" customHeight="1">
      <c r="A42" s="1828">
        <v>3</v>
      </c>
      <c r="B42" s="2208">
        <v>2</v>
      </c>
      <c r="C42" s="2209">
        <v>2</v>
      </c>
      <c r="D42" s="1324" t="s">
        <v>680</v>
      </c>
      <c r="E42" s="2208">
        <v>19</v>
      </c>
      <c r="F42" s="2209">
        <v>8</v>
      </c>
      <c r="G42" s="2209">
        <v>11</v>
      </c>
      <c r="H42" s="1324" t="s">
        <v>3954</v>
      </c>
      <c r="I42" s="1324" t="s">
        <v>3954</v>
      </c>
      <c r="J42" s="1325" t="s">
        <v>3954</v>
      </c>
      <c r="K42" s="1726"/>
    </row>
    <row r="43" spans="1:11" ht="18" customHeight="1">
      <c r="A43" s="1805">
        <v>4</v>
      </c>
      <c r="B43" s="2207" t="s">
        <v>3954</v>
      </c>
      <c r="C43" s="2207" t="s">
        <v>3954</v>
      </c>
      <c r="D43" s="2207" t="s">
        <v>3954</v>
      </c>
      <c r="E43" s="2210">
        <v>12</v>
      </c>
      <c r="F43" s="2211">
        <v>4</v>
      </c>
      <c r="G43" s="2211">
        <v>8</v>
      </c>
      <c r="H43" s="2207" t="s">
        <v>3954</v>
      </c>
      <c r="I43" s="2207" t="s">
        <v>3954</v>
      </c>
      <c r="J43" s="2550" t="s">
        <v>3954</v>
      </c>
      <c r="K43" s="558"/>
    </row>
    <row r="44" spans="1:11" ht="18" customHeight="1">
      <c r="A44" s="558"/>
      <c r="B44" s="558"/>
      <c r="C44" s="558"/>
      <c r="D44" s="558"/>
      <c r="E44" s="558"/>
      <c r="F44" s="558"/>
      <c r="G44" s="558"/>
      <c r="H44" s="558"/>
      <c r="I44" s="599"/>
      <c r="J44" s="558"/>
      <c r="K44" s="558"/>
    </row>
    <row r="45" spans="1:11" ht="18" customHeight="1">
      <c r="A45" s="2597" t="s">
        <v>146</v>
      </c>
      <c r="B45" s="2594" t="s">
        <v>532</v>
      </c>
      <c r="C45" s="2643"/>
      <c r="D45" s="2643"/>
      <c r="E45" s="599"/>
      <c r="F45" s="599"/>
      <c r="G45" s="599"/>
      <c r="H45" s="599"/>
      <c r="I45" s="599"/>
      <c r="J45" s="592"/>
      <c r="K45" s="558"/>
    </row>
    <row r="46" spans="1:11" ht="18" customHeight="1">
      <c r="A46" s="2598"/>
      <c r="B46" s="587" t="s">
        <v>101</v>
      </c>
      <c r="C46" s="567" t="s">
        <v>442</v>
      </c>
      <c r="D46" s="567" t="s">
        <v>443</v>
      </c>
      <c r="E46" s="599"/>
      <c r="F46" s="599"/>
      <c r="G46" s="599"/>
      <c r="H46" s="599"/>
      <c r="I46" s="599"/>
      <c r="J46" s="592"/>
      <c r="K46" s="558"/>
    </row>
    <row r="47" spans="1:11" ht="18" customHeight="1">
      <c r="A47" s="69"/>
      <c r="B47" s="139" t="s">
        <v>324</v>
      </c>
      <c r="C47" s="140" t="s">
        <v>324</v>
      </c>
      <c r="D47" s="1230" t="s">
        <v>324</v>
      </c>
      <c r="E47" s="138"/>
      <c r="F47" s="138"/>
      <c r="G47" s="138"/>
      <c r="H47" s="138"/>
      <c r="I47" s="138"/>
      <c r="J47" s="138"/>
      <c r="K47" s="558"/>
    </row>
    <row r="48" spans="1:11" ht="18" hidden="1" customHeight="1">
      <c r="A48" s="594" t="s">
        <v>2478</v>
      </c>
      <c r="B48" s="139">
        <v>201</v>
      </c>
      <c r="C48" s="140">
        <v>96</v>
      </c>
      <c r="D48" s="140">
        <v>105</v>
      </c>
      <c r="E48" s="138"/>
      <c r="F48" s="138"/>
      <c r="G48" s="138"/>
      <c r="H48" s="138"/>
      <c r="I48" s="138"/>
      <c r="J48" s="138"/>
      <c r="K48" s="558"/>
    </row>
    <row r="49" spans="1:11" ht="18" hidden="1" customHeight="1">
      <c r="A49" s="594">
        <v>26</v>
      </c>
      <c r="B49" s="139">
        <v>197</v>
      </c>
      <c r="C49" s="140">
        <v>102</v>
      </c>
      <c r="D49" s="140">
        <v>95</v>
      </c>
      <c r="E49" s="138"/>
      <c r="F49" s="138"/>
      <c r="G49" s="138"/>
      <c r="H49" s="138"/>
      <c r="I49" s="138"/>
      <c r="J49" s="138"/>
      <c r="K49" s="558"/>
    </row>
    <row r="50" spans="1:11" ht="18" hidden="1" customHeight="1">
      <c r="A50" s="594" t="s">
        <v>3623</v>
      </c>
      <c r="B50" s="1328">
        <v>196</v>
      </c>
      <c r="C50" s="1329">
        <v>101</v>
      </c>
      <c r="D50" s="1329">
        <v>95</v>
      </c>
      <c r="E50" s="558"/>
      <c r="F50" s="558"/>
      <c r="G50" s="558"/>
      <c r="H50" s="558"/>
      <c r="I50" s="599"/>
      <c r="J50" s="592"/>
      <c r="K50" s="558"/>
    </row>
    <row r="51" spans="1:11" ht="18" hidden="1" customHeight="1">
      <c r="A51" s="594">
        <v>28</v>
      </c>
      <c r="B51" s="1328">
        <v>218</v>
      </c>
      <c r="C51" s="1329">
        <v>109</v>
      </c>
      <c r="D51" s="1329">
        <v>109</v>
      </c>
      <c r="E51" s="558"/>
      <c r="F51" s="558"/>
      <c r="G51" s="558"/>
      <c r="H51" s="558"/>
      <c r="I51" s="599"/>
      <c r="J51" s="592"/>
      <c r="K51" s="558"/>
    </row>
    <row r="52" spans="1:11" ht="18" customHeight="1">
      <c r="A52" s="594" t="s">
        <v>4031</v>
      </c>
      <c r="B52" s="1328">
        <v>211</v>
      </c>
      <c r="C52" s="1329">
        <v>106</v>
      </c>
      <c r="D52" s="1329">
        <v>105</v>
      </c>
      <c r="E52" s="558"/>
      <c r="F52" s="558"/>
      <c r="G52" s="558"/>
      <c r="H52" s="558"/>
      <c r="I52" s="599"/>
      <c r="J52" s="592"/>
      <c r="K52" s="558"/>
    </row>
    <row r="53" spans="1:11" ht="18" customHeight="1">
      <c r="A53" s="594">
        <v>30</v>
      </c>
      <c r="B53" s="1328">
        <v>188</v>
      </c>
      <c r="C53" s="1329">
        <v>109</v>
      </c>
      <c r="D53" s="1329">
        <v>79</v>
      </c>
      <c r="E53" s="558"/>
      <c r="F53" s="558"/>
      <c r="G53" s="558"/>
      <c r="H53" s="558"/>
      <c r="I53" s="599"/>
      <c r="J53" s="592"/>
      <c r="K53" s="558"/>
    </row>
    <row r="54" spans="1:11" ht="18" customHeight="1">
      <c r="A54" s="594" t="s">
        <v>3017</v>
      </c>
      <c r="B54" s="1324">
        <v>203</v>
      </c>
      <c r="C54" s="1324">
        <v>105</v>
      </c>
      <c r="D54" s="1325">
        <v>98</v>
      </c>
      <c r="E54" s="502"/>
      <c r="F54" s="502"/>
      <c r="G54" s="502"/>
      <c r="H54" s="502"/>
      <c r="I54" s="502"/>
      <c r="J54" s="502"/>
      <c r="K54" s="558"/>
    </row>
    <row r="55" spans="1:11" ht="18" customHeight="1">
      <c r="A55" s="1729">
        <v>2</v>
      </c>
      <c r="B55" s="1324">
        <v>182</v>
      </c>
      <c r="C55" s="1324">
        <v>88</v>
      </c>
      <c r="D55" s="1325">
        <v>94</v>
      </c>
      <c r="E55" s="502"/>
      <c r="F55" s="502"/>
      <c r="G55" s="502"/>
      <c r="H55" s="502"/>
      <c r="I55" s="502"/>
      <c r="J55" s="502"/>
      <c r="K55" s="1726"/>
    </row>
    <row r="56" spans="1:11" ht="18" customHeight="1">
      <c r="A56" s="1828">
        <v>3</v>
      </c>
      <c r="B56" s="2208">
        <v>194</v>
      </c>
      <c r="C56" s="2209">
        <v>107</v>
      </c>
      <c r="D56" s="2212">
        <v>87</v>
      </c>
      <c r="E56" s="502"/>
      <c r="F56" s="502"/>
      <c r="G56" s="502"/>
      <c r="H56" s="502"/>
      <c r="I56" s="502"/>
      <c r="J56" s="502"/>
      <c r="K56" s="1726"/>
    </row>
    <row r="57" spans="1:11" ht="18" customHeight="1">
      <c r="A57" s="1805">
        <v>4</v>
      </c>
      <c r="B57" s="2206">
        <v>140</v>
      </c>
      <c r="C57" s="2213">
        <v>74</v>
      </c>
      <c r="D57" s="2551">
        <v>66</v>
      </c>
      <c r="E57" s="502"/>
      <c r="F57" s="502"/>
      <c r="G57" s="502"/>
      <c r="H57" s="502"/>
      <c r="I57" s="502"/>
      <c r="J57" s="502"/>
      <c r="K57" s="558"/>
    </row>
    <row r="58" spans="1:11" ht="20.100000000000001" customHeight="1">
      <c r="A58" s="1724" t="s">
        <v>523</v>
      </c>
      <c r="I58" s="129"/>
      <c r="J58" s="712"/>
    </row>
    <row r="59" spans="1:11" ht="20.100000000000001" customHeight="1">
      <c r="I59" s="129"/>
      <c r="J59" s="712"/>
    </row>
    <row r="60" spans="1:11" ht="20.100000000000001" customHeight="1">
      <c r="I60" s="129"/>
    </row>
    <row r="61" spans="1:11" ht="20.100000000000001" customHeight="1">
      <c r="I61" s="129"/>
    </row>
    <row r="62" spans="1:11" ht="20.100000000000001" customHeight="1">
      <c r="I62" s="129"/>
    </row>
    <row r="63" spans="1:11" ht="20.100000000000001" customHeight="1">
      <c r="I63" s="129"/>
    </row>
    <row r="64" spans="1:11" ht="20.100000000000001" customHeight="1">
      <c r="I64" s="129"/>
    </row>
    <row r="65" spans="9:9" ht="20.100000000000001" customHeight="1">
      <c r="I65" s="129"/>
    </row>
    <row r="66" spans="9:9" ht="20.100000000000001" customHeight="1">
      <c r="I66" s="129"/>
    </row>
    <row r="67" spans="9:9" ht="20.100000000000001" customHeight="1">
      <c r="I67" s="129"/>
    </row>
    <row r="68" spans="9:9" ht="20.100000000000001" customHeight="1">
      <c r="I68" s="129"/>
    </row>
    <row r="69" spans="9:9" ht="20.100000000000001" customHeight="1">
      <c r="I69" s="129"/>
    </row>
    <row r="70" spans="9:9" ht="20.100000000000001" customHeight="1">
      <c r="I70" s="129"/>
    </row>
    <row r="71" spans="9:9" ht="20.100000000000001" customHeight="1">
      <c r="I71" s="129"/>
    </row>
    <row r="72" spans="9:9" ht="20.100000000000001" customHeight="1">
      <c r="I72" s="129"/>
    </row>
    <row r="73" spans="9:9" ht="20.100000000000001" customHeight="1">
      <c r="I73" s="129"/>
    </row>
    <row r="74" spans="9:9" ht="20.100000000000001" customHeight="1">
      <c r="I74" s="129"/>
    </row>
    <row r="75" spans="9:9" ht="20.100000000000001" customHeight="1">
      <c r="I75" s="129"/>
    </row>
    <row r="76" spans="9:9" ht="20.100000000000001" customHeight="1">
      <c r="I76" s="129"/>
    </row>
    <row r="77" spans="9:9" ht="20.100000000000001" customHeight="1">
      <c r="I77" s="129"/>
    </row>
    <row r="78" spans="9:9" ht="20.100000000000001" customHeight="1">
      <c r="I78" s="129"/>
    </row>
    <row r="79" spans="9:9" ht="20.100000000000001" customHeight="1">
      <c r="I79" s="129"/>
    </row>
    <row r="80" spans="9:9" ht="20.100000000000001" customHeight="1">
      <c r="I80" s="129"/>
    </row>
    <row r="81" spans="9:9" ht="20.100000000000001" customHeight="1">
      <c r="I81" s="129"/>
    </row>
  </sheetData>
  <mergeCells count="12">
    <mergeCell ref="H17:J17"/>
    <mergeCell ref="A1:E1"/>
    <mergeCell ref="A16:D16"/>
    <mergeCell ref="A17:A18"/>
    <mergeCell ref="B17:D17"/>
    <mergeCell ref="E17:G17"/>
    <mergeCell ref="A31:A32"/>
    <mergeCell ref="B31:D31"/>
    <mergeCell ref="E31:G31"/>
    <mergeCell ref="H31:J31"/>
    <mergeCell ref="A45:A46"/>
    <mergeCell ref="B45:D45"/>
  </mergeCells>
  <phoneticPr fontId="8"/>
  <pageMargins left="0.59055118110236227" right="0.59055118110236227" top="0.59055118110236227" bottom="0.39370078740157483" header="0" footer="0.19685039370078741"/>
  <pageSetup paperSize="9" scale="94" orientation="portrait" r:id="rId1"/>
  <headerFooter scaleWithDoc="0" alignWithMargins="0">
    <oddFooter>&amp;C- &amp;P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55"/>
  <sheetViews>
    <sheetView view="pageBreakPreview" zoomScaleNormal="100" zoomScaleSheetLayoutView="100" workbookViewId="0">
      <selection activeCell="I50" sqref="I50"/>
    </sheetView>
  </sheetViews>
  <sheetFormatPr defaultRowHeight="20.100000000000001" customHeight="1"/>
  <cols>
    <col min="1" max="1" width="12.5" style="83" customWidth="1"/>
    <col min="2" max="8" width="8.5" style="83" customWidth="1"/>
    <col min="9" max="9" width="8.5" style="129" customWidth="1"/>
    <col min="10" max="16384" width="9" style="83"/>
  </cols>
  <sheetData>
    <row r="1" spans="1:9" ht="25.5" customHeight="1">
      <c r="A1" s="2909" t="s">
        <v>2647</v>
      </c>
      <c r="B1" s="2575"/>
      <c r="C1" s="2575"/>
      <c r="D1" s="2575"/>
    </row>
    <row r="2" spans="1:9" ht="18" customHeight="1">
      <c r="A2" s="595" t="s">
        <v>2479</v>
      </c>
      <c r="B2" s="579" t="s">
        <v>171</v>
      </c>
      <c r="C2" s="579" t="s">
        <v>534</v>
      </c>
      <c r="D2" s="579" t="s">
        <v>535</v>
      </c>
      <c r="E2" s="579" t="s">
        <v>536</v>
      </c>
      <c r="F2" s="579" t="s">
        <v>537</v>
      </c>
      <c r="G2" s="579" t="s">
        <v>538</v>
      </c>
      <c r="H2" s="579" t="s">
        <v>539</v>
      </c>
      <c r="I2" s="407" t="s">
        <v>540</v>
      </c>
    </row>
    <row r="3" spans="1:9" s="848" customFormat="1" ht="18" customHeight="1">
      <c r="A3" s="966"/>
      <c r="B3" s="139" t="s">
        <v>324</v>
      </c>
      <c r="C3" s="139" t="s">
        <v>324</v>
      </c>
      <c r="D3" s="139" t="s">
        <v>324</v>
      </c>
      <c r="E3" s="139" t="s">
        <v>324</v>
      </c>
      <c r="F3" s="139" t="s">
        <v>324</v>
      </c>
      <c r="G3" s="139" t="s">
        <v>324</v>
      </c>
      <c r="H3" s="139" t="s">
        <v>324</v>
      </c>
      <c r="I3" s="140" t="s">
        <v>324</v>
      </c>
    </row>
    <row r="4" spans="1:9" ht="18" hidden="1" customHeight="1">
      <c r="A4" s="493" t="s">
        <v>2480</v>
      </c>
      <c r="B4" s="160">
        <v>399</v>
      </c>
      <c r="C4" s="167" t="s">
        <v>111</v>
      </c>
      <c r="D4" s="167" t="s">
        <v>111</v>
      </c>
      <c r="E4" s="167" t="s">
        <v>111</v>
      </c>
      <c r="F4" s="167" t="s">
        <v>111</v>
      </c>
      <c r="G4" s="178" t="s">
        <v>111</v>
      </c>
      <c r="H4" s="167">
        <v>1</v>
      </c>
      <c r="I4" s="1330">
        <v>1</v>
      </c>
    </row>
    <row r="5" spans="1:9" ht="18" hidden="1" customHeight="1">
      <c r="A5" s="493">
        <v>21</v>
      </c>
      <c r="B5" s="160">
        <v>355</v>
      </c>
      <c r="C5" s="167">
        <v>2</v>
      </c>
      <c r="D5" s="167" t="s">
        <v>111</v>
      </c>
      <c r="E5" s="167" t="s">
        <v>111</v>
      </c>
      <c r="F5" s="167" t="s">
        <v>111</v>
      </c>
      <c r="G5" s="178">
        <v>1</v>
      </c>
      <c r="H5" s="167" t="s">
        <v>111</v>
      </c>
      <c r="I5" s="1330">
        <v>1</v>
      </c>
    </row>
    <row r="6" spans="1:9" ht="18" hidden="1" customHeight="1">
      <c r="A6" s="493" t="s">
        <v>3624</v>
      </c>
      <c r="B6" s="160">
        <v>426</v>
      </c>
      <c r="C6" s="167" t="s">
        <v>111</v>
      </c>
      <c r="D6" s="167" t="s">
        <v>111</v>
      </c>
      <c r="E6" s="167" t="s">
        <v>111</v>
      </c>
      <c r="F6" s="167" t="s">
        <v>111</v>
      </c>
      <c r="G6" s="167" t="s">
        <v>111</v>
      </c>
      <c r="H6" s="178">
        <v>1</v>
      </c>
      <c r="I6" s="1330" t="s">
        <v>111</v>
      </c>
    </row>
    <row r="7" spans="1:9" ht="18" hidden="1" customHeight="1">
      <c r="A7" s="493">
        <v>23</v>
      </c>
      <c r="B7" s="160">
        <v>422</v>
      </c>
      <c r="C7" s="167" t="s">
        <v>111</v>
      </c>
      <c r="D7" s="167" t="s">
        <v>111</v>
      </c>
      <c r="E7" s="167" t="s">
        <v>111</v>
      </c>
      <c r="F7" s="167" t="s">
        <v>111</v>
      </c>
      <c r="G7" s="178" t="s">
        <v>111</v>
      </c>
      <c r="H7" s="167" t="s">
        <v>111</v>
      </c>
      <c r="I7" s="1330">
        <v>1</v>
      </c>
    </row>
    <row r="8" spans="1:9" ht="18" customHeight="1">
      <c r="A8" s="493" t="s">
        <v>3955</v>
      </c>
      <c r="B8" s="160">
        <v>377</v>
      </c>
      <c r="C8" s="167">
        <v>1</v>
      </c>
      <c r="D8" s="167" t="s">
        <v>111</v>
      </c>
      <c r="E8" s="167" t="s">
        <v>111</v>
      </c>
      <c r="F8" s="167" t="s">
        <v>111</v>
      </c>
      <c r="G8" s="167">
        <v>2</v>
      </c>
      <c r="H8" s="178">
        <v>1</v>
      </c>
      <c r="I8" s="1330" t="s">
        <v>111</v>
      </c>
    </row>
    <row r="9" spans="1:9" ht="18" customHeight="1">
      <c r="A9" s="493">
        <v>25</v>
      </c>
      <c r="B9" s="160">
        <v>407</v>
      </c>
      <c r="C9" s="167">
        <v>1</v>
      </c>
      <c r="D9" s="167" t="s">
        <v>111</v>
      </c>
      <c r="E9" s="167" t="s">
        <v>111</v>
      </c>
      <c r="F9" s="167">
        <v>2</v>
      </c>
      <c r="G9" s="167">
        <v>1</v>
      </c>
      <c r="H9" s="167" t="s">
        <v>111</v>
      </c>
      <c r="I9" s="1330">
        <v>1</v>
      </c>
    </row>
    <row r="10" spans="1:9" ht="18" customHeight="1">
      <c r="A10" s="493">
        <v>26</v>
      </c>
      <c r="B10" s="160">
        <v>421</v>
      </c>
      <c r="C10" s="167">
        <v>1</v>
      </c>
      <c r="D10" s="167" t="s">
        <v>111</v>
      </c>
      <c r="E10" s="167">
        <v>1</v>
      </c>
      <c r="F10" s="167">
        <v>1</v>
      </c>
      <c r="G10" s="167">
        <v>1</v>
      </c>
      <c r="H10" s="178" t="s">
        <v>111</v>
      </c>
      <c r="I10" s="1330" t="s">
        <v>111</v>
      </c>
    </row>
    <row r="11" spans="1:9" ht="18" customHeight="1">
      <c r="A11" s="493">
        <v>27</v>
      </c>
      <c r="B11" s="160">
        <v>413</v>
      </c>
      <c r="C11" s="167" t="s">
        <v>111</v>
      </c>
      <c r="D11" s="167" t="s">
        <v>111</v>
      </c>
      <c r="E11" s="167" t="s">
        <v>111</v>
      </c>
      <c r="F11" s="167" t="s">
        <v>111</v>
      </c>
      <c r="G11" s="167" t="s">
        <v>111</v>
      </c>
      <c r="H11" s="178" t="s">
        <v>111</v>
      </c>
      <c r="I11" s="1330">
        <v>1</v>
      </c>
    </row>
    <row r="12" spans="1:9" ht="18" customHeight="1">
      <c r="A12" s="493">
        <v>28</v>
      </c>
      <c r="B12" s="160">
        <v>415</v>
      </c>
      <c r="C12" s="167">
        <v>1</v>
      </c>
      <c r="D12" s="167">
        <v>1</v>
      </c>
      <c r="E12" s="167" t="s">
        <v>111</v>
      </c>
      <c r="F12" s="167" t="s">
        <v>111</v>
      </c>
      <c r="G12" s="167" t="s">
        <v>111</v>
      </c>
      <c r="H12" s="178">
        <v>1</v>
      </c>
      <c r="I12" s="1330">
        <v>2</v>
      </c>
    </row>
    <row r="13" spans="1:9" ht="18" customHeight="1">
      <c r="A13" s="493">
        <v>29</v>
      </c>
      <c r="B13" s="160">
        <v>443</v>
      </c>
      <c r="C13" s="167">
        <v>2</v>
      </c>
      <c r="D13" s="167" t="s">
        <v>527</v>
      </c>
      <c r="E13" s="167" t="s">
        <v>527</v>
      </c>
      <c r="F13" s="167" t="s">
        <v>522</v>
      </c>
      <c r="G13" s="167" t="s">
        <v>189</v>
      </c>
      <c r="H13" s="167">
        <v>1</v>
      </c>
      <c r="I13" s="1330">
        <v>3</v>
      </c>
    </row>
    <row r="14" spans="1:9" ht="18" customHeight="1">
      <c r="A14" s="493">
        <v>30</v>
      </c>
      <c r="B14" s="160">
        <v>407</v>
      </c>
      <c r="C14" s="167" t="s">
        <v>189</v>
      </c>
      <c r="D14" s="167" t="s">
        <v>527</v>
      </c>
      <c r="E14" s="167" t="s">
        <v>189</v>
      </c>
      <c r="F14" s="167" t="s">
        <v>527</v>
      </c>
      <c r="G14" s="167">
        <v>1</v>
      </c>
      <c r="H14" s="167">
        <v>2</v>
      </c>
      <c r="I14" s="1330">
        <v>1</v>
      </c>
    </row>
    <row r="15" spans="1:9" ht="18" customHeight="1">
      <c r="A15" s="493" t="s">
        <v>3017</v>
      </c>
      <c r="B15" s="160">
        <v>371</v>
      </c>
      <c r="C15" s="167" t="s">
        <v>3031</v>
      </c>
      <c r="D15" s="167" t="s">
        <v>3031</v>
      </c>
      <c r="E15" s="167" t="s">
        <v>3031</v>
      </c>
      <c r="F15" s="167">
        <v>2</v>
      </c>
      <c r="G15" s="167" t="s">
        <v>3031</v>
      </c>
      <c r="H15" s="167" t="s">
        <v>3031</v>
      </c>
      <c r="I15" s="1330" t="s">
        <v>3032</v>
      </c>
    </row>
    <row r="16" spans="1:9" ht="18" customHeight="1">
      <c r="A16" s="1741">
        <v>2</v>
      </c>
      <c r="B16" s="160">
        <v>453</v>
      </c>
      <c r="C16" s="167" t="s">
        <v>680</v>
      </c>
      <c r="D16" s="167" t="s">
        <v>680</v>
      </c>
      <c r="E16" s="167" t="s">
        <v>680</v>
      </c>
      <c r="F16" s="167">
        <v>1</v>
      </c>
      <c r="G16" s="167" t="s">
        <v>680</v>
      </c>
      <c r="H16" s="167">
        <v>3</v>
      </c>
      <c r="I16" s="1330">
        <v>1</v>
      </c>
    </row>
    <row r="17" spans="1:9" ht="18" customHeight="1">
      <c r="A17" s="1791">
        <v>3</v>
      </c>
      <c r="B17" s="160">
        <v>444</v>
      </c>
      <c r="C17" s="167" t="s">
        <v>3956</v>
      </c>
      <c r="D17" s="167" t="s">
        <v>3956</v>
      </c>
      <c r="E17" s="167" t="s">
        <v>3956</v>
      </c>
      <c r="F17" s="167">
        <v>1</v>
      </c>
      <c r="G17" s="167" t="s">
        <v>3956</v>
      </c>
      <c r="H17" s="167">
        <v>1</v>
      </c>
      <c r="I17" s="1330" t="s">
        <v>3956</v>
      </c>
    </row>
    <row r="18" spans="1:9" ht="18" customHeight="1">
      <c r="A18" s="1772">
        <v>4</v>
      </c>
      <c r="B18" s="2175">
        <v>421</v>
      </c>
      <c r="C18" s="2177" t="s">
        <v>3956</v>
      </c>
      <c r="D18" s="2177" t="s">
        <v>3956</v>
      </c>
      <c r="E18" s="2177">
        <v>1</v>
      </c>
      <c r="F18" s="2177">
        <v>1</v>
      </c>
      <c r="G18" s="2177" t="s">
        <v>3956</v>
      </c>
      <c r="H18" s="2177">
        <v>2</v>
      </c>
      <c r="I18" s="2214">
        <v>1</v>
      </c>
    </row>
    <row r="19" spans="1:9" ht="18" customHeight="1">
      <c r="A19" s="492"/>
      <c r="B19" s="597"/>
      <c r="C19" s="558"/>
      <c r="D19" s="558"/>
      <c r="E19" s="558"/>
      <c r="F19" s="558"/>
      <c r="G19" s="558"/>
      <c r="H19" s="558"/>
      <c r="I19" s="599"/>
    </row>
    <row r="20" spans="1:9" ht="18" customHeight="1">
      <c r="A20" s="1295"/>
      <c r="B20" s="579" t="s">
        <v>541</v>
      </c>
      <c r="C20" s="579" t="s">
        <v>542</v>
      </c>
      <c r="D20" s="579" t="s">
        <v>543</v>
      </c>
      <c r="E20" s="579" t="s">
        <v>544</v>
      </c>
      <c r="F20" s="579" t="s">
        <v>545</v>
      </c>
      <c r="G20" s="579" t="s">
        <v>546</v>
      </c>
      <c r="H20" s="579" t="s">
        <v>547</v>
      </c>
      <c r="I20" s="407" t="s">
        <v>548</v>
      </c>
    </row>
    <row r="21" spans="1:9" s="638" customFormat="1" ht="18" customHeight="1">
      <c r="A21" s="966"/>
      <c r="B21" s="139" t="s">
        <v>324</v>
      </c>
      <c r="C21" s="139" t="s">
        <v>324</v>
      </c>
      <c r="D21" s="139" t="s">
        <v>324</v>
      </c>
      <c r="E21" s="139" t="s">
        <v>324</v>
      </c>
      <c r="F21" s="139" t="s">
        <v>324</v>
      </c>
      <c r="G21" s="139" t="s">
        <v>324</v>
      </c>
      <c r="H21" s="139" t="s">
        <v>324</v>
      </c>
      <c r="I21" s="140" t="s">
        <v>324</v>
      </c>
    </row>
    <row r="22" spans="1:9" ht="18" hidden="1" customHeight="1">
      <c r="A22" s="493" t="s">
        <v>2480</v>
      </c>
      <c r="B22" s="167" t="s">
        <v>111</v>
      </c>
      <c r="C22" s="167">
        <v>5</v>
      </c>
      <c r="D22" s="167">
        <v>2</v>
      </c>
      <c r="E22" s="167">
        <v>11</v>
      </c>
      <c r="F22" s="167">
        <v>4</v>
      </c>
      <c r="G22" s="167">
        <v>12</v>
      </c>
      <c r="H22" s="167">
        <v>21</v>
      </c>
      <c r="I22" s="177">
        <v>43</v>
      </c>
    </row>
    <row r="23" spans="1:9" ht="18" hidden="1" customHeight="1">
      <c r="A23" s="493">
        <v>21</v>
      </c>
      <c r="B23" s="167">
        <v>4</v>
      </c>
      <c r="C23" s="167">
        <v>1</v>
      </c>
      <c r="D23" s="167">
        <v>5</v>
      </c>
      <c r="E23" s="167">
        <v>6</v>
      </c>
      <c r="F23" s="167">
        <v>14</v>
      </c>
      <c r="G23" s="167">
        <v>11</v>
      </c>
      <c r="H23" s="167">
        <v>14</v>
      </c>
      <c r="I23" s="177">
        <v>28</v>
      </c>
    </row>
    <row r="24" spans="1:9" ht="18" hidden="1" customHeight="1">
      <c r="A24" s="493" t="s">
        <v>3624</v>
      </c>
      <c r="B24" s="167">
        <v>1</v>
      </c>
      <c r="C24" s="167">
        <v>3</v>
      </c>
      <c r="D24" s="167">
        <v>4</v>
      </c>
      <c r="E24" s="167">
        <v>7</v>
      </c>
      <c r="F24" s="167">
        <v>6</v>
      </c>
      <c r="G24" s="167">
        <v>15</v>
      </c>
      <c r="H24" s="167">
        <v>23</v>
      </c>
      <c r="I24" s="177">
        <v>31</v>
      </c>
    </row>
    <row r="25" spans="1:9" ht="18" hidden="1" customHeight="1">
      <c r="A25" s="493">
        <v>23</v>
      </c>
      <c r="B25" s="167">
        <v>1</v>
      </c>
      <c r="C25" s="167">
        <v>4</v>
      </c>
      <c r="D25" s="167">
        <v>1</v>
      </c>
      <c r="E25" s="167">
        <v>8</v>
      </c>
      <c r="F25" s="167">
        <v>8</v>
      </c>
      <c r="G25" s="167">
        <v>15</v>
      </c>
      <c r="H25" s="167">
        <v>17</v>
      </c>
      <c r="I25" s="177">
        <v>23</v>
      </c>
    </row>
    <row r="26" spans="1:9" ht="18" customHeight="1">
      <c r="A26" s="493" t="s">
        <v>3955</v>
      </c>
      <c r="B26" s="167">
        <v>1</v>
      </c>
      <c r="C26" s="167">
        <v>2</v>
      </c>
      <c r="D26" s="167">
        <v>1</v>
      </c>
      <c r="E26" s="167">
        <v>8</v>
      </c>
      <c r="F26" s="167">
        <v>10</v>
      </c>
      <c r="G26" s="167">
        <v>14</v>
      </c>
      <c r="H26" s="167">
        <v>11</v>
      </c>
      <c r="I26" s="177">
        <v>25</v>
      </c>
    </row>
    <row r="27" spans="1:9" ht="18" customHeight="1">
      <c r="A27" s="493">
        <v>25</v>
      </c>
      <c r="B27" s="167">
        <v>2</v>
      </c>
      <c r="C27" s="167">
        <v>1</v>
      </c>
      <c r="D27" s="167">
        <v>2</v>
      </c>
      <c r="E27" s="167">
        <v>5</v>
      </c>
      <c r="F27" s="167">
        <v>10</v>
      </c>
      <c r="G27" s="167">
        <v>23</v>
      </c>
      <c r="H27" s="167">
        <v>18</v>
      </c>
      <c r="I27" s="177">
        <v>31</v>
      </c>
    </row>
    <row r="28" spans="1:9" ht="18" customHeight="1">
      <c r="A28" s="493">
        <v>26</v>
      </c>
      <c r="B28" s="167">
        <v>0</v>
      </c>
      <c r="C28" s="167">
        <v>2</v>
      </c>
      <c r="D28" s="167">
        <v>2</v>
      </c>
      <c r="E28" s="167">
        <v>3</v>
      </c>
      <c r="F28" s="167">
        <v>8</v>
      </c>
      <c r="G28" s="167">
        <v>19</v>
      </c>
      <c r="H28" s="167">
        <v>24</v>
      </c>
      <c r="I28" s="177">
        <v>24</v>
      </c>
    </row>
    <row r="29" spans="1:9" ht="18" customHeight="1">
      <c r="A29" s="493">
        <v>27</v>
      </c>
      <c r="B29" s="167">
        <v>2</v>
      </c>
      <c r="C29" s="167">
        <v>3</v>
      </c>
      <c r="D29" s="167">
        <v>1</v>
      </c>
      <c r="E29" s="167">
        <v>7</v>
      </c>
      <c r="F29" s="167">
        <v>8</v>
      </c>
      <c r="G29" s="167">
        <v>9</v>
      </c>
      <c r="H29" s="167">
        <v>28</v>
      </c>
      <c r="I29" s="177">
        <v>26</v>
      </c>
    </row>
    <row r="30" spans="1:9" ht="18" customHeight="1">
      <c r="A30" s="493">
        <v>28</v>
      </c>
      <c r="B30" s="167">
        <v>1</v>
      </c>
      <c r="C30" s="167">
        <v>1</v>
      </c>
      <c r="D30" s="167">
        <v>2</v>
      </c>
      <c r="E30" s="167">
        <v>4</v>
      </c>
      <c r="F30" s="167">
        <v>8</v>
      </c>
      <c r="G30" s="167">
        <v>13</v>
      </c>
      <c r="H30" s="167">
        <v>29</v>
      </c>
      <c r="I30" s="177">
        <v>31</v>
      </c>
    </row>
    <row r="31" spans="1:9" ht="18" customHeight="1">
      <c r="A31" s="493">
        <v>29</v>
      </c>
      <c r="B31" s="167">
        <v>2</v>
      </c>
      <c r="C31" s="167">
        <v>3</v>
      </c>
      <c r="D31" s="167">
        <v>1</v>
      </c>
      <c r="E31" s="167">
        <v>1</v>
      </c>
      <c r="F31" s="167">
        <v>6</v>
      </c>
      <c r="G31" s="167">
        <v>10</v>
      </c>
      <c r="H31" s="167">
        <v>17</v>
      </c>
      <c r="I31" s="177">
        <v>32</v>
      </c>
    </row>
    <row r="32" spans="1:9" ht="18" customHeight="1">
      <c r="A32" s="493">
        <v>30</v>
      </c>
      <c r="B32" s="167" t="s">
        <v>527</v>
      </c>
      <c r="C32" s="167">
        <v>1</v>
      </c>
      <c r="D32" s="167" t="s">
        <v>527</v>
      </c>
      <c r="E32" s="167">
        <v>4</v>
      </c>
      <c r="F32" s="167">
        <v>4</v>
      </c>
      <c r="G32" s="167">
        <v>12</v>
      </c>
      <c r="H32" s="167">
        <v>20</v>
      </c>
      <c r="I32" s="177">
        <v>30</v>
      </c>
    </row>
    <row r="33" spans="1:9" ht="18" customHeight="1">
      <c r="A33" s="493" t="s">
        <v>3017</v>
      </c>
      <c r="B33" s="160">
        <v>1</v>
      </c>
      <c r="C33" s="167">
        <v>2</v>
      </c>
      <c r="D33" s="167">
        <v>4</v>
      </c>
      <c r="E33" s="167">
        <v>2</v>
      </c>
      <c r="F33" s="167">
        <v>5</v>
      </c>
      <c r="G33" s="167">
        <v>15</v>
      </c>
      <c r="H33" s="167">
        <v>15</v>
      </c>
      <c r="I33" s="1330">
        <v>44</v>
      </c>
    </row>
    <row r="34" spans="1:9" ht="18" customHeight="1">
      <c r="A34" s="1741">
        <v>2</v>
      </c>
      <c r="B34" s="167" t="s">
        <v>680</v>
      </c>
      <c r="C34" s="167" t="s">
        <v>680</v>
      </c>
      <c r="D34" s="167">
        <v>4</v>
      </c>
      <c r="E34" s="167">
        <v>8</v>
      </c>
      <c r="F34" s="167">
        <v>2</v>
      </c>
      <c r="G34" s="167">
        <v>10</v>
      </c>
      <c r="H34" s="167">
        <v>24</v>
      </c>
      <c r="I34" s="1330">
        <v>32</v>
      </c>
    </row>
    <row r="35" spans="1:9" ht="18" customHeight="1">
      <c r="A35" s="1791">
        <v>3</v>
      </c>
      <c r="B35" s="160">
        <v>1</v>
      </c>
      <c r="C35" s="167">
        <v>4</v>
      </c>
      <c r="D35" s="167">
        <v>3</v>
      </c>
      <c r="E35" s="167">
        <v>3</v>
      </c>
      <c r="F35" s="167">
        <v>3</v>
      </c>
      <c r="G35" s="167">
        <v>12</v>
      </c>
      <c r="H35" s="167">
        <v>16</v>
      </c>
      <c r="I35" s="1330">
        <v>23</v>
      </c>
    </row>
    <row r="36" spans="1:9" ht="18" customHeight="1">
      <c r="A36" s="1772">
        <v>4</v>
      </c>
      <c r="B36" s="2177">
        <v>2</v>
      </c>
      <c r="C36" s="2177">
        <v>1</v>
      </c>
      <c r="D36" s="2177" t="s">
        <v>3956</v>
      </c>
      <c r="E36" s="2177">
        <v>4</v>
      </c>
      <c r="F36" s="2177">
        <v>5</v>
      </c>
      <c r="G36" s="2177">
        <v>10</v>
      </c>
      <c r="H36" s="2177">
        <v>16</v>
      </c>
      <c r="I36" s="2214">
        <v>30</v>
      </c>
    </row>
    <row r="37" spans="1:9" ht="18" customHeight="1">
      <c r="A37" s="562"/>
      <c r="B37" s="558"/>
      <c r="C37" s="558"/>
      <c r="D37" s="558"/>
      <c r="E37" s="558"/>
      <c r="F37" s="558"/>
      <c r="G37" s="558"/>
      <c r="H37" s="558"/>
      <c r="I37" s="599"/>
    </row>
    <row r="38" spans="1:9" ht="18" customHeight="1">
      <c r="A38" s="1295"/>
      <c r="B38" s="579" t="s">
        <v>549</v>
      </c>
      <c r="C38" s="579" t="s">
        <v>550</v>
      </c>
      <c r="D38" s="579" t="s">
        <v>551</v>
      </c>
      <c r="E38" s="579" t="s">
        <v>552</v>
      </c>
      <c r="F38" s="579" t="s">
        <v>553</v>
      </c>
      <c r="G38" s="407" t="s">
        <v>554</v>
      </c>
      <c r="H38" s="592"/>
      <c r="I38" s="599"/>
    </row>
    <row r="39" spans="1:9" s="638" customFormat="1" ht="18" customHeight="1">
      <c r="A39" s="966"/>
      <c r="B39" s="139" t="s">
        <v>324</v>
      </c>
      <c r="C39" s="139" t="s">
        <v>324</v>
      </c>
      <c r="D39" s="139" t="s">
        <v>324</v>
      </c>
      <c r="E39" s="139" t="s">
        <v>324</v>
      </c>
      <c r="F39" s="139" t="s">
        <v>324</v>
      </c>
      <c r="G39" s="1230" t="s">
        <v>324</v>
      </c>
      <c r="H39" s="592"/>
      <c r="I39" s="599"/>
    </row>
    <row r="40" spans="1:9" ht="18" hidden="1" customHeight="1">
      <c r="A40" s="493" t="s">
        <v>2480</v>
      </c>
      <c r="B40" s="160">
        <v>55</v>
      </c>
      <c r="C40" s="160">
        <v>76</v>
      </c>
      <c r="D40" s="160">
        <v>80</v>
      </c>
      <c r="E40" s="160">
        <v>55</v>
      </c>
      <c r="F40" s="160">
        <v>29</v>
      </c>
      <c r="G40" s="161">
        <v>4</v>
      </c>
      <c r="H40" s="592"/>
      <c r="I40" s="599"/>
    </row>
    <row r="41" spans="1:9" ht="18" hidden="1" customHeight="1">
      <c r="A41" s="493">
        <v>21</v>
      </c>
      <c r="B41" s="160">
        <v>47</v>
      </c>
      <c r="C41" s="160">
        <v>76</v>
      </c>
      <c r="D41" s="160">
        <v>72</v>
      </c>
      <c r="E41" s="160">
        <v>47</v>
      </c>
      <c r="F41" s="160">
        <v>20</v>
      </c>
      <c r="G41" s="169">
        <v>6</v>
      </c>
      <c r="H41" s="592"/>
      <c r="I41" s="599"/>
    </row>
    <row r="42" spans="1:9" ht="18" hidden="1" customHeight="1">
      <c r="A42" s="493" t="s">
        <v>3624</v>
      </c>
      <c r="B42" s="160">
        <v>49</v>
      </c>
      <c r="C42" s="160">
        <v>88</v>
      </c>
      <c r="D42" s="160">
        <v>94</v>
      </c>
      <c r="E42" s="160">
        <v>66</v>
      </c>
      <c r="F42" s="160">
        <v>33</v>
      </c>
      <c r="G42" s="169">
        <v>5</v>
      </c>
      <c r="H42" s="592"/>
      <c r="I42" s="599"/>
    </row>
    <row r="43" spans="1:9" ht="18" hidden="1" customHeight="1">
      <c r="A43" s="493">
        <v>23</v>
      </c>
      <c r="B43" s="160">
        <v>68</v>
      </c>
      <c r="C43" s="160">
        <v>91</v>
      </c>
      <c r="D43" s="160">
        <v>85</v>
      </c>
      <c r="E43" s="160">
        <v>68</v>
      </c>
      <c r="F43" s="160">
        <v>28</v>
      </c>
      <c r="G43" s="169">
        <v>4</v>
      </c>
      <c r="H43" s="592"/>
      <c r="I43" s="599"/>
    </row>
    <row r="44" spans="1:9" ht="18" customHeight="1">
      <c r="A44" s="493" t="s">
        <v>3955</v>
      </c>
      <c r="B44" s="160">
        <v>46</v>
      </c>
      <c r="C44" s="160">
        <v>63</v>
      </c>
      <c r="D44" s="160">
        <v>78</v>
      </c>
      <c r="E44" s="160">
        <v>72</v>
      </c>
      <c r="F44" s="160">
        <v>33</v>
      </c>
      <c r="G44" s="169">
        <v>9</v>
      </c>
      <c r="H44" s="592"/>
      <c r="I44" s="599"/>
    </row>
    <row r="45" spans="1:9" ht="18" customHeight="1">
      <c r="A45" s="493">
        <v>25</v>
      </c>
      <c r="B45" s="160">
        <v>56</v>
      </c>
      <c r="C45" s="160">
        <v>73</v>
      </c>
      <c r="D45" s="160">
        <v>89</v>
      </c>
      <c r="E45" s="160">
        <v>63</v>
      </c>
      <c r="F45" s="160">
        <v>22</v>
      </c>
      <c r="G45" s="169">
        <v>8</v>
      </c>
      <c r="H45" s="592"/>
      <c r="I45" s="599"/>
    </row>
    <row r="46" spans="1:9" ht="18" customHeight="1">
      <c r="A46" s="493">
        <v>26</v>
      </c>
      <c r="B46" s="160">
        <v>54</v>
      </c>
      <c r="C46" s="160">
        <v>74</v>
      </c>
      <c r="D46" s="160">
        <v>75</v>
      </c>
      <c r="E46" s="160">
        <v>84</v>
      </c>
      <c r="F46" s="160">
        <v>43</v>
      </c>
      <c r="G46" s="169">
        <v>5</v>
      </c>
      <c r="H46" s="592"/>
      <c r="I46" s="599"/>
    </row>
    <row r="47" spans="1:9" ht="18" customHeight="1">
      <c r="A47" s="493">
        <v>27</v>
      </c>
      <c r="B47" s="160">
        <v>42</v>
      </c>
      <c r="C47" s="160">
        <v>80</v>
      </c>
      <c r="D47" s="160">
        <v>86</v>
      </c>
      <c r="E47" s="160">
        <v>84</v>
      </c>
      <c r="F47" s="160">
        <v>31</v>
      </c>
      <c r="G47" s="169">
        <v>5</v>
      </c>
      <c r="H47" s="592"/>
      <c r="I47" s="599"/>
    </row>
    <row r="48" spans="1:9" ht="18" customHeight="1">
      <c r="A48" s="493">
        <v>28</v>
      </c>
      <c r="B48" s="160">
        <v>44</v>
      </c>
      <c r="C48" s="160">
        <v>62</v>
      </c>
      <c r="D48" s="160">
        <v>106</v>
      </c>
      <c r="E48" s="160">
        <v>70</v>
      </c>
      <c r="F48" s="160">
        <v>31</v>
      </c>
      <c r="G48" s="169">
        <v>8</v>
      </c>
      <c r="H48" s="592"/>
      <c r="I48" s="599"/>
    </row>
    <row r="49" spans="1:9" ht="18" customHeight="1">
      <c r="A49" s="493">
        <v>29</v>
      </c>
      <c r="B49" s="160">
        <v>42</v>
      </c>
      <c r="C49" s="160">
        <v>70</v>
      </c>
      <c r="D49" s="160">
        <v>102</v>
      </c>
      <c r="E49" s="160">
        <v>99</v>
      </c>
      <c r="F49" s="160">
        <v>39</v>
      </c>
      <c r="G49" s="169">
        <v>13</v>
      </c>
      <c r="H49" s="1331"/>
      <c r="I49" s="599"/>
    </row>
    <row r="50" spans="1:9" ht="18" customHeight="1">
      <c r="A50" s="493">
        <v>30</v>
      </c>
      <c r="B50" s="160">
        <v>38</v>
      </c>
      <c r="C50" s="160">
        <v>72</v>
      </c>
      <c r="D50" s="160">
        <v>97</v>
      </c>
      <c r="E50" s="160">
        <v>73</v>
      </c>
      <c r="F50" s="160">
        <v>47</v>
      </c>
      <c r="G50" s="169">
        <v>5</v>
      </c>
      <c r="H50" s="592"/>
      <c r="I50" s="599"/>
    </row>
    <row r="51" spans="1:9" ht="18" customHeight="1">
      <c r="A51" s="493" t="s">
        <v>3017</v>
      </c>
      <c r="B51" s="160">
        <v>29</v>
      </c>
      <c r="C51" s="167">
        <v>54</v>
      </c>
      <c r="D51" s="167">
        <v>77</v>
      </c>
      <c r="E51" s="167">
        <v>87</v>
      </c>
      <c r="F51" s="167">
        <v>30</v>
      </c>
      <c r="G51" s="1330">
        <v>4</v>
      </c>
      <c r="H51" s="177"/>
      <c r="I51" s="177"/>
    </row>
    <row r="52" spans="1:9" ht="18" customHeight="1">
      <c r="A52" s="1741">
        <v>2</v>
      </c>
      <c r="B52" s="160">
        <v>42</v>
      </c>
      <c r="C52" s="167">
        <v>67</v>
      </c>
      <c r="D52" s="167">
        <v>103</v>
      </c>
      <c r="E52" s="167">
        <v>94</v>
      </c>
      <c r="F52" s="167">
        <v>52</v>
      </c>
      <c r="G52" s="1330">
        <v>10</v>
      </c>
      <c r="H52" s="177"/>
      <c r="I52" s="177"/>
    </row>
    <row r="53" spans="1:9" ht="18" customHeight="1">
      <c r="A53" s="1791">
        <v>3</v>
      </c>
      <c r="B53" s="160">
        <v>37</v>
      </c>
      <c r="C53" s="167">
        <v>76</v>
      </c>
      <c r="D53" s="167">
        <v>92</v>
      </c>
      <c r="E53" s="167">
        <v>116</v>
      </c>
      <c r="F53" s="167">
        <v>48</v>
      </c>
      <c r="G53" s="1330">
        <v>8</v>
      </c>
      <c r="H53" s="177"/>
      <c r="I53" s="177"/>
    </row>
    <row r="54" spans="1:9" ht="18" customHeight="1">
      <c r="A54" s="1772">
        <v>4</v>
      </c>
      <c r="B54" s="2175">
        <v>28</v>
      </c>
      <c r="C54" s="2177">
        <v>52</v>
      </c>
      <c r="D54" s="2177">
        <v>93</v>
      </c>
      <c r="E54" s="2177">
        <v>85</v>
      </c>
      <c r="F54" s="2177">
        <v>87</v>
      </c>
      <c r="G54" s="2214">
        <v>3</v>
      </c>
      <c r="H54" s="177"/>
      <c r="I54" s="177"/>
    </row>
    <row r="55" spans="1:9" ht="18" customHeight="1">
      <c r="A55" s="558" t="s">
        <v>533</v>
      </c>
      <c r="B55" s="558"/>
      <c r="C55" s="558"/>
      <c r="D55" s="558"/>
      <c r="E55" s="558"/>
      <c r="F55" s="558"/>
      <c r="G55" s="558"/>
      <c r="H55" s="558"/>
      <c r="I55" s="599"/>
    </row>
  </sheetData>
  <mergeCells count="1">
    <mergeCell ref="A1:D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40"/>
  <sheetViews>
    <sheetView view="pageBreakPreview" zoomScaleNormal="100" zoomScaleSheetLayoutView="100" workbookViewId="0">
      <selection activeCell="I50" sqref="I50"/>
    </sheetView>
  </sheetViews>
  <sheetFormatPr defaultRowHeight="20.100000000000001" customHeight="1"/>
  <cols>
    <col min="1" max="1" width="9.625" style="83" customWidth="1"/>
    <col min="2" max="16384" width="9" style="83"/>
  </cols>
  <sheetData>
    <row r="1" spans="1:9" ht="25.5" customHeight="1">
      <c r="A1" s="337" t="s">
        <v>555</v>
      </c>
      <c r="B1" s="599"/>
      <c r="C1" s="599"/>
      <c r="D1" s="599"/>
      <c r="E1" s="599"/>
      <c r="F1" s="601"/>
      <c r="G1" s="387" t="s">
        <v>556</v>
      </c>
      <c r="H1" s="126"/>
      <c r="I1" s="129"/>
    </row>
    <row r="2" spans="1:9" ht="22.5">
      <c r="A2" s="595" t="s">
        <v>314</v>
      </c>
      <c r="B2" s="561" t="s">
        <v>557</v>
      </c>
      <c r="C2" s="561" t="s">
        <v>558</v>
      </c>
      <c r="D2" s="561" t="s">
        <v>559</v>
      </c>
      <c r="E2" s="561" t="s">
        <v>560</v>
      </c>
      <c r="F2" s="561" t="s">
        <v>561</v>
      </c>
      <c r="G2" s="1044" t="s">
        <v>2481</v>
      </c>
      <c r="H2" s="492"/>
      <c r="I2" s="492"/>
    </row>
    <row r="3" spans="1:9" ht="18" customHeight="1">
      <c r="A3" s="493"/>
      <c r="B3" s="139" t="s">
        <v>324</v>
      </c>
      <c r="C3" s="139" t="s">
        <v>324</v>
      </c>
      <c r="D3" s="139" t="s">
        <v>324</v>
      </c>
      <c r="E3" s="139" t="s">
        <v>324</v>
      </c>
      <c r="F3" s="967" t="s">
        <v>324</v>
      </c>
      <c r="G3" s="140" t="s">
        <v>324</v>
      </c>
      <c r="H3" s="138"/>
      <c r="I3" s="492"/>
    </row>
    <row r="4" spans="1:9" ht="18" hidden="1" customHeight="1">
      <c r="A4" s="571" t="s">
        <v>562</v>
      </c>
      <c r="B4" s="160">
        <v>61</v>
      </c>
      <c r="C4" s="160">
        <v>16</v>
      </c>
      <c r="D4" s="160">
        <v>32</v>
      </c>
      <c r="E4" s="160">
        <v>17</v>
      </c>
      <c r="F4" s="160">
        <v>14</v>
      </c>
      <c r="G4" s="177">
        <v>368</v>
      </c>
      <c r="H4" s="177"/>
      <c r="I4" s="492"/>
    </row>
    <row r="5" spans="1:9" ht="18" customHeight="1">
      <c r="A5" s="493" t="s">
        <v>3958</v>
      </c>
      <c r="B5" s="160">
        <v>62</v>
      </c>
      <c r="C5" s="160">
        <v>16</v>
      </c>
      <c r="D5" s="160">
        <v>35</v>
      </c>
      <c r="E5" s="160">
        <v>15</v>
      </c>
      <c r="F5" s="160">
        <v>11</v>
      </c>
      <c r="G5" s="177">
        <v>327</v>
      </c>
      <c r="H5" s="177"/>
      <c r="I5" s="492"/>
    </row>
    <row r="6" spans="1:9" ht="18" customHeight="1">
      <c r="A6" s="493">
        <v>18</v>
      </c>
      <c r="B6" s="160">
        <v>62</v>
      </c>
      <c r="C6" s="160">
        <v>15</v>
      </c>
      <c r="D6" s="160">
        <v>40</v>
      </c>
      <c r="E6" s="160">
        <v>22</v>
      </c>
      <c r="F6" s="160">
        <v>15</v>
      </c>
      <c r="G6" s="50">
        <v>394</v>
      </c>
      <c r="H6" s="50"/>
      <c r="I6" s="492"/>
    </row>
    <row r="7" spans="1:9" ht="18" customHeight="1">
      <c r="A7" s="493">
        <v>20</v>
      </c>
      <c r="B7" s="160">
        <v>62</v>
      </c>
      <c r="C7" s="160">
        <v>15</v>
      </c>
      <c r="D7" s="160">
        <v>47</v>
      </c>
      <c r="E7" s="160">
        <v>21</v>
      </c>
      <c r="F7" s="160">
        <v>14</v>
      </c>
      <c r="G7" s="50">
        <v>417</v>
      </c>
      <c r="H7" s="50"/>
      <c r="I7" s="492"/>
    </row>
    <row r="8" spans="1:9" ht="18" customHeight="1">
      <c r="A8" s="493">
        <v>22</v>
      </c>
      <c r="B8" s="160">
        <v>69</v>
      </c>
      <c r="C8" s="160">
        <v>14</v>
      </c>
      <c r="D8" s="160">
        <v>47</v>
      </c>
      <c r="E8" s="160">
        <v>19</v>
      </c>
      <c r="F8" s="160">
        <v>21</v>
      </c>
      <c r="G8" s="50">
        <v>448</v>
      </c>
      <c r="H8" s="50"/>
      <c r="I8" s="492"/>
    </row>
    <row r="9" spans="1:9" ht="18" customHeight="1">
      <c r="A9" s="493">
        <v>24</v>
      </c>
      <c r="B9" s="160">
        <v>69</v>
      </c>
      <c r="C9" s="160">
        <v>15</v>
      </c>
      <c r="D9" s="160">
        <v>48</v>
      </c>
      <c r="E9" s="160">
        <v>24</v>
      </c>
      <c r="F9" s="160">
        <v>21</v>
      </c>
      <c r="G9" s="50">
        <v>459</v>
      </c>
      <c r="H9" s="50"/>
      <c r="I9" s="492"/>
    </row>
    <row r="10" spans="1:9" ht="18" customHeight="1">
      <c r="A10" s="493">
        <v>26</v>
      </c>
      <c r="B10" s="160">
        <v>67</v>
      </c>
      <c r="C10" s="160">
        <v>15</v>
      </c>
      <c r="D10" s="160">
        <v>44</v>
      </c>
      <c r="E10" s="160">
        <v>25</v>
      </c>
      <c r="F10" s="160">
        <v>19</v>
      </c>
      <c r="G10" s="1332">
        <v>459</v>
      </c>
      <c r="H10" s="1332"/>
      <c r="I10" s="492"/>
    </row>
    <row r="11" spans="1:9" ht="18" customHeight="1">
      <c r="A11" s="493">
        <v>28</v>
      </c>
      <c r="B11" s="160">
        <v>68</v>
      </c>
      <c r="C11" s="160">
        <v>14</v>
      </c>
      <c r="D11" s="160">
        <v>47</v>
      </c>
      <c r="E11" s="160">
        <v>26</v>
      </c>
      <c r="F11" s="160">
        <v>22</v>
      </c>
      <c r="G11" s="1332">
        <v>469</v>
      </c>
      <c r="H11" s="1332"/>
      <c r="I11" s="492"/>
    </row>
    <row r="12" spans="1:9" ht="18" customHeight="1">
      <c r="A12" s="1741">
        <v>30</v>
      </c>
      <c r="B12" s="160">
        <v>68</v>
      </c>
      <c r="C12" s="160">
        <v>15</v>
      </c>
      <c r="D12" s="160">
        <v>53</v>
      </c>
      <c r="E12" s="160">
        <v>28</v>
      </c>
      <c r="F12" s="160">
        <v>23</v>
      </c>
      <c r="G12" s="1332">
        <v>459</v>
      </c>
      <c r="H12" s="1332"/>
      <c r="I12" s="492"/>
    </row>
    <row r="13" spans="1:9" ht="18" customHeight="1">
      <c r="A13" s="1772" t="s">
        <v>4002</v>
      </c>
      <c r="B13" s="2175">
        <v>70</v>
      </c>
      <c r="C13" s="2175">
        <v>17</v>
      </c>
      <c r="D13" s="2175">
        <v>56</v>
      </c>
      <c r="E13" s="2175">
        <v>27</v>
      </c>
      <c r="F13" s="2175">
        <v>25</v>
      </c>
      <c r="G13" s="2215">
        <v>482</v>
      </c>
      <c r="H13" s="1332"/>
      <c r="I13" s="492"/>
    </row>
    <row r="14" spans="1:9" ht="18" customHeight="1">
      <c r="A14" s="564" t="s">
        <v>3957</v>
      </c>
      <c r="B14" s="599"/>
      <c r="C14" s="599"/>
      <c r="D14" s="599"/>
      <c r="E14" s="599"/>
      <c r="F14" s="129"/>
      <c r="G14" s="129"/>
      <c r="H14" s="129"/>
      <c r="I14" s="129"/>
    </row>
    <row r="15" spans="1:9" ht="18" customHeight="1">
      <c r="A15" s="77"/>
      <c r="B15" s="431"/>
      <c r="C15" s="431"/>
      <c r="D15" s="431"/>
      <c r="E15" s="431"/>
      <c r="F15" s="129"/>
      <c r="G15" s="129"/>
      <c r="H15" s="129"/>
      <c r="I15" s="129"/>
    </row>
    <row r="16" spans="1:9" ht="25.5" customHeight="1">
      <c r="A16" s="337" t="s">
        <v>563</v>
      </c>
      <c r="B16" s="599"/>
      <c r="C16" s="599"/>
      <c r="D16" s="599"/>
      <c r="E16" s="599"/>
      <c r="F16" s="599"/>
      <c r="G16" s="599"/>
      <c r="H16" s="599"/>
      <c r="I16" s="599"/>
    </row>
    <row r="17" spans="1:9" ht="18" customHeight="1">
      <c r="A17" s="2647" t="s">
        <v>146</v>
      </c>
      <c r="B17" s="2594" t="s">
        <v>564</v>
      </c>
      <c r="C17" s="2643"/>
      <c r="D17" s="2643"/>
      <c r="E17" s="2590"/>
      <c r="F17" s="2594" t="s">
        <v>565</v>
      </c>
      <c r="G17" s="2643"/>
      <c r="H17" s="2643"/>
      <c r="I17" s="2643"/>
    </row>
    <row r="18" spans="1:9" ht="18" customHeight="1">
      <c r="A18" s="2723"/>
      <c r="B18" s="2720" t="s">
        <v>566</v>
      </c>
      <c r="C18" s="2720"/>
      <c r="D18" s="2720" t="s">
        <v>567</v>
      </c>
      <c r="E18" s="2720"/>
      <c r="F18" s="2594" t="s">
        <v>566</v>
      </c>
      <c r="G18" s="2590"/>
      <c r="H18" s="2720" t="s">
        <v>567</v>
      </c>
      <c r="I18" s="2758"/>
    </row>
    <row r="19" spans="1:9" ht="18" customHeight="1">
      <c r="A19" s="2723"/>
      <c r="B19" s="587" t="s">
        <v>442</v>
      </c>
      <c r="C19" s="587" t="s">
        <v>443</v>
      </c>
      <c r="D19" s="587" t="s">
        <v>442</v>
      </c>
      <c r="E19" s="587" t="s">
        <v>443</v>
      </c>
      <c r="F19" s="587" t="s">
        <v>442</v>
      </c>
      <c r="G19" s="587" t="s">
        <v>443</v>
      </c>
      <c r="H19" s="587" t="s">
        <v>442</v>
      </c>
      <c r="I19" s="567" t="s">
        <v>443</v>
      </c>
    </row>
    <row r="20" spans="1:9" ht="18" customHeight="1">
      <c r="A20" s="1021"/>
      <c r="B20" s="159" t="s">
        <v>324</v>
      </c>
      <c r="C20" s="159" t="s">
        <v>324</v>
      </c>
      <c r="D20" s="159" t="s">
        <v>324</v>
      </c>
      <c r="E20" s="159" t="s">
        <v>324</v>
      </c>
      <c r="F20" s="159" t="s">
        <v>568</v>
      </c>
      <c r="G20" s="159" t="s">
        <v>568</v>
      </c>
      <c r="H20" s="254" t="s">
        <v>568</v>
      </c>
      <c r="I20" s="126" t="s">
        <v>568</v>
      </c>
    </row>
    <row r="21" spans="1:9" ht="18" customHeight="1">
      <c r="A21" s="594" t="s">
        <v>395</v>
      </c>
      <c r="B21" s="503">
        <v>128</v>
      </c>
      <c r="C21" s="503">
        <v>127</v>
      </c>
      <c r="D21" s="503">
        <v>26</v>
      </c>
      <c r="E21" s="503">
        <v>27</v>
      </c>
      <c r="F21" s="504">
        <v>29</v>
      </c>
      <c r="G21" s="504">
        <v>28.9</v>
      </c>
      <c r="H21" s="504">
        <v>42.5</v>
      </c>
      <c r="I21" s="505">
        <v>38.200000000000003</v>
      </c>
    </row>
    <row r="22" spans="1:9" ht="18" customHeight="1">
      <c r="A22" s="493">
        <v>17</v>
      </c>
      <c r="B22" s="503">
        <v>125</v>
      </c>
      <c r="C22" s="503">
        <v>137</v>
      </c>
      <c r="D22" s="503">
        <v>25</v>
      </c>
      <c r="E22" s="503">
        <v>13</v>
      </c>
      <c r="F22" s="504">
        <v>29.5</v>
      </c>
      <c r="G22" s="504">
        <v>26.8</v>
      </c>
      <c r="H22" s="504">
        <v>40.4</v>
      </c>
      <c r="I22" s="505">
        <v>36.5</v>
      </c>
    </row>
    <row r="23" spans="1:9" ht="18" customHeight="1">
      <c r="A23" s="493">
        <v>18</v>
      </c>
      <c r="B23" s="503">
        <v>122</v>
      </c>
      <c r="C23" s="503">
        <v>126</v>
      </c>
      <c r="D23" s="503">
        <v>24</v>
      </c>
      <c r="E23" s="503">
        <v>20</v>
      </c>
      <c r="F23" s="504">
        <v>30.4</v>
      </c>
      <c r="G23" s="504">
        <v>27.1</v>
      </c>
      <c r="H23" s="504">
        <v>40.700000000000003</v>
      </c>
      <c r="I23" s="505">
        <v>38.1</v>
      </c>
    </row>
    <row r="24" spans="1:9" ht="18" customHeight="1">
      <c r="A24" s="493">
        <v>19</v>
      </c>
      <c r="B24" s="503">
        <v>124</v>
      </c>
      <c r="C24" s="503">
        <v>141</v>
      </c>
      <c r="D24" s="503">
        <v>29</v>
      </c>
      <c r="E24" s="503">
        <v>12</v>
      </c>
      <c r="F24" s="504">
        <v>29.6</v>
      </c>
      <c r="G24" s="504">
        <v>27.7</v>
      </c>
      <c r="H24" s="504">
        <v>40.299999999999997</v>
      </c>
      <c r="I24" s="505">
        <v>38</v>
      </c>
    </row>
    <row r="25" spans="1:9" ht="18" customHeight="1">
      <c r="A25" s="493">
        <v>20</v>
      </c>
      <c r="B25" s="503">
        <v>129</v>
      </c>
      <c r="C25" s="503">
        <v>126</v>
      </c>
      <c r="D25" s="503">
        <v>24</v>
      </c>
      <c r="E25" s="503">
        <v>27</v>
      </c>
      <c r="F25" s="504">
        <v>30.6</v>
      </c>
      <c r="G25" s="504">
        <v>27.9</v>
      </c>
      <c r="H25" s="504">
        <v>40.700000000000003</v>
      </c>
      <c r="I25" s="505">
        <v>35.799999999999997</v>
      </c>
    </row>
    <row r="26" spans="1:9" ht="18" customHeight="1">
      <c r="A26" s="493">
        <v>21</v>
      </c>
      <c r="B26" s="503">
        <v>132</v>
      </c>
      <c r="C26" s="503">
        <v>127</v>
      </c>
      <c r="D26" s="503">
        <v>23</v>
      </c>
      <c r="E26" s="503">
        <v>28</v>
      </c>
      <c r="F26" s="504">
        <v>30.59217171717172</v>
      </c>
      <c r="G26" s="504">
        <v>27.710629921259841</v>
      </c>
      <c r="H26" s="504">
        <v>46.9</v>
      </c>
      <c r="I26" s="505">
        <v>36.80952380952381</v>
      </c>
    </row>
    <row r="27" spans="1:9" ht="18" customHeight="1">
      <c r="A27" s="493">
        <v>22</v>
      </c>
      <c r="B27" s="503">
        <v>114</v>
      </c>
      <c r="C27" s="503">
        <v>117</v>
      </c>
      <c r="D27" s="503">
        <v>21</v>
      </c>
      <c r="E27" s="503">
        <v>18</v>
      </c>
      <c r="F27" s="504">
        <v>31.3</v>
      </c>
      <c r="G27" s="504">
        <v>28.7</v>
      </c>
      <c r="H27" s="504">
        <v>38.299999999999997</v>
      </c>
      <c r="I27" s="505">
        <v>34</v>
      </c>
    </row>
    <row r="28" spans="1:9" ht="18" customHeight="1">
      <c r="A28" s="493">
        <v>23</v>
      </c>
      <c r="B28" s="503">
        <v>120</v>
      </c>
      <c r="C28" s="503">
        <v>125</v>
      </c>
      <c r="D28" s="503">
        <v>23</v>
      </c>
      <c r="E28" s="503">
        <v>18</v>
      </c>
      <c r="F28" s="504">
        <v>30.1</v>
      </c>
      <c r="G28" s="504">
        <v>28.1</v>
      </c>
      <c r="H28" s="504">
        <v>38.4</v>
      </c>
      <c r="I28" s="505">
        <v>34.700000000000003</v>
      </c>
    </row>
    <row r="29" spans="1:9" ht="18" customHeight="1">
      <c r="A29" s="493">
        <v>24</v>
      </c>
      <c r="B29" s="503">
        <v>118</v>
      </c>
      <c r="C29" s="503">
        <v>112</v>
      </c>
      <c r="D29" s="503">
        <v>19</v>
      </c>
      <c r="E29" s="503">
        <v>25</v>
      </c>
      <c r="F29" s="504">
        <v>31.3</v>
      </c>
      <c r="G29" s="504">
        <v>28.6</v>
      </c>
      <c r="H29" s="504">
        <v>42.6</v>
      </c>
      <c r="I29" s="505">
        <v>41.6</v>
      </c>
    </row>
    <row r="30" spans="1:9" ht="18" customHeight="1">
      <c r="A30" s="493">
        <v>25</v>
      </c>
      <c r="B30" s="503">
        <v>116</v>
      </c>
      <c r="C30" s="503">
        <v>118</v>
      </c>
      <c r="D30" s="503">
        <v>14</v>
      </c>
      <c r="E30" s="503">
        <v>12</v>
      </c>
      <c r="F30" s="504">
        <v>30.9</v>
      </c>
      <c r="G30" s="504">
        <v>29.2</v>
      </c>
      <c r="H30" s="504">
        <v>39.799999999999997</v>
      </c>
      <c r="I30" s="505">
        <v>37.1</v>
      </c>
    </row>
    <row r="31" spans="1:9" ht="18" customHeight="1">
      <c r="A31" s="493">
        <v>26</v>
      </c>
      <c r="B31" s="503">
        <v>125</v>
      </c>
      <c r="C31" s="503">
        <v>125</v>
      </c>
      <c r="D31" s="503">
        <v>22</v>
      </c>
      <c r="E31" s="503">
        <v>22</v>
      </c>
      <c r="F31" s="504">
        <v>31.1</v>
      </c>
      <c r="G31" s="504">
        <v>29.4</v>
      </c>
      <c r="H31" s="504">
        <v>43.1</v>
      </c>
      <c r="I31" s="505">
        <v>39.1</v>
      </c>
    </row>
    <row r="32" spans="1:9" ht="18" customHeight="1">
      <c r="A32" s="493">
        <v>27</v>
      </c>
      <c r="B32" s="503">
        <v>93</v>
      </c>
      <c r="C32" s="503">
        <v>102</v>
      </c>
      <c r="D32" s="503">
        <v>30</v>
      </c>
      <c r="E32" s="503">
        <v>21</v>
      </c>
      <c r="F32" s="504">
        <v>31.126344086021504</v>
      </c>
      <c r="G32" s="504">
        <v>28.975490196078429</v>
      </c>
      <c r="H32" s="504">
        <v>42.369444444444447</v>
      </c>
      <c r="I32" s="505">
        <v>42.003968253968253</v>
      </c>
    </row>
    <row r="33" spans="1:9" ht="18" customHeight="1">
      <c r="A33" s="493">
        <v>28</v>
      </c>
      <c r="B33" s="503">
        <v>102</v>
      </c>
      <c r="C33" s="503">
        <v>105</v>
      </c>
      <c r="D33" s="503">
        <v>18</v>
      </c>
      <c r="E33" s="503">
        <v>15</v>
      </c>
      <c r="F33" s="504">
        <v>29.984477124183005</v>
      </c>
      <c r="G33" s="504">
        <v>29.010317460317463</v>
      </c>
      <c r="H33" s="504">
        <v>40.638888888888893</v>
      </c>
      <c r="I33" s="505">
        <v>35.716666666666669</v>
      </c>
    </row>
    <row r="34" spans="1:9" ht="18" customHeight="1">
      <c r="A34" s="493">
        <v>29</v>
      </c>
      <c r="B34" s="503">
        <v>107</v>
      </c>
      <c r="C34" s="503">
        <v>110</v>
      </c>
      <c r="D34" s="503">
        <v>22</v>
      </c>
      <c r="E34" s="503">
        <v>19</v>
      </c>
      <c r="F34" s="504">
        <v>29.901869158878508</v>
      </c>
      <c r="G34" s="504">
        <v>28.463636363636365</v>
      </c>
      <c r="H34" s="504">
        <v>29.901869158878508</v>
      </c>
      <c r="I34" s="505">
        <v>44.188596491228076</v>
      </c>
    </row>
    <row r="35" spans="1:9" ht="18" customHeight="1">
      <c r="A35" s="493">
        <v>30</v>
      </c>
      <c r="B35" s="503">
        <v>94</v>
      </c>
      <c r="C35" s="503">
        <v>92</v>
      </c>
      <c r="D35" s="503">
        <v>14</v>
      </c>
      <c r="E35" s="503">
        <v>16</v>
      </c>
      <c r="F35" s="504">
        <v>32.086879432624116</v>
      </c>
      <c r="G35" s="504">
        <v>29.064311594202902</v>
      </c>
      <c r="H35" s="504">
        <v>39.68452380952381</v>
      </c>
      <c r="I35" s="505">
        <v>37.71875</v>
      </c>
    </row>
    <row r="36" spans="1:9" ht="18" customHeight="1">
      <c r="A36" s="325" t="s">
        <v>3017</v>
      </c>
      <c r="B36" s="503">
        <v>92</v>
      </c>
      <c r="C36" s="503">
        <v>90</v>
      </c>
      <c r="D36" s="503">
        <v>10</v>
      </c>
      <c r="E36" s="503">
        <v>12</v>
      </c>
      <c r="F36" s="504">
        <v>29.8</v>
      </c>
      <c r="G36" s="504">
        <v>27.3</v>
      </c>
      <c r="H36" s="504">
        <v>38.9</v>
      </c>
      <c r="I36" s="505">
        <v>42.1</v>
      </c>
    </row>
    <row r="37" spans="1:9" ht="18" customHeight="1">
      <c r="A37" s="1741">
        <v>2</v>
      </c>
      <c r="B37" s="503">
        <v>92</v>
      </c>
      <c r="C37" s="503">
        <v>90</v>
      </c>
      <c r="D37" s="503">
        <v>21</v>
      </c>
      <c r="E37" s="503">
        <v>23</v>
      </c>
      <c r="F37" s="504">
        <v>31.2</v>
      </c>
      <c r="G37" s="504">
        <v>28.5</v>
      </c>
      <c r="H37" s="504">
        <v>42.3</v>
      </c>
      <c r="I37" s="505">
        <v>39</v>
      </c>
    </row>
    <row r="38" spans="1:9" ht="18" customHeight="1">
      <c r="A38" s="1791">
        <v>3</v>
      </c>
      <c r="B38" s="2216">
        <v>92</v>
      </c>
      <c r="C38" s="2216">
        <v>90</v>
      </c>
      <c r="D38" s="2217">
        <v>21</v>
      </c>
      <c r="E38" s="2217">
        <v>23</v>
      </c>
      <c r="F38" s="2218">
        <v>31.202898550724637</v>
      </c>
      <c r="G38" s="2218">
        <v>28.530555555555555</v>
      </c>
      <c r="H38" s="2218">
        <v>42.261904761904766</v>
      </c>
      <c r="I38" s="2219">
        <v>39.025362318840578</v>
      </c>
    </row>
    <row r="39" spans="1:9" ht="18" customHeight="1">
      <c r="A39" s="1772">
        <v>4</v>
      </c>
      <c r="B39" s="2220">
        <v>81</v>
      </c>
      <c r="C39" s="2220">
        <v>80</v>
      </c>
      <c r="D39" s="2221">
        <v>15</v>
      </c>
      <c r="E39" s="2221">
        <v>16</v>
      </c>
      <c r="F39" s="2222">
        <v>30.746913583333335</v>
      </c>
      <c r="G39" s="2222">
        <v>28.773958333333336</v>
      </c>
      <c r="H39" s="2222">
        <v>47.244444441666666</v>
      </c>
      <c r="I39" s="2223">
        <v>41.661458333333336</v>
      </c>
    </row>
    <row r="40" spans="1:9" ht="18" customHeight="1">
      <c r="A40" s="2617" t="s">
        <v>569</v>
      </c>
      <c r="B40" s="2617"/>
      <c r="C40" s="2617"/>
      <c r="D40" s="2617"/>
      <c r="E40" s="2617"/>
      <c r="F40" s="2617"/>
      <c r="G40" s="558"/>
      <c r="H40" s="558"/>
      <c r="I40" s="558"/>
    </row>
  </sheetData>
  <mergeCells count="8">
    <mergeCell ref="A40:F40"/>
    <mergeCell ref="A17:A19"/>
    <mergeCell ref="B17:E17"/>
    <mergeCell ref="F17:I17"/>
    <mergeCell ref="B18:C18"/>
    <mergeCell ref="D18:E18"/>
    <mergeCell ref="F18:G18"/>
    <mergeCell ref="H18:I18"/>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58F36-246E-4494-BDCD-AC31D5AB9AB6}">
  <dimension ref="A1:J69"/>
  <sheetViews>
    <sheetView view="pageBreakPreview" topLeftCell="A7" zoomScaleNormal="100" zoomScaleSheetLayoutView="100" workbookViewId="0">
      <selection activeCell="I50" sqref="I50"/>
    </sheetView>
  </sheetViews>
  <sheetFormatPr defaultRowHeight="13.5"/>
  <cols>
    <col min="1" max="2" width="3.625" style="1525" customWidth="1"/>
    <col min="3" max="3" width="15.625" style="1525" customWidth="1"/>
    <col min="4" max="9" width="9.625" style="1525" customWidth="1"/>
    <col min="10" max="10" width="3.25" style="1526" bestFit="1" customWidth="1"/>
    <col min="11" max="254" width="9" style="1525" customWidth="1"/>
    <col min="255" max="256" width="3.625" style="1525" customWidth="1"/>
    <col min="257" max="257" width="15.625" style="1525" customWidth="1"/>
    <col min="258" max="263" width="10.875" style="1525" customWidth="1"/>
    <col min="264" max="510" width="9" style="1525" customWidth="1"/>
    <col min="511" max="512" width="3.625" style="1525" customWidth="1"/>
    <col min="513" max="513" width="15.625" style="1525" customWidth="1"/>
    <col min="514" max="519" width="10.875" style="1525" customWidth="1"/>
    <col min="520" max="766" width="9" style="1525" customWidth="1"/>
    <col min="767" max="768" width="3.625" style="1525" customWidth="1"/>
    <col min="769" max="769" width="15.625" style="1525" customWidth="1"/>
    <col min="770" max="775" width="10.875" style="1525" customWidth="1"/>
    <col min="776" max="1022" width="9" style="1525" customWidth="1"/>
    <col min="1023" max="1024" width="3.625" style="1525" customWidth="1"/>
    <col min="1025" max="1025" width="15.625" style="1525" customWidth="1"/>
    <col min="1026" max="1031" width="10.875" style="1525" customWidth="1"/>
    <col min="1032" max="1278" width="9" style="1525" customWidth="1"/>
    <col min="1279" max="1280" width="3.625" style="1525" customWidth="1"/>
    <col min="1281" max="1281" width="15.625" style="1525" customWidth="1"/>
    <col min="1282" max="1287" width="10.875" style="1525" customWidth="1"/>
    <col min="1288" max="1534" width="9" style="1525" customWidth="1"/>
    <col min="1535" max="1536" width="3.625" style="1525" customWidth="1"/>
    <col min="1537" max="1537" width="15.625" style="1525" customWidth="1"/>
    <col min="1538" max="1543" width="10.875" style="1525" customWidth="1"/>
    <col min="1544" max="1790" width="9" style="1525" customWidth="1"/>
    <col min="1791" max="1792" width="3.625" style="1525" customWidth="1"/>
    <col min="1793" max="1793" width="15.625" style="1525" customWidth="1"/>
    <col min="1794" max="1799" width="10.875" style="1525" customWidth="1"/>
    <col min="1800" max="2046" width="9" style="1525" customWidth="1"/>
    <col min="2047" max="2048" width="3.625" style="1525" customWidth="1"/>
    <col min="2049" max="2049" width="15.625" style="1525" customWidth="1"/>
    <col min="2050" max="2055" width="10.875" style="1525" customWidth="1"/>
    <col min="2056" max="2302" width="9" style="1525" customWidth="1"/>
    <col min="2303" max="2304" width="3.625" style="1525" customWidth="1"/>
    <col min="2305" max="2305" width="15.625" style="1525" customWidth="1"/>
    <col min="2306" max="2311" width="10.875" style="1525" customWidth="1"/>
    <col min="2312" max="2558" width="9" style="1525" customWidth="1"/>
    <col min="2559" max="2560" width="3.625" style="1525" customWidth="1"/>
    <col min="2561" max="2561" width="15.625" style="1525" customWidth="1"/>
    <col min="2562" max="2567" width="10.875" style="1525" customWidth="1"/>
    <col min="2568" max="2814" width="9" style="1525" customWidth="1"/>
    <col min="2815" max="2816" width="3.625" style="1525" customWidth="1"/>
    <col min="2817" max="2817" width="15.625" style="1525" customWidth="1"/>
    <col min="2818" max="2823" width="10.875" style="1525" customWidth="1"/>
    <col min="2824" max="3070" width="9" style="1525" customWidth="1"/>
    <col min="3071" max="3072" width="3.625" style="1525" customWidth="1"/>
    <col min="3073" max="3073" width="15.625" style="1525" customWidth="1"/>
    <col min="3074" max="3079" width="10.875" style="1525" customWidth="1"/>
    <col min="3080" max="3326" width="9" style="1525" customWidth="1"/>
    <col min="3327" max="3328" width="3.625" style="1525" customWidth="1"/>
    <col min="3329" max="3329" width="15.625" style="1525" customWidth="1"/>
    <col min="3330" max="3335" width="10.875" style="1525" customWidth="1"/>
    <col min="3336" max="3582" width="9" style="1525" customWidth="1"/>
    <col min="3583" max="3584" width="3.625" style="1525" customWidth="1"/>
    <col min="3585" max="3585" width="15.625" style="1525" customWidth="1"/>
    <col min="3586" max="3591" width="10.875" style="1525" customWidth="1"/>
    <col min="3592" max="3838" width="9" style="1525" customWidth="1"/>
    <col min="3839" max="3840" width="3.625" style="1525" customWidth="1"/>
    <col min="3841" max="3841" width="15.625" style="1525" customWidth="1"/>
    <col min="3842" max="3847" width="10.875" style="1525" customWidth="1"/>
    <col min="3848" max="4094" width="9" style="1525" customWidth="1"/>
    <col min="4095" max="4096" width="3.625" style="1525" customWidth="1"/>
    <col min="4097" max="4097" width="15.625" style="1525" customWidth="1"/>
    <col min="4098" max="4103" width="10.875" style="1525" customWidth="1"/>
    <col min="4104" max="4350" width="9" style="1525" customWidth="1"/>
    <col min="4351" max="4352" width="3.625" style="1525" customWidth="1"/>
    <col min="4353" max="4353" width="15.625" style="1525" customWidth="1"/>
    <col min="4354" max="4359" width="10.875" style="1525" customWidth="1"/>
    <col min="4360" max="4606" width="9" style="1525" customWidth="1"/>
    <col min="4607" max="4608" width="3.625" style="1525" customWidth="1"/>
    <col min="4609" max="4609" width="15.625" style="1525" customWidth="1"/>
    <col min="4610" max="4615" width="10.875" style="1525" customWidth="1"/>
    <col min="4616" max="4862" width="9" style="1525" customWidth="1"/>
    <col min="4863" max="4864" width="3.625" style="1525" customWidth="1"/>
    <col min="4865" max="4865" width="15.625" style="1525" customWidth="1"/>
    <col min="4866" max="4871" width="10.875" style="1525" customWidth="1"/>
    <col min="4872" max="5118" width="9" style="1525" customWidth="1"/>
    <col min="5119" max="5120" width="3.625" style="1525" customWidth="1"/>
    <col min="5121" max="5121" width="15.625" style="1525" customWidth="1"/>
    <col min="5122" max="5127" width="10.875" style="1525" customWidth="1"/>
    <col min="5128" max="5374" width="9" style="1525" customWidth="1"/>
    <col min="5375" max="5376" width="3.625" style="1525" customWidth="1"/>
    <col min="5377" max="5377" width="15.625" style="1525" customWidth="1"/>
    <col min="5378" max="5383" width="10.875" style="1525" customWidth="1"/>
    <col min="5384" max="5630" width="9" style="1525" customWidth="1"/>
    <col min="5631" max="5632" width="3.625" style="1525" customWidth="1"/>
    <col min="5633" max="5633" width="15.625" style="1525" customWidth="1"/>
    <col min="5634" max="5639" width="10.875" style="1525" customWidth="1"/>
    <col min="5640" max="5886" width="9" style="1525" customWidth="1"/>
    <col min="5887" max="5888" width="3.625" style="1525" customWidth="1"/>
    <col min="5889" max="5889" width="15.625" style="1525" customWidth="1"/>
    <col min="5890" max="5895" width="10.875" style="1525" customWidth="1"/>
    <col min="5896" max="6142" width="9" style="1525" customWidth="1"/>
    <col min="6143" max="6144" width="3.625" style="1525" customWidth="1"/>
    <col min="6145" max="6145" width="15.625" style="1525" customWidth="1"/>
    <col min="6146" max="6151" width="10.875" style="1525" customWidth="1"/>
    <col min="6152" max="6398" width="9" style="1525" customWidth="1"/>
    <col min="6399" max="6400" width="3.625" style="1525" customWidth="1"/>
    <col min="6401" max="6401" width="15.625" style="1525" customWidth="1"/>
    <col min="6402" max="6407" width="10.875" style="1525" customWidth="1"/>
    <col min="6408" max="6654" width="9" style="1525" customWidth="1"/>
    <col min="6655" max="6656" width="3.625" style="1525" customWidth="1"/>
    <col min="6657" max="6657" width="15.625" style="1525" customWidth="1"/>
    <col min="6658" max="6663" width="10.875" style="1525" customWidth="1"/>
    <col min="6664" max="6910" width="9" style="1525" customWidth="1"/>
    <col min="6911" max="6912" width="3.625" style="1525" customWidth="1"/>
    <col min="6913" max="6913" width="15.625" style="1525" customWidth="1"/>
    <col min="6914" max="6919" width="10.875" style="1525" customWidth="1"/>
    <col min="6920" max="7166" width="9" style="1525" customWidth="1"/>
    <col min="7167" max="7168" width="3.625" style="1525" customWidth="1"/>
    <col min="7169" max="7169" width="15.625" style="1525" customWidth="1"/>
    <col min="7170" max="7175" width="10.875" style="1525" customWidth="1"/>
    <col min="7176" max="7422" width="9" style="1525" customWidth="1"/>
    <col min="7423" max="7424" width="3.625" style="1525" customWidth="1"/>
    <col min="7425" max="7425" width="15.625" style="1525" customWidth="1"/>
    <col min="7426" max="7431" width="10.875" style="1525" customWidth="1"/>
    <col min="7432" max="7678" width="9" style="1525" customWidth="1"/>
    <col min="7679" max="7680" width="3.625" style="1525" customWidth="1"/>
    <col min="7681" max="7681" width="15.625" style="1525" customWidth="1"/>
    <col min="7682" max="7687" width="10.875" style="1525" customWidth="1"/>
    <col min="7688" max="7934" width="9" style="1525" customWidth="1"/>
    <col min="7935" max="7936" width="3.625" style="1525" customWidth="1"/>
    <col min="7937" max="7937" width="15.625" style="1525" customWidth="1"/>
    <col min="7938" max="7943" width="10.875" style="1525" customWidth="1"/>
    <col min="7944" max="8190" width="9" style="1525" customWidth="1"/>
    <col min="8191" max="8192" width="3.625" style="1525" customWidth="1"/>
    <col min="8193" max="8193" width="15.625" style="1525" customWidth="1"/>
    <col min="8194" max="8199" width="10.875" style="1525" customWidth="1"/>
    <col min="8200" max="8446" width="9" style="1525" customWidth="1"/>
    <col min="8447" max="8448" width="3.625" style="1525" customWidth="1"/>
    <col min="8449" max="8449" width="15.625" style="1525" customWidth="1"/>
    <col min="8450" max="8455" width="10.875" style="1525" customWidth="1"/>
    <col min="8456" max="8702" width="9" style="1525" customWidth="1"/>
    <col min="8703" max="8704" width="3.625" style="1525" customWidth="1"/>
    <col min="8705" max="8705" width="15.625" style="1525" customWidth="1"/>
    <col min="8706" max="8711" width="10.875" style="1525" customWidth="1"/>
    <col min="8712" max="8958" width="9" style="1525" customWidth="1"/>
    <col min="8959" max="8960" width="3.625" style="1525" customWidth="1"/>
    <col min="8961" max="8961" width="15.625" style="1525" customWidth="1"/>
    <col min="8962" max="8967" width="10.875" style="1525" customWidth="1"/>
    <col min="8968" max="9214" width="9" style="1525" customWidth="1"/>
    <col min="9215" max="9216" width="3.625" style="1525" customWidth="1"/>
    <col min="9217" max="9217" width="15.625" style="1525" customWidth="1"/>
    <col min="9218" max="9223" width="10.875" style="1525" customWidth="1"/>
    <col min="9224" max="9470" width="9" style="1525" customWidth="1"/>
    <col min="9471" max="9472" width="3.625" style="1525" customWidth="1"/>
    <col min="9473" max="9473" width="15.625" style="1525" customWidth="1"/>
    <col min="9474" max="9479" width="10.875" style="1525" customWidth="1"/>
    <col min="9480" max="9726" width="9" style="1525" customWidth="1"/>
    <col min="9727" max="9728" width="3.625" style="1525" customWidth="1"/>
    <col min="9729" max="9729" width="15.625" style="1525" customWidth="1"/>
    <col min="9730" max="9735" width="10.875" style="1525" customWidth="1"/>
    <col min="9736" max="9982" width="9" style="1525" customWidth="1"/>
    <col min="9983" max="9984" width="3.625" style="1525" customWidth="1"/>
    <col min="9985" max="9985" width="15.625" style="1525" customWidth="1"/>
    <col min="9986" max="9991" width="10.875" style="1525" customWidth="1"/>
    <col min="9992" max="10238" width="9" style="1525" customWidth="1"/>
    <col min="10239" max="10240" width="3.625" style="1525" customWidth="1"/>
    <col min="10241" max="10241" width="15.625" style="1525" customWidth="1"/>
    <col min="10242" max="10247" width="10.875" style="1525" customWidth="1"/>
    <col min="10248" max="10494" width="9" style="1525" customWidth="1"/>
    <col min="10495" max="10496" width="3.625" style="1525" customWidth="1"/>
    <col min="10497" max="10497" width="15.625" style="1525" customWidth="1"/>
    <col min="10498" max="10503" width="10.875" style="1525" customWidth="1"/>
    <col min="10504" max="10750" width="9" style="1525" customWidth="1"/>
    <col min="10751" max="10752" width="3.625" style="1525" customWidth="1"/>
    <col min="10753" max="10753" width="15.625" style="1525" customWidth="1"/>
    <col min="10754" max="10759" width="10.875" style="1525" customWidth="1"/>
    <col min="10760" max="11006" width="9" style="1525" customWidth="1"/>
    <col min="11007" max="11008" width="3.625" style="1525" customWidth="1"/>
    <col min="11009" max="11009" width="15.625" style="1525" customWidth="1"/>
    <col min="11010" max="11015" width="10.875" style="1525" customWidth="1"/>
    <col min="11016" max="11262" width="9" style="1525" customWidth="1"/>
    <col min="11263" max="11264" width="3.625" style="1525" customWidth="1"/>
    <col min="11265" max="11265" width="15.625" style="1525" customWidth="1"/>
    <col min="11266" max="11271" width="10.875" style="1525" customWidth="1"/>
    <col min="11272" max="11518" width="9" style="1525" customWidth="1"/>
    <col min="11519" max="11520" width="3.625" style="1525" customWidth="1"/>
    <col min="11521" max="11521" width="15.625" style="1525" customWidth="1"/>
    <col min="11522" max="11527" width="10.875" style="1525" customWidth="1"/>
    <col min="11528" max="11774" width="9" style="1525" customWidth="1"/>
    <col min="11775" max="11776" width="3.625" style="1525" customWidth="1"/>
    <col min="11777" max="11777" width="15.625" style="1525" customWidth="1"/>
    <col min="11778" max="11783" width="10.875" style="1525" customWidth="1"/>
    <col min="11784" max="12030" width="9" style="1525" customWidth="1"/>
    <col min="12031" max="12032" width="3.625" style="1525" customWidth="1"/>
    <col min="12033" max="12033" width="15.625" style="1525" customWidth="1"/>
    <col min="12034" max="12039" width="10.875" style="1525" customWidth="1"/>
    <col min="12040" max="12286" width="9" style="1525" customWidth="1"/>
    <col min="12287" max="12288" width="3.625" style="1525" customWidth="1"/>
    <col min="12289" max="12289" width="15.625" style="1525" customWidth="1"/>
    <col min="12290" max="12295" width="10.875" style="1525" customWidth="1"/>
    <col min="12296" max="12542" width="9" style="1525" customWidth="1"/>
    <col min="12543" max="12544" width="3.625" style="1525" customWidth="1"/>
    <col min="12545" max="12545" width="15.625" style="1525" customWidth="1"/>
    <col min="12546" max="12551" width="10.875" style="1525" customWidth="1"/>
    <col min="12552" max="12798" width="9" style="1525" customWidth="1"/>
    <col min="12799" max="12800" width="3.625" style="1525" customWidth="1"/>
    <col min="12801" max="12801" width="15.625" style="1525" customWidth="1"/>
    <col min="12802" max="12807" width="10.875" style="1525" customWidth="1"/>
    <col min="12808" max="13054" width="9" style="1525" customWidth="1"/>
    <col min="13055" max="13056" width="3.625" style="1525" customWidth="1"/>
    <col min="13057" max="13057" width="15.625" style="1525" customWidth="1"/>
    <col min="13058" max="13063" width="10.875" style="1525" customWidth="1"/>
    <col min="13064" max="13310" width="9" style="1525" customWidth="1"/>
    <col min="13311" max="13312" width="3.625" style="1525" customWidth="1"/>
    <col min="13313" max="13313" width="15.625" style="1525" customWidth="1"/>
    <col min="13314" max="13319" width="10.875" style="1525" customWidth="1"/>
    <col min="13320" max="13566" width="9" style="1525" customWidth="1"/>
    <col min="13567" max="13568" width="3.625" style="1525" customWidth="1"/>
    <col min="13569" max="13569" width="15.625" style="1525" customWidth="1"/>
    <col min="13570" max="13575" width="10.875" style="1525" customWidth="1"/>
    <col min="13576" max="13822" width="9" style="1525" customWidth="1"/>
    <col min="13823" max="13824" width="3.625" style="1525" customWidth="1"/>
    <col min="13825" max="13825" width="15.625" style="1525" customWidth="1"/>
    <col min="13826" max="13831" width="10.875" style="1525" customWidth="1"/>
    <col min="13832" max="14078" width="9" style="1525" customWidth="1"/>
    <col min="14079" max="14080" width="3.625" style="1525" customWidth="1"/>
    <col min="14081" max="14081" width="15.625" style="1525" customWidth="1"/>
    <col min="14082" max="14087" width="10.875" style="1525" customWidth="1"/>
    <col min="14088" max="14334" width="9" style="1525" customWidth="1"/>
    <col min="14335" max="14336" width="3.625" style="1525" customWidth="1"/>
    <col min="14337" max="14337" width="15.625" style="1525" customWidth="1"/>
    <col min="14338" max="14343" width="10.875" style="1525" customWidth="1"/>
    <col min="14344" max="14590" width="9" style="1525" customWidth="1"/>
    <col min="14591" max="14592" width="3.625" style="1525" customWidth="1"/>
    <col min="14593" max="14593" width="15.625" style="1525" customWidth="1"/>
    <col min="14594" max="14599" width="10.875" style="1525" customWidth="1"/>
    <col min="14600" max="14846" width="9" style="1525" customWidth="1"/>
    <col min="14847" max="14848" width="3.625" style="1525" customWidth="1"/>
    <col min="14849" max="14849" width="15.625" style="1525" customWidth="1"/>
    <col min="14850" max="14855" width="10.875" style="1525" customWidth="1"/>
    <col min="14856" max="15102" width="9" style="1525" customWidth="1"/>
    <col min="15103" max="15104" width="3.625" style="1525" customWidth="1"/>
    <col min="15105" max="15105" width="15.625" style="1525" customWidth="1"/>
    <col min="15106" max="15111" width="10.875" style="1525" customWidth="1"/>
    <col min="15112" max="15358" width="9" style="1525" customWidth="1"/>
    <col min="15359" max="15360" width="3.625" style="1525" customWidth="1"/>
    <col min="15361" max="15361" width="15.625" style="1525" customWidth="1"/>
    <col min="15362" max="15367" width="10.875" style="1525" customWidth="1"/>
    <col min="15368" max="15614" width="9" style="1525" customWidth="1"/>
    <col min="15615" max="15616" width="3.625" style="1525" customWidth="1"/>
    <col min="15617" max="15617" width="15.625" style="1525" customWidth="1"/>
    <col min="15618" max="15623" width="10.875" style="1525" customWidth="1"/>
    <col min="15624" max="15870" width="9" style="1525" customWidth="1"/>
    <col min="15871" max="15872" width="3.625" style="1525" customWidth="1"/>
    <col min="15873" max="15873" width="15.625" style="1525" customWidth="1"/>
    <col min="15874" max="15879" width="10.875" style="1525" customWidth="1"/>
    <col min="15880" max="16126" width="9" style="1525" customWidth="1"/>
    <col min="16127" max="16128" width="3.625" style="1525" customWidth="1"/>
    <col min="16129" max="16129" width="15.625" style="1525" customWidth="1"/>
    <col min="16130" max="16135" width="10.875" style="1525" customWidth="1"/>
    <col min="16136" max="16384" width="9" style="1525" customWidth="1"/>
  </cols>
  <sheetData>
    <row r="1" spans="1:10" ht="25.5" customHeight="1">
      <c r="A1" s="1524" t="s">
        <v>3690</v>
      </c>
    </row>
    <row r="2" spans="1:10" s="1530" customFormat="1" ht="18" customHeight="1">
      <c r="A2" s="3044"/>
      <c r="B2" s="3044"/>
      <c r="C2" s="3045"/>
      <c r="D2" s="1527" t="s">
        <v>3691</v>
      </c>
      <c r="E2" s="1528" t="s">
        <v>3692</v>
      </c>
      <c r="F2" s="1527" t="s">
        <v>3693</v>
      </c>
      <c r="G2" s="1528" t="s">
        <v>3694</v>
      </c>
      <c r="H2" s="2224" t="s">
        <v>3695</v>
      </c>
      <c r="I2" s="2225" t="s">
        <v>3696</v>
      </c>
      <c r="J2" s="1529"/>
    </row>
    <row r="3" spans="1:10" ht="14.1" customHeight="1">
      <c r="A3" s="3046" t="s">
        <v>3697</v>
      </c>
      <c r="B3" s="3048" t="s">
        <v>3698</v>
      </c>
      <c r="C3" s="1531"/>
      <c r="D3" s="1532" t="s">
        <v>2764</v>
      </c>
      <c r="E3" s="1533" t="s">
        <v>2764</v>
      </c>
      <c r="F3" s="1532" t="s">
        <v>2764</v>
      </c>
      <c r="G3" s="1533" t="s">
        <v>2764</v>
      </c>
      <c r="H3" s="2226" t="s">
        <v>2764</v>
      </c>
      <c r="I3" s="2227" t="s">
        <v>2764</v>
      </c>
    </row>
    <row r="4" spans="1:10" ht="14.1" customHeight="1">
      <c r="A4" s="3047"/>
      <c r="B4" s="3049"/>
      <c r="C4" s="1534" t="s">
        <v>3699</v>
      </c>
      <c r="D4" s="1535">
        <v>5500</v>
      </c>
      <c r="E4" s="1536">
        <v>5603</v>
      </c>
      <c r="F4" s="1535">
        <v>5466</v>
      </c>
      <c r="G4" s="1536">
        <v>5367</v>
      </c>
      <c r="H4" s="2228">
        <v>5517</v>
      </c>
      <c r="I4" s="2229">
        <v>6028</v>
      </c>
    </row>
    <row r="5" spans="1:10" ht="14.1" customHeight="1">
      <c r="A5" s="3047"/>
      <c r="B5" s="3050"/>
      <c r="C5" s="1537" t="s">
        <v>3700</v>
      </c>
      <c r="D5" s="1538">
        <v>5500</v>
      </c>
      <c r="E5" s="1539">
        <v>5603</v>
      </c>
      <c r="F5" s="1538">
        <f>SUM(F4)</f>
        <v>5466</v>
      </c>
      <c r="G5" s="1539">
        <f>SUM(G4)</f>
        <v>5367</v>
      </c>
      <c r="H5" s="2230">
        <f>SUM(H4)</f>
        <v>5517</v>
      </c>
      <c r="I5" s="2231">
        <f>SUM(I4)</f>
        <v>6028</v>
      </c>
    </row>
    <row r="6" spans="1:10" ht="14.1" customHeight="1">
      <c r="A6" s="3047"/>
      <c r="B6" s="3049" t="s">
        <v>3701</v>
      </c>
      <c r="C6" s="1534" t="s">
        <v>3702</v>
      </c>
      <c r="D6" s="1535">
        <v>1287</v>
      </c>
      <c r="E6" s="1536">
        <v>1630</v>
      </c>
      <c r="F6" s="1535">
        <v>1716</v>
      </c>
      <c r="G6" s="1536">
        <v>1234</v>
      </c>
      <c r="H6" s="2228">
        <v>1361</v>
      </c>
      <c r="I6" s="2229">
        <v>636</v>
      </c>
    </row>
    <row r="7" spans="1:10" ht="14.1" customHeight="1">
      <c r="A7" s="3047"/>
      <c r="B7" s="3049"/>
      <c r="C7" s="1534" t="s">
        <v>3703</v>
      </c>
      <c r="D7" s="1535">
        <v>1460</v>
      </c>
      <c r="E7" s="1536">
        <v>1407</v>
      </c>
      <c r="F7" s="1535">
        <v>1391</v>
      </c>
      <c r="G7" s="1536">
        <v>1545</v>
      </c>
      <c r="H7" s="2228">
        <v>1727</v>
      </c>
      <c r="I7" s="2229">
        <v>515</v>
      </c>
    </row>
    <row r="8" spans="1:10" ht="14.1" customHeight="1">
      <c r="A8" s="3047"/>
      <c r="B8" s="3049"/>
      <c r="C8" s="1540" t="s">
        <v>3704</v>
      </c>
      <c r="D8" s="1535">
        <v>1809</v>
      </c>
      <c r="E8" s="1536">
        <v>1881</v>
      </c>
      <c r="F8" s="1535">
        <v>1843</v>
      </c>
      <c r="G8" s="1536">
        <v>1882</v>
      </c>
      <c r="H8" s="2228">
        <v>1778</v>
      </c>
      <c r="I8" s="2229">
        <v>1558</v>
      </c>
    </row>
    <row r="9" spans="1:10" ht="14.1" customHeight="1">
      <c r="A9" s="3047"/>
      <c r="B9" s="3050"/>
      <c r="C9" s="1541" t="s">
        <v>3700</v>
      </c>
      <c r="D9" s="1538">
        <v>4556</v>
      </c>
      <c r="E9" s="1539">
        <v>4918</v>
      </c>
      <c r="F9" s="1538">
        <f>SUM(F6:F8)</f>
        <v>4950</v>
      </c>
      <c r="G9" s="1539">
        <f>SUM(G6:G8)</f>
        <v>4661</v>
      </c>
      <c r="H9" s="2230">
        <f>SUM(H6:H8)</f>
        <v>4866</v>
      </c>
      <c r="I9" s="2231">
        <f>SUM(I6:I8)</f>
        <v>2709</v>
      </c>
    </row>
    <row r="10" spans="1:10" ht="14.1" customHeight="1">
      <c r="A10" s="3047"/>
      <c r="B10" s="3037" t="s">
        <v>3705</v>
      </c>
      <c r="C10" s="3038"/>
      <c r="D10" s="1542">
        <v>10056</v>
      </c>
      <c r="E10" s="1543">
        <v>10521</v>
      </c>
      <c r="F10" s="1542">
        <f>F5+F9</f>
        <v>10416</v>
      </c>
      <c r="G10" s="1543">
        <f>G5+G9</f>
        <v>10028</v>
      </c>
      <c r="H10" s="2232">
        <f>H5+H9</f>
        <v>10383</v>
      </c>
      <c r="I10" s="2233">
        <f>I5+I9</f>
        <v>8737</v>
      </c>
    </row>
    <row r="11" spans="1:10" ht="14.1" customHeight="1">
      <c r="A11" s="3046" t="s">
        <v>3706</v>
      </c>
      <c r="B11" s="3048" t="s">
        <v>3707</v>
      </c>
      <c r="C11" s="1544" t="s">
        <v>3708</v>
      </c>
      <c r="D11" s="1542">
        <v>339</v>
      </c>
      <c r="E11" s="1543">
        <v>334</v>
      </c>
      <c r="F11" s="1542">
        <v>355</v>
      </c>
      <c r="G11" s="1543">
        <v>322</v>
      </c>
      <c r="H11" s="2232">
        <v>312</v>
      </c>
      <c r="I11" s="2233">
        <v>88</v>
      </c>
    </row>
    <row r="12" spans="1:10" ht="14.1" customHeight="1">
      <c r="A12" s="3047"/>
      <c r="B12" s="3050"/>
      <c r="C12" s="1545" t="s">
        <v>3700</v>
      </c>
      <c r="D12" s="1538">
        <v>339</v>
      </c>
      <c r="E12" s="1539">
        <v>334</v>
      </c>
      <c r="F12" s="1538">
        <f>SUM(F11)</f>
        <v>355</v>
      </c>
      <c r="G12" s="1539">
        <f>SUM(G11)</f>
        <v>322</v>
      </c>
      <c r="H12" s="2230">
        <f>SUM(H11)</f>
        <v>312</v>
      </c>
      <c r="I12" s="2231">
        <f>SUM(I11)</f>
        <v>88</v>
      </c>
    </row>
    <row r="13" spans="1:10" ht="14.1" customHeight="1">
      <c r="A13" s="3047"/>
      <c r="B13" s="3049" t="s">
        <v>3701</v>
      </c>
      <c r="C13" s="1534" t="s">
        <v>3702</v>
      </c>
      <c r="D13" s="1546">
        <v>290</v>
      </c>
      <c r="E13" s="1536">
        <v>308</v>
      </c>
      <c r="F13" s="1546">
        <v>331</v>
      </c>
      <c r="G13" s="1536">
        <v>325</v>
      </c>
      <c r="H13" s="2234">
        <v>328</v>
      </c>
      <c r="I13" s="2229">
        <v>153</v>
      </c>
    </row>
    <row r="14" spans="1:10" ht="14.1" customHeight="1">
      <c r="A14" s="3047"/>
      <c r="B14" s="3049"/>
      <c r="C14" s="1534" t="s">
        <v>3704</v>
      </c>
      <c r="D14" s="1535">
        <v>0</v>
      </c>
      <c r="E14" s="1536">
        <v>0</v>
      </c>
      <c r="F14" s="1535">
        <v>0</v>
      </c>
      <c r="G14" s="1536">
        <v>0</v>
      </c>
      <c r="H14" s="2228">
        <v>0</v>
      </c>
      <c r="I14" s="2229">
        <v>0</v>
      </c>
    </row>
    <row r="15" spans="1:10" ht="14.1" customHeight="1">
      <c r="A15" s="3047"/>
      <c r="B15" s="3049"/>
      <c r="C15" s="1534" t="s">
        <v>3709</v>
      </c>
      <c r="D15" s="1535">
        <v>57</v>
      </c>
      <c r="E15" s="1536">
        <v>41</v>
      </c>
      <c r="F15" s="1535">
        <v>40</v>
      </c>
      <c r="G15" s="1536">
        <v>36</v>
      </c>
      <c r="H15" s="2228">
        <v>41</v>
      </c>
      <c r="I15" s="2229">
        <v>43</v>
      </c>
    </row>
    <row r="16" spans="1:10" ht="14.1" customHeight="1">
      <c r="A16" s="3047"/>
      <c r="B16" s="3049"/>
      <c r="C16" s="1534" t="s">
        <v>3710</v>
      </c>
      <c r="D16" s="1535">
        <v>27</v>
      </c>
      <c r="E16" s="1536">
        <v>25</v>
      </c>
      <c r="F16" s="1535">
        <v>24</v>
      </c>
      <c r="G16" s="1536">
        <v>16</v>
      </c>
      <c r="H16" s="2228">
        <v>15</v>
      </c>
      <c r="I16" s="2229">
        <v>14</v>
      </c>
    </row>
    <row r="17" spans="1:9" ht="14.1" customHeight="1">
      <c r="A17" s="3047"/>
      <c r="B17" s="3049"/>
      <c r="C17" s="1534" t="s">
        <v>3711</v>
      </c>
      <c r="D17" s="1547" t="s">
        <v>572</v>
      </c>
      <c r="E17" s="1547" t="s">
        <v>573</v>
      </c>
      <c r="F17" s="1547" t="s">
        <v>3712</v>
      </c>
      <c r="G17" s="1547" t="s">
        <v>3713</v>
      </c>
      <c r="H17" s="2235" t="s">
        <v>3714</v>
      </c>
      <c r="I17" s="2235" t="s">
        <v>3715</v>
      </c>
    </row>
    <row r="18" spans="1:9" ht="14.1" customHeight="1">
      <c r="A18" s="3047"/>
      <c r="B18" s="3050"/>
      <c r="C18" s="1537" t="s">
        <v>3700</v>
      </c>
      <c r="D18" s="1538">
        <v>374</v>
      </c>
      <c r="E18" s="1539">
        <v>374</v>
      </c>
      <c r="F18" s="1538">
        <f>SUM(F13:F16)</f>
        <v>395</v>
      </c>
      <c r="G18" s="1539">
        <f>SUM(G13:G16)</f>
        <v>377</v>
      </c>
      <c r="H18" s="2230">
        <f>SUM(H13:H16)</f>
        <v>384</v>
      </c>
      <c r="I18" s="2231">
        <f>SUM(I13:I16)</f>
        <v>210</v>
      </c>
    </row>
    <row r="19" spans="1:9" ht="14.1" customHeight="1">
      <c r="A19" s="3047"/>
      <c r="B19" s="3037" t="s">
        <v>3705</v>
      </c>
      <c r="C19" s="3038"/>
      <c r="D19" s="1535">
        <v>713</v>
      </c>
      <c r="E19" s="1536">
        <v>708</v>
      </c>
      <c r="F19" s="1535">
        <f>F12+F18</f>
        <v>750</v>
      </c>
      <c r="G19" s="1536">
        <f>G12+G18</f>
        <v>699</v>
      </c>
      <c r="H19" s="2228">
        <f>H12+H18</f>
        <v>696</v>
      </c>
      <c r="I19" s="2229">
        <f>I12+I18</f>
        <v>298</v>
      </c>
    </row>
    <row r="20" spans="1:9" ht="14.1" customHeight="1">
      <c r="A20" s="3046" t="s">
        <v>3716</v>
      </c>
      <c r="B20" s="3048" t="s">
        <v>3707</v>
      </c>
      <c r="C20" s="1548" t="s">
        <v>3717</v>
      </c>
      <c r="D20" s="1542">
        <v>115</v>
      </c>
      <c r="E20" s="1543">
        <v>114</v>
      </c>
      <c r="F20" s="1542">
        <v>124</v>
      </c>
      <c r="G20" s="1543">
        <v>108</v>
      </c>
      <c r="H20" s="2232">
        <v>106</v>
      </c>
      <c r="I20" s="2233">
        <v>102</v>
      </c>
    </row>
    <row r="21" spans="1:9" ht="14.1" customHeight="1">
      <c r="A21" s="3047"/>
      <c r="B21" s="3049"/>
      <c r="C21" s="1534" t="s">
        <v>3718</v>
      </c>
      <c r="D21" s="1546">
        <v>78</v>
      </c>
      <c r="E21" s="1549">
        <v>78</v>
      </c>
      <c r="F21" s="1546">
        <v>80</v>
      </c>
      <c r="G21" s="1549">
        <v>82</v>
      </c>
      <c r="H21" s="2234">
        <v>85</v>
      </c>
      <c r="I21" s="2236">
        <v>84</v>
      </c>
    </row>
    <row r="22" spans="1:9" ht="14.1" customHeight="1">
      <c r="A22" s="3047"/>
      <c r="B22" s="3049"/>
      <c r="C22" s="1534" t="s">
        <v>3719</v>
      </c>
      <c r="D22" s="1535">
        <v>175</v>
      </c>
      <c r="E22" s="1536">
        <v>166</v>
      </c>
      <c r="F22" s="1535">
        <v>160</v>
      </c>
      <c r="G22" s="1536">
        <v>152</v>
      </c>
      <c r="H22" s="2228">
        <v>150</v>
      </c>
      <c r="I22" s="2229">
        <v>145</v>
      </c>
    </row>
    <row r="23" spans="1:9" ht="14.1" customHeight="1">
      <c r="A23" s="3047"/>
      <c r="B23" s="3049"/>
      <c r="C23" s="1534" t="s">
        <v>3720</v>
      </c>
      <c r="D23" s="1535">
        <v>372</v>
      </c>
      <c r="E23" s="1536">
        <v>341</v>
      </c>
      <c r="F23" s="1535">
        <v>347</v>
      </c>
      <c r="G23" s="1536">
        <v>339</v>
      </c>
      <c r="H23" s="2228">
        <v>241</v>
      </c>
      <c r="I23" s="2229">
        <v>0</v>
      </c>
    </row>
    <row r="24" spans="1:9" ht="14.1" customHeight="1">
      <c r="A24" s="3047"/>
      <c r="B24" s="3049"/>
      <c r="C24" s="1534" t="s">
        <v>3721</v>
      </c>
      <c r="D24" s="1546">
        <v>219</v>
      </c>
      <c r="E24" s="1549">
        <v>239</v>
      </c>
      <c r="F24" s="1546">
        <v>223</v>
      </c>
      <c r="G24" s="1549">
        <v>220</v>
      </c>
      <c r="H24" s="2234">
        <v>212</v>
      </c>
      <c r="I24" s="2236">
        <v>182</v>
      </c>
    </row>
    <row r="25" spans="1:9" ht="14.1" customHeight="1">
      <c r="A25" s="3047"/>
      <c r="B25" s="3049"/>
      <c r="C25" s="1550" t="s">
        <v>3722</v>
      </c>
      <c r="D25" s="1546">
        <v>213</v>
      </c>
      <c r="E25" s="1549">
        <v>199</v>
      </c>
      <c r="F25" s="1546">
        <v>289</v>
      </c>
      <c r="G25" s="1549">
        <v>267</v>
      </c>
      <c r="H25" s="2234">
        <v>261</v>
      </c>
      <c r="I25" s="2236">
        <v>207</v>
      </c>
    </row>
    <row r="26" spans="1:9" ht="14.1" customHeight="1">
      <c r="A26" s="3047"/>
      <c r="B26" s="3050"/>
      <c r="C26" s="1537" t="s">
        <v>3700</v>
      </c>
      <c r="D26" s="1538">
        <v>1172</v>
      </c>
      <c r="E26" s="1551">
        <v>1137</v>
      </c>
      <c r="F26" s="1538">
        <f>SUM(F20:F25)</f>
        <v>1223</v>
      </c>
      <c r="G26" s="1551">
        <f>SUM(G20:G25)</f>
        <v>1168</v>
      </c>
      <c r="H26" s="2230">
        <f>SUM(H20:H25)</f>
        <v>1055</v>
      </c>
      <c r="I26" s="2237">
        <f>SUM(I20:I25)</f>
        <v>720</v>
      </c>
    </row>
    <row r="27" spans="1:9" ht="14.1" customHeight="1">
      <c r="A27" s="3047"/>
      <c r="B27" s="3048" t="s">
        <v>3723</v>
      </c>
      <c r="C27" s="1534" t="s">
        <v>3704</v>
      </c>
      <c r="D27" s="2564" t="s">
        <v>111</v>
      </c>
      <c r="E27" s="1552" t="s">
        <v>111</v>
      </c>
      <c r="F27" s="1553" t="s">
        <v>111</v>
      </c>
      <c r="G27" s="1552" t="s">
        <v>111</v>
      </c>
      <c r="H27" s="1553" t="s">
        <v>111</v>
      </c>
      <c r="I27" s="2238" t="s">
        <v>111</v>
      </c>
    </row>
    <row r="28" spans="1:9" ht="14.1" customHeight="1">
      <c r="A28" s="3047"/>
      <c r="B28" s="3049"/>
      <c r="C28" s="1534" t="s">
        <v>3703</v>
      </c>
      <c r="D28" s="1546">
        <v>59</v>
      </c>
      <c r="E28" s="1536">
        <v>64</v>
      </c>
      <c r="F28" s="1546">
        <v>32</v>
      </c>
      <c r="G28" s="1536">
        <v>31</v>
      </c>
      <c r="H28" s="2234">
        <v>30</v>
      </c>
      <c r="I28" s="2229">
        <v>30</v>
      </c>
    </row>
    <row r="29" spans="1:9" ht="14.1" customHeight="1">
      <c r="A29" s="3047"/>
      <c r="B29" s="3049"/>
      <c r="C29" s="1550" t="s">
        <v>3722</v>
      </c>
      <c r="D29" s="1546">
        <v>54</v>
      </c>
      <c r="E29" s="1536">
        <v>48</v>
      </c>
      <c r="F29" s="1546">
        <v>54</v>
      </c>
      <c r="G29" s="1536">
        <v>52</v>
      </c>
      <c r="H29" s="2234">
        <v>53</v>
      </c>
      <c r="I29" s="2229">
        <v>0</v>
      </c>
    </row>
    <row r="30" spans="1:9" ht="14.1" customHeight="1">
      <c r="A30" s="3047"/>
      <c r="B30" s="3050"/>
      <c r="C30" s="1537" t="s">
        <v>3700</v>
      </c>
      <c r="D30" s="1538">
        <v>113</v>
      </c>
      <c r="E30" s="1539">
        <v>112</v>
      </c>
      <c r="F30" s="1538">
        <f>SUM(F28:F29)</f>
        <v>86</v>
      </c>
      <c r="G30" s="1539">
        <f>SUM(G28:G29)</f>
        <v>83</v>
      </c>
      <c r="H30" s="2230">
        <f>SUM(H28:H29)</f>
        <v>83</v>
      </c>
      <c r="I30" s="2231">
        <f>SUM(I28:I29)</f>
        <v>30</v>
      </c>
    </row>
    <row r="31" spans="1:9" ht="14.1" customHeight="1">
      <c r="A31" s="3047"/>
      <c r="B31" s="3049" t="s">
        <v>3724</v>
      </c>
      <c r="C31" s="1554" t="s">
        <v>3725</v>
      </c>
      <c r="D31" s="1546">
        <v>20</v>
      </c>
      <c r="E31" s="1549">
        <v>20</v>
      </c>
      <c r="F31" s="1546">
        <v>26</v>
      </c>
      <c r="G31" s="1549">
        <v>20</v>
      </c>
      <c r="H31" s="2234">
        <v>24</v>
      </c>
      <c r="I31" s="2236">
        <v>28</v>
      </c>
    </row>
    <row r="32" spans="1:9" ht="14.1" customHeight="1">
      <c r="A32" s="3047"/>
      <c r="B32" s="3049"/>
      <c r="C32" s="1555" t="s">
        <v>3726</v>
      </c>
      <c r="D32" s="1535">
        <v>517</v>
      </c>
      <c r="E32" s="1536">
        <v>478</v>
      </c>
      <c r="F32" s="1535">
        <v>427</v>
      </c>
      <c r="G32" s="1536">
        <v>434</v>
      </c>
      <c r="H32" s="2228">
        <v>382</v>
      </c>
      <c r="I32" s="2229">
        <v>348</v>
      </c>
    </row>
    <row r="33" spans="1:9" ht="14.1" customHeight="1">
      <c r="A33" s="3047"/>
      <c r="B33" s="3050"/>
      <c r="C33" s="1537" t="s">
        <v>3700</v>
      </c>
      <c r="D33" s="1538">
        <v>537</v>
      </c>
      <c r="E33" s="1539">
        <v>498</v>
      </c>
      <c r="F33" s="1538">
        <f>SUM(F31:F32)</f>
        <v>453</v>
      </c>
      <c r="G33" s="1539">
        <f>SUM(G31:G32)</f>
        <v>454</v>
      </c>
      <c r="H33" s="2230">
        <f>SUM(H31:H32)</f>
        <v>406</v>
      </c>
      <c r="I33" s="2231">
        <f>SUM(I31:I32)</f>
        <v>376</v>
      </c>
    </row>
    <row r="34" spans="1:9" ht="14.1" customHeight="1">
      <c r="A34" s="3051"/>
      <c r="B34" s="3052" t="s">
        <v>3705</v>
      </c>
      <c r="C34" s="3034"/>
      <c r="D34" s="1542">
        <v>1822</v>
      </c>
      <c r="E34" s="1556">
        <v>1747</v>
      </c>
      <c r="F34" s="1542">
        <f>SUM(F26+F30+F33)</f>
        <v>1762</v>
      </c>
      <c r="G34" s="1556">
        <f>SUM(G26+G30+G33)</f>
        <v>1705</v>
      </c>
      <c r="H34" s="2232">
        <f>SUM(H26+H30+H33)</f>
        <v>1544</v>
      </c>
      <c r="I34" s="2239">
        <f>SUM(I26+I30+I33)</f>
        <v>1126</v>
      </c>
    </row>
    <row r="35" spans="1:9" ht="14.1" customHeight="1">
      <c r="A35" s="3033" t="s">
        <v>3727</v>
      </c>
      <c r="B35" s="3033"/>
      <c r="C35" s="3034"/>
      <c r="D35" s="1557">
        <v>12591</v>
      </c>
      <c r="E35" s="1558">
        <v>12976</v>
      </c>
      <c r="F35" s="1557">
        <f>SUM(F10+F19+F34)</f>
        <v>12928</v>
      </c>
      <c r="G35" s="1558">
        <f>G10+G19+G34</f>
        <v>12432</v>
      </c>
      <c r="H35" s="2240">
        <f>SUM(H10+H19+H34)</f>
        <v>12623</v>
      </c>
      <c r="I35" s="2241">
        <f>I10+I19+I34</f>
        <v>10161</v>
      </c>
    </row>
    <row r="36" spans="1:9" ht="18" customHeight="1">
      <c r="A36" s="1534"/>
      <c r="B36" s="1534"/>
      <c r="C36" s="1534"/>
      <c r="D36" s="1536"/>
      <c r="E36" s="1536"/>
      <c r="F36" s="1536"/>
      <c r="G36" s="1536"/>
      <c r="H36" s="2229"/>
      <c r="I36" s="2229"/>
    </row>
    <row r="37" spans="1:9" ht="14.1" customHeight="1">
      <c r="A37" s="3035" t="s">
        <v>3728</v>
      </c>
      <c r="B37" s="3037" t="s">
        <v>3729</v>
      </c>
      <c r="C37" s="3038"/>
      <c r="D37" s="1542">
        <v>318</v>
      </c>
      <c r="E37" s="1543">
        <v>317</v>
      </c>
      <c r="F37" s="1542">
        <v>294</v>
      </c>
      <c r="G37" s="1543">
        <v>268</v>
      </c>
      <c r="H37" s="2232">
        <v>254</v>
      </c>
      <c r="I37" s="2233">
        <v>173</v>
      </c>
    </row>
    <row r="38" spans="1:9" ht="14.1" customHeight="1">
      <c r="A38" s="3036"/>
      <c r="B38" s="3039" t="s">
        <v>3730</v>
      </c>
      <c r="C38" s="3040"/>
      <c r="D38" s="1535">
        <v>229</v>
      </c>
      <c r="E38" s="1536">
        <v>205</v>
      </c>
      <c r="F38" s="1535">
        <v>201</v>
      </c>
      <c r="G38" s="1536">
        <v>187</v>
      </c>
      <c r="H38" s="2228">
        <v>172</v>
      </c>
      <c r="I38" s="2229">
        <v>195</v>
      </c>
    </row>
    <row r="39" spans="1:9" ht="14.1" customHeight="1">
      <c r="A39" s="3036"/>
      <c r="B39" s="3039" t="s">
        <v>3718</v>
      </c>
      <c r="C39" s="3040"/>
      <c r="D39" s="1535">
        <v>77</v>
      </c>
      <c r="E39" s="1536">
        <v>73</v>
      </c>
      <c r="F39" s="1535">
        <v>80</v>
      </c>
      <c r="G39" s="1536">
        <v>74</v>
      </c>
      <c r="H39" s="2228">
        <v>81</v>
      </c>
      <c r="I39" s="2229">
        <v>75</v>
      </c>
    </row>
    <row r="40" spans="1:9" ht="14.1" customHeight="1">
      <c r="A40" s="3036"/>
      <c r="B40" s="3039" t="s">
        <v>3720</v>
      </c>
      <c r="C40" s="3040"/>
      <c r="D40" s="1535">
        <v>380</v>
      </c>
      <c r="E40" s="1536">
        <v>349</v>
      </c>
      <c r="F40" s="1535">
        <v>353</v>
      </c>
      <c r="G40" s="1536">
        <v>345</v>
      </c>
      <c r="H40" s="2228">
        <v>244</v>
      </c>
      <c r="I40" s="2229">
        <v>0</v>
      </c>
    </row>
    <row r="41" spans="1:9" ht="14.1" customHeight="1">
      <c r="A41" s="3036"/>
      <c r="B41" s="3039" t="s">
        <v>3721</v>
      </c>
      <c r="C41" s="3040"/>
      <c r="D41" s="1535">
        <v>219</v>
      </c>
      <c r="E41" s="1536">
        <v>239</v>
      </c>
      <c r="F41" s="1535">
        <v>223</v>
      </c>
      <c r="G41" s="1536">
        <v>220</v>
      </c>
      <c r="H41" s="2228">
        <v>212</v>
      </c>
      <c r="I41" s="2229">
        <v>182</v>
      </c>
    </row>
    <row r="42" spans="1:9" ht="14.1" customHeight="1">
      <c r="A42" s="3036"/>
      <c r="B42" s="3041" t="s">
        <v>3731</v>
      </c>
      <c r="C42" s="3042"/>
      <c r="D42" s="1535">
        <v>804</v>
      </c>
      <c r="E42" s="1536">
        <v>745</v>
      </c>
      <c r="F42" s="1535">
        <v>765</v>
      </c>
      <c r="G42" s="1536">
        <v>771</v>
      </c>
      <c r="H42" s="2228">
        <v>688</v>
      </c>
      <c r="I42" s="2229">
        <v>555</v>
      </c>
    </row>
    <row r="43" spans="1:9" ht="14.1" customHeight="1">
      <c r="A43" s="3036"/>
      <c r="B43" s="3039" t="s">
        <v>3732</v>
      </c>
      <c r="C43" s="3040"/>
      <c r="D43" s="1535">
        <v>1</v>
      </c>
      <c r="E43" s="1536">
        <v>1</v>
      </c>
      <c r="F43" s="1535">
        <v>1</v>
      </c>
      <c r="G43" s="1536">
        <v>1</v>
      </c>
      <c r="H43" s="2228">
        <v>1</v>
      </c>
      <c r="I43" s="2229">
        <v>1</v>
      </c>
    </row>
    <row r="44" spans="1:9" ht="14.1" customHeight="1">
      <c r="A44" s="3036"/>
      <c r="B44" s="3039" t="s">
        <v>3733</v>
      </c>
      <c r="C44" s="3043"/>
      <c r="D44" s="1535">
        <v>25</v>
      </c>
      <c r="E44" s="1559">
        <v>21</v>
      </c>
      <c r="F44" s="1535">
        <v>25</v>
      </c>
      <c r="G44" s="1559">
        <v>23</v>
      </c>
      <c r="H44" s="2228">
        <v>19</v>
      </c>
      <c r="I44" s="2242">
        <v>5</v>
      </c>
    </row>
    <row r="45" spans="1:9" ht="14.1" customHeight="1">
      <c r="A45" s="3036"/>
      <c r="B45" s="3039" t="s">
        <v>3734</v>
      </c>
      <c r="C45" s="3043"/>
      <c r="D45" s="1560">
        <v>20</v>
      </c>
      <c r="E45" s="1561">
        <v>10</v>
      </c>
      <c r="F45" s="1560">
        <v>20</v>
      </c>
      <c r="G45" s="1561">
        <v>10</v>
      </c>
      <c r="H45" s="2243">
        <v>22</v>
      </c>
      <c r="I45" s="2244">
        <v>8</v>
      </c>
    </row>
    <row r="46" spans="1:9" ht="14.1" customHeight="1">
      <c r="A46" s="3033" t="s">
        <v>3735</v>
      </c>
      <c r="B46" s="3033"/>
      <c r="C46" s="3034"/>
      <c r="D46" s="1557">
        <v>2073</v>
      </c>
      <c r="E46" s="1556">
        <v>1960</v>
      </c>
      <c r="F46" s="1557">
        <f>SUM(F37:F45)</f>
        <v>1962</v>
      </c>
      <c r="G46" s="1556">
        <f>SUM(G37:G45)</f>
        <v>1899</v>
      </c>
      <c r="H46" s="2240">
        <f>SUM(H37:H45)</f>
        <v>1693</v>
      </c>
      <c r="I46" s="2239">
        <f>SUM(I37:I45)</f>
        <v>1194</v>
      </c>
    </row>
    <row r="47" spans="1:9" ht="18" customHeight="1">
      <c r="A47" s="1562" t="s">
        <v>3736</v>
      </c>
      <c r="D47" s="1536"/>
      <c r="E47" s="1536"/>
      <c r="F47" s="1536"/>
      <c r="G47" s="1536"/>
      <c r="H47" s="2229"/>
      <c r="I47" s="2229"/>
    </row>
    <row r="48" spans="1:9" ht="18" customHeight="1">
      <c r="A48" s="1525" t="s">
        <v>3737</v>
      </c>
      <c r="D48" s="1563"/>
      <c r="E48" s="1563"/>
      <c r="F48" s="1563"/>
      <c r="G48" s="1563"/>
      <c r="H48" s="2245"/>
      <c r="I48" s="2245"/>
    </row>
    <row r="49" spans="1:9" ht="18" customHeight="1">
      <c r="A49" s="1525" t="s">
        <v>3738</v>
      </c>
      <c r="D49" s="1563"/>
      <c r="E49" s="1563"/>
      <c r="F49" s="1563"/>
      <c r="G49" s="1563"/>
      <c r="H49" s="1563"/>
      <c r="I49" s="1563"/>
    </row>
    <row r="50" spans="1:9" ht="17.25" customHeight="1">
      <c r="D50" s="1563"/>
      <c r="E50" s="1563"/>
      <c r="F50" s="1563"/>
      <c r="G50" s="1563"/>
      <c r="H50" s="1563"/>
      <c r="I50" s="1563"/>
    </row>
    <row r="51" spans="1:9" ht="17.25" customHeight="1">
      <c r="D51" s="1563"/>
      <c r="E51" s="1563"/>
      <c r="F51" s="1563"/>
      <c r="G51" s="1563"/>
      <c r="H51" s="1563"/>
      <c r="I51" s="1563"/>
    </row>
    <row r="52" spans="1:9" ht="17.25" customHeight="1">
      <c r="D52" s="1563"/>
      <c r="E52" s="1563"/>
      <c r="F52" s="1563"/>
      <c r="G52" s="1563"/>
      <c r="H52" s="1563"/>
      <c r="I52" s="1563"/>
    </row>
    <row r="53" spans="1:9" ht="17.25" customHeight="1">
      <c r="D53" s="1563"/>
      <c r="E53" s="1563"/>
      <c r="F53" s="1563"/>
      <c r="G53" s="1563"/>
      <c r="H53" s="1563"/>
      <c r="I53" s="1563"/>
    </row>
    <row r="54" spans="1:9" ht="17.25" customHeight="1">
      <c r="D54" s="1563"/>
      <c r="E54" s="1563"/>
      <c r="F54" s="1563"/>
      <c r="G54" s="1563"/>
      <c r="H54" s="1563"/>
      <c r="I54" s="1563"/>
    </row>
    <row r="55" spans="1:9" ht="17.25" customHeight="1">
      <c r="D55" s="1563"/>
      <c r="E55" s="1563"/>
      <c r="F55" s="1563"/>
      <c r="G55" s="1563"/>
      <c r="H55" s="1563"/>
      <c r="I55" s="1563"/>
    </row>
    <row r="56" spans="1:9" ht="17.25" customHeight="1">
      <c r="D56" s="1563"/>
      <c r="E56" s="1563"/>
      <c r="F56" s="1563"/>
      <c r="G56" s="1563"/>
      <c r="H56" s="1563"/>
      <c r="I56" s="1563"/>
    </row>
    <row r="57" spans="1:9" ht="17.25" customHeight="1">
      <c r="D57" s="1563"/>
      <c r="E57" s="1563"/>
      <c r="F57" s="1563"/>
      <c r="G57" s="1563"/>
      <c r="H57" s="1563"/>
      <c r="I57" s="1563"/>
    </row>
    <row r="58" spans="1:9" ht="17.25" customHeight="1">
      <c r="D58" s="1563"/>
      <c r="E58" s="1563"/>
      <c r="F58" s="1563"/>
      <c r="G58" s="1563"/>
      <c r="H58" s="1563"/>
      <c r="I58" s="1563"/>
    </row>
    <row r="59" spans="1:9" ht="17.25" customHeight="1">
      <c r="D59" s="1563"/>
      <c r="E59" s="1563"/>
      <c r="F59" s="1563"/>
      <c r="G59" s="1563"/>
      <c r="H59" s="1563"/>
      <c r="I59" s="1563"/>
    </row>
    <row r="60" spans="1:9" ht="17.25" customHeight="1">
      <c r="D60" s="1563"/>
      <c r="E60" s="1563"/>
      <c r="F60" s="1563"/>
      <c r="G60" s="1563"/>
      <c r="H60" s="1563"/>
      <c r="I60" s="1563"/>
    </row>
    <row r="61" spans="1:9" ht="17.25" customHeight="1">
      <c r="D61" s="1563"/>
      <c r="E61" s="1563"/>
      <c r="F61" s="1563"/>
      <c r="G61" s="1563"/>
      <c r="H61" s="1563"/>
      <c r="I61" s="1563"/>
    </row>
    <row r="62" spans="1:9" ht="17.25" customHeight="1">
      <c r="D62" s="1563"/>
      <c r="E62" s="1563"/>
      <c r="F62" s="1563"/>
      <c r="G62" s="1563"/>
      <c r="H62" s="1563"/>
      <c r="I62" s="1563"/>
    </row>
    <row r="63" spans="1:9" ht="17.25" customHeight="1">
      <c r="D63" s="1563"/>
      <c r="E63" s="1563"/>
      <c r="F63" s="1563"/>
      <c r="G63" s="1563"/>
      <c r="H63" s="1563"/>
      <c r="I63" s="1563"/>
    </row>
    <row r="64" spans="1:9" ht="17.25" customHeight="1"/>
    <row r="65" ht="17.25" customHeight="1"/>
    <row r="66" ht="17.25" customHeight="1"/>
    <row r="67" ht="17.25" customHeight="1"/>
    <row r="68" ht="17.25" customHeight="1"/>
    <row r="69" ht="20.100000000000001" customHeight="1"/>
  </sheetData>
  <mergeCells count="26">
    <mergeCell ref="A35:C35"/>
    <mergeCell ref="A2:C2"/>
    <mergeCell ref="A3:A10"/>
    <mergeCell ref="B3:B5"/>
    <mergeCell ref="B6:B9"/>
    <mergeCell ref="B10:C10"/>
    <mergeCell ref="A11:A19"/>
    <mergeCell ref="B11:B12"/>
    <mergeCell ref="B13:B18"/>
    <mergeCell ref="B19:C19"/>
    <mergeCell ref="A20:A34"/>
    <mergeCell ref="B20:B26"/>
    <mergeCell ref="B27:B30"/>
    <mergeCell ref="B31:B33"/>
    <mergeCell ref="B34:C34"/>
    <mergeCell ref="A46:C46"/>
    <mergeCell ref="A37:A45"/>
    <mergeCell ref="B37:C37"/>
    <mergeCell ref="B38:C38"/>
    <mergeCell ref="B39:C39"/>
    <mergeCell ref="B40:C40"/>
    <mergeCell ref="B41:C41"/>
    <mergeCell ref="B42:C42"/>
    <mergeCell ref="B43:C43"/>
    <mergeCell ref="B44:C44"/>
    <mergeCell ref="B45:C4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colBreaks count="1" manualBreakCount="1">
    <brk id="9" max="48"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2"/>
  <sheetViews>
    <sheetView view="pageBreakPreview" zoomScaleNormal="100" zoomScaleSheetLayoutView="100" workbookViewId="0">
      <selection activeCell="J11" sqref="J11"/>
    </sheetView>
  </sheetViews>
  <sheetFormatPr defaultRowHeight="15" customHeight="1"/>
  <cols>
    <col min="1" max="1" width="8.25" style="2" customWidth="1"/>
    <col min="2" max="5" width="8.25" style="1" customWidth="1"/>
    <col min="6" max="8" width="8.25" style="2" customWidth="1"/>
    <col min="9" max="9" width="15" style="2" customWidth="1"/>
    <col min="10" max="256" width="9" style="2"/>
    <col min="257" max="257" width="8" style="2" customWidth="1"/>
    <col min="258" max="258" width="8.375" style="2" customWidth="1"/>
    <col min="259" max="261" width="9.25" style="2" customWidth="1"/>
    <col min="262" max="262" width="9" style="2"/>
    <col min="263" max="264" width="9.375" style="2" customWidth="1"/>
    <col min="265" max="265" width="18" style="2" customWidth="1"/>
    <col min="266" max="512" width="9" style="2"/>
    <col min="513" max="513" width="8" style="2" customWidth="1"/>
    <col min="514" max="514" width="8.375" style="2" customWidth="1"/>
    <col min="515" max="517" width="9.25" style="2" customWidth="1"/>
    <col min="518" max="518" width="9" style="2"/>
    <col min="519" max="520" width="9.375" style="2" customWidth="1"/>
    <col min="521" max="521" width="18" style="2" customWidth="1"/>
    <col min="522" max="768" width="9" style="2"/>
    <col min="769" max="769" width="8" style="2" customWidth="1"/>
    <col min="770" max="770" width="8.375" style="2" customWidth="1"/>
    <col min="771" max="773" width="9.25" style="2" customWidth="1"/>
    <col min="774" max="774" width="9" style="2"/>
    <col min="775" max="776" width="9.375" style="2" customWidth="1"/>
    <col min="777" max="777" width="18" style="2" customWidth="1"/>
    <col min="778" max="1024" width="9" style="2"/>
    <col min="1025" max="1025" width="8" style="2" customWidth="1"/>
    <col min="1026" max="1026" width="8.375" style="2" customWidth="1"/>
    <col min="1027" max="1029" width="9.25" style="2" customWidth="1"/>
    <col min="1030" max="1030" width="9" style="2"/>
    <col min="1031" max="1032" width="9.375" style="2" customWidth="1"/>
    <col min="1033" max="1033" width="18" style="2" customWidth="1"/>
    <col min="1034" max="1280" width="9" style="2"/>
    <col min="1281" max="1281" width="8" style="2" customWidth="1"/>
    <col min="1282" max="1282" width="8.375" style="2" customWidth="1"/>
    <col min="1283" max="1285" width="9.25" style="2" customWidth="1"/>
    <col min="1286" max="1286" width="9" style="2"/>
    <col min="1287" max="1288" width="9.375" style="2" customWidth="1"/>
    <col min="1289" max="1289" width="18" style="2" customWidth="1"/>
    <col min="1290" max="1536" width="9" style="2"/>
    <col min="1537" max="1537" width="8" style="2" customWidth="1"/>
    <col min="1538" max="1538" width="8.375" style="2" customWidth="1"/>
    <col min="1539" max="1541" width="9.25" style="2" customWidth="1"/>
    <col min="1542" max="1542" width="9" style="2"/>
    <col min="1543" max="1544" width="9.375" style="2" customWidth="1"/>
    <col min="1545" max="1545" width="18" style="2" customWidth="1"/>
    <col min="1546" max="1792" width="9" style="2"/>
    <col min="1793" max="1793" width="8" style="2" customWidth="1"/>
    <col min="1794" max="1794" width="8.375" style="2" customWidth="1"/>
    <col min="1795" max="1797" width="9.25" style="2" customWidth="1"/>
    <col min="1798" max="1798" width="9" style="2"/>
    <col min="1799" max="1800" width="9.375" style="2" customWidth="1"/>
    <col min="1801" max="1801" width="18" style="2" customWidth="1"/>
    <col min="1802" max="2048" width="9" style="2"/>
    <col min="2049" max="2049" width="8" style="2" customWidth="1"/>
    <col min="2050" max="2050" width="8.375" style="2" customWidth="1"/>
    <col min="2051" max="2053" width="9.25" style="2" customWidth="1"/>
    <col min="2054" max="2054" width="9" style="2"/>
    <col min="2055" max="2056" width="9.375" style="2" customWidth="1"/>
    <col min="2057" max="2057" width="18" style="2" customWidth="1"/>
    <col min="2058" max="2304" width="9" style="2"/>
    <col min="2305" max="2305" width="8" style="2" customWidth="1"/>
    <col min="2306" max="2306" width="8.375" style="2" customWidth="1"/>
    <col min="2307" max="2309" width="9.25" style="2" customWidth="1"/>
    <col min="2310" max="2310" width="9" style="2"/>
    <col min="2311" max="2312" width="9.375" style="2" customWidth="1"/>
    <col min="2313" max="2313" width="18" style="2" customWidth="1"/>
    <col min="2314" max="2560" width="9" style="2"/>
    <col min="2561" max="2561" width="8" style="2" customWidth="1"/>
    <col min="2562" max="2562" width="8.375" style="2" customWidth="1"/>
    <col min="2563" max="2565" width="9.25" style="2" customWidth="1"/>
    <col min="2566" max="2566" width="9" style="2"/>
    <col min="2567" max="2568" width="9.375" style="2" customWidth="1"/>
    <col min="2569" max="2569" width="18" style="2" customWidth="1"/>
    <col min="2570" max="2816" width="9" style="2"/>
    <col min="2817" max="2817" width="8" style="2" customWidth="1"/>
    <col min="2818" max="2818" width="8.375" style="2" customWidth="1"/>
    <col min="2819" max="2821" width="9.25" style="2" customWidth="1"/>
    <col min="2822" max="2822" width="9" style="2"/>
    <col min="2823" max="2824" width="9.375" style="2" customWidth="1"/>
    <col min="2825" max="2825" width="18" style="2" customWidth="1"/>
    <col min="2826" max="3072" width="9" style="2"/>
    <col min="3073" max="3073" width="8" style="2" customWidth="1"/>
    <col min="3074" max="3074" width="8.375" style="2" customWidth="1"/>
    <col min="3075" max="3077" width="9.25" style="2" customWidth="1"/>
    <col min="3078" max="3078" width="9" style="2"/>
    <col min="3079" max="3080" width="9.375" style="2" customWidth="1"/>
    <col min="3081" max="3081" width="18" style="2" customWidth="1"/>
    <col min="3082" max="3328" width="9" style="2"/>
    <col min="3329" max="3329" width="8" style="2" customWidth="1"/>
    <col min="3330" max="3330" width="8.375" style="2" customWidth="1"/>
    <col min="3331" max="3333" width="9.25" style="2" customWidth="1"/>
    <col min="3334" max="3334" width="9" style="2"/>
    <col min="3335" max="3336" width="9.375" style="2" customWidth="1"/>
    <col min="3337" max="3337" width="18" style="2" customWidth="1"/>
    <col min="3338" max="3584" width="9" style="2"/>
    <col min="3585" max="3585" width="8" style="2" customWidth="1"/>
    <col min="3586" max="3586" width="8.375" style="2" customWidth="1"/>
    <col min="3587" max="3589" width="9.25" style="2" customWidth="1"/>
    <col min="3590" max="3590" width="9" style="2"/>
    <col min="3591" max="3592" width="9.375" style="2" customWidth="1"/>
    <col min="3593" max="3593" width="18" style="2" customWidth="1"/>
    <col min="3594" max="3840" width="9" style="2"/>
    <col min="3841" max="3841" width="8" style="2" customWidth="1"/>
    <col min="3842" max="3842" width="8.375" style="2" customWidth="1"/>
    <col min="3843" max="3845" width="9.25" style="2" customWidth="1"/>
    <col min="3846" max="3846" width="9" style="2"/>
    <col min="3847" max="3848" width="9.375" style="2" customWidth="1"/>
    <col min="3849" max="3849" width="18" style="2" customWidth="1"/>
    <col min="3850" max="4096" width="9" style="2"/>
    <col min="4097" max="4097" width="8" style="2" customWidth="1"/>
    <col min="4098" max="4098" width="8.375" style="2" customWidth="1"/>
    <col min="4099" max="4101" width="9.25" style="2" customWidth="1"/>
    <col min="4102" max="4102" width="9" style="2"/>
    <col min="4103" max="4104" width="9.375" style="2" customWidth="1"/>
    <col min="4105" max="4105" width="18" style="2" customWidth="1"/>
    <col min="4106" max="4352" width="9" style="2"/>
    <col min="4353" max="4353" width="8" style="2" customWidth="1"/>
    <col min="4354" max="4354" width="8.375" style="2" customWidth="1"/>
    <col min="4355" max="4357" width="9.25" style="2" customWidth="1"/>
    <col min="4358" max="4358" width="9" style="2"/>
    <col min="4359" max="4360" width="9.375" style="2" customWidth="1"/>
    <col min="4361" max="4361" width="18" style="2" customWidth="1"/>
    <col min="4362" max="4608" width="9" style="2"/>
    <col min="4609" max="4609" width="8" style="2" customWidth="1"/>
    <col min="4610" max="4610" width="8.375" style="2" customWidth="1"/>
    <col min="4611" max="4613" width="9.25" style="2" customWidth="1"/>
    <col min="4614" max="4614" width="9" style="2"/>
    <col min="4615" max="4616" width="9.375" style="2" customWidth="1"/>
    <col min="4617" max="4617" width="18" style="2" customWidth="1"/>
    <col min="4618" max="4864" width="9" style="2"/>
    <col min="4865" max="4865" width="8" style="2" customWidth="1"/>
    <col min="4866" max="4866" width="8.375" style="2" customWidth="1"/>
    <col min="4867" max="4869" width="9.25" style="2" customWidth="1"/>
    <col min="4870" max="4870" width="9" style="2"/>
    <col min="4871" max="4872" width="9.375" style="2" customWidth="1"/>
    <col min="4873" max="4873" width="18" style="2" customWidth="1"/>
    <col min="4874" max="5120" width="9" style="2"/>
    <col min="5121" max="5121" width="8" style="2" customWidth="1"/>
    <col min="5122" max="5122" width="8.375" style="2" customWidth="1"/>
    <col min="5123" max="5125" width="9.25" style="2" customWidth="1"/>
    <col min="5126" max="5126" width="9" style="2"/>
    <col min="5127" max="5128" width="9.375" style="2" customWidth="1"/>
    <col min="5129" max="5129" width="18" style="2" customWidth="1"/>
    <col min="5130" max="5376" width="9" style="2"/>
    <col min="5377" max="5377" width="8" style="2" customWidth="1"/>
    <col min="5378" max="5378" width="8.375" style="2" customWidth="1"/>
    <col min="5379" max="5381" width="9.25" style="2" customWidth="1"/>
    <col min="5382" max="5382" width="9" style="2"/>
    <col min="5383" max="5384" width="9.375" style="2" customWidth="1"/>
    <col min="5385" max="5385" width="18" style="2" customWidth="1"/>
    <col min="5386" max="5632" width="9" style="2"/>
    <col min="5633" max="5633" width="8" style="2" customWidth="1"/>
    <col min="5634" max="5634" width="8.375" style="2" customWidth="1"/>
    <col min="5635" max="5637" width="9.25" style="2" customWidth="1"/>
    <col min="5638" max="5638" width="9" style="2"/>
    <col min="5639" max="5640" width="9.375" style="2" customWidth="1"/>
    <col min="5641" max="5641" width="18" style="2" customWidth="1"/>
    <col min="5642" max="5888" width="9" style="2"/>
    <col min="5889" max="5889" width="8" style="2" customWidth="1"/>
    <col min="5890" max="5890" width="8.375" style="2" customWidth="1"/>
    <col min="5891" max="5893" width="9.25" style="2" customWidth="1"/>
    <col min="5894" max="5894" width="9" style="2"/>
    <col min="5895" max="5896" width="9.375" style="2" customWidth="1"/>
    <col min="5897" max="5897" width="18" style="2" customWidth="1"/>
    <col min="5898" max="6144" width="9" style="2"/>
    <col min="6145" max="6145" width="8" style="2" customWidth="1"/>
    <col min="6146" max="6146" width="8.375" style="2" customWidth="1"/>
    <col min="6147" max="6149" width="9.25" style="2" customWidth="1"/>
    <col min="6150" max="6150" width="9" style="2"/>
    <col min="6151" max="6152" width="9.375" style="2" customWidth="1"/>
    <col min="6153" max="6153" width="18" style="2" customWidth="1"/>
    <col min="6154" max="6400" width="9" style="2"/>
    <col min="6401" max="6401" width="8" style="2" customWidth="1"/>
    <col min="6402" max="6402" width="8.375" style="2" customWidth="1"/>
    <col min="6403" max="6405" width="9.25" style="2" customWidth="1"/>
    <col min="6406" max="6406" width="9" style="2"/>
    <col min="6407" max="6408" width="9.375" style="2" customWidth="1"/>
    <col min="6409" max="6409" width="18" style="2" customWidth="1"/>
    <col min="6410" max="6656" width="9" style="2"/>
    <col min="6657" max="6657" width="8" style="2" customWidth="1"/>
    <col min="6658" max="6658" width="8.375" style="2" customWidth="1"/>
    <col min="6659" max="6661" width="9.25" style="2" customWidth="1"/>
    <col min="6662" max="6662" width="9" style="2"/>
    <col min="6663" max="6664" width="9.375" style="2" customWidth="1"/>
    <col min="6665" max="6665" width="18" style="2" customWidth="1"/>
    <col min="6666" max="6912" width="9" style="2"/>
    <col min="6913" max="6913" width="8" style="2" customWidth="1"/>
    <col min="6914" max="6914" width="8.375" style="2" customWidth="1"/>
    <col min="6915" max="6917" width="9.25" style="2" customWidth="1"/>
    <col min="6918" max="6918" width="9" style="2"/>
    <col min="6919" max="6920" width="9.375" style="2" customWidth="1"/>
    <col min="6921" max="6921" width="18" style="2" customWidth="1"/>
    <col min="6922" max="7168" width="9" style="2"/>
    <col min="7169" max="7169" width="8" style="2" customWidth="1"/>
    <col min="7170" max="7170" width="8.375" style="2" customWidth="1"/>
    <col min="7171" max="7173" width="9.25" style="2" customWidth="1"/>
    <col min="7174" max="7174" width="9" style="2"/>
    <col min="7175" max="7176" width="9.375" style="2" customWidth="1"/>
    <col min="7177" max="7177" width="18" style="2" customWidth="1"/>
    <col min="7178" max="7424" width="9" style="2"/>
    <col min="7425" max="7425" width="8" style="2" customWidth="1"/>
    <col min="7426" max="7426" width="8.375" style="2" customWidth="1"/>
    <col min="7427" max="7429" width="9.25" style="2" customWidth="1"/>
    <col min="7430" max="7430" width="9" style="2"/>
    <col min="7431" max="7432" width="9.375" style="2" customWidth="1"/>
    <col min="7433" max="7433" width="18" style="2" customWidth="1"/>
    <col min="7434" max="7680" width="9" style="2"/>
    <col min="7681" max="7681" width="8" style="2" customWidth="1"/>
    <col min="7682" max="7682" width="8.375" style="2" customWidth="1"/>
    <col min="7683" max="7685" width="9.25" style="2" customWidth="1"/>
    <col min="7686" max="7686" width="9" style="2"/>
    <col min="7687" max="7688" width="9.375" style="2" customWidth="1"/>
    <col min="7689" max="7689" width="18" style="2" customWidth="1"/>
    <col min="7690" max="7936" width="9" style="2"/>
    <col min="7937" max="7937" width="8" style="2" customWidth="1"/>
    <col min="7938" max="7938" width="8.375" style="2" customWidth="1"/>
    <col min="7939" max="7941" width="9.25" style="2" customWidth="1"/>
    <col min="7942" max="7942" width="9" style="2"/>
    <col min="7943" max="7944" width="9.375" style="2" customWidth="1"/>
    <col min="7945" max="7945" width="18" style="2" customWidth="1"/>
    <col min="7946" max="8192" width="9" style="2"/>
    <col min="8193" max="8193" width="8" style="2" customWidth="1"/>
    <col min="8194" max="8194" width="8.375" style="2" customWidth="1"/>
    <col min="8195" max="8197" width="9.25" style="2" customWidth="1"/>
    <col min="8198" max="8198" width="9" style="2"/>
    <col min="8199" max="8200" width="9.375" style="2" customWidth="1"/>
    <col min="8201" max="8201" width="18" style="2" customWidth="1"/>
    <col min="8202" max="8448" width="9" style="2"/>
    <col min="8449" max="8449" width="8" style="2" customWidth="1"/>
    <col min="8450" max="8450" width="8.375" style="2" customWidth="1"/>
    <col min="8451" max="8453" width="9.25" style="2" customWidth="1"/>
    <col min="8454" max="8454" width="9" style="2"/>
    <col min="8455" max="8456" width="9.375" style="2" customWidth="1"/>
    <col min="8457" max="8457" width="18" style="2" customWidth="1"/>
    <col min="8458" max="8704" width="9" style="2"/>
    <col min="8705" max="8705" width="8" style="2" customWidth="1"/>
    <col min="8706" max="8706" width="8.375" style="2" customWidth="1"/>
    <col min="8707" max="8709" width="9.25" style="2" customWidth="1"/>
    <col min="8710" max="8710" width="9" style="2"/>
    <col min="8711" max="8712" width="9.375" style="2" customWidth="1"/>
    <col min="8713" max="8713" width="18" style="2" customWidth="1"/>
    <col min="8714" max="8960" width="9" style="2"/>
    <col min="8961" max="8961" width="8" style="2" customWidth="1"/>
    <col min="8962" max="8962" width="8.375" style="2" customWidth="1"/>
    <col min="8963" max="8965" width="9.25" style="2" customWidth="1"/>
    <col min="8966" max="8966" width="9" style="2"/>
    <col min="8967" max="8968" width="9.375" style="2" customWidth="1"/>
    <col min="8969" max="8969" width="18" style="2" customWidth="1"/>
    <col min="8970" max="9216" width="9" style="2"/>
    <col min="9217" max="9217" width="8" style="2" customWidth="1"/>
    <col min="9218" max="9218" width="8.375" style="2" customWidth="1"/>
    <col min="9219" max="9221" width="9.25" style="2" customWidth="1"/>
    <col min="9222" max="9222" width="9" style="2"/>
    <col min="9223" max="9224" width="9.375" style="2" customWidth="1"/>
    <col min="9225" max="9225" width="18" style="2" customWidth="1"/>
    <col min="9226" max="9472" width="9" style="2"/>
    <col min="9473" max="9473" width="8" style="2" customWidth="1"/>
    <col min="9474" max="9474" width="8.375" style="2" customWidth="1"/>
    <col min="9475" max="9477" width="9.25" style="2" customWidth="1"/>
    <col min="9478" max="9478" width="9" style="2"/>
    <col min="9479" max="9480" width="9.375" style="2" customWidth="1"/>
    <col min="9481" max="9481" width="18" style="2" customWidth="1"/>
    <col min="9482" max="9728" width="9" style="2"/>
    <col min="9729" max="9729" width="8" style="2" customWidth="1"/>
    <col min="9730" max="9730" width="8.375" style="2" customWidth="1"/>
    <col min="9731" max="9733" width="9.25" style="2" customWidth="1"/>
    <col min="9734" max="9734" width="9" style="2"/>
    <col min="9735" max="9736" width="9.375" style="2" customWidth="1"/>
    <col min="9737" max="9737" width="18" style="2" customWidth="1"/>
    <col min="9738" max="9984" width="9" style="2"/>
    <col min="9985" max="9985" width="8" style="2" customWidth="1"/>
    <col min="9986" max="9986" width="8.375" style="2" customWidth="1"/>
    <col min="9987" max="9989" width="9.25" style="2" customWidth="1"/>
    <col min="9990" max="9990" width="9" style="2"/>
    <col min="9991" max="9992" width="9.375" style="2" customWidth="1"/>
    <col min="9993" max="9993" width="18" style="2" customWidth="1"/>
    <col min="9994" max="10240" width="9" style="2"/>
    <col min="10241" max="10241" width="8" style="2" customWidth="1"/>
    <col min="10242" max="10242" width="8.375" style="2" customWidth="1"/>
    <col min="10243" max="10245" width="9.25" style="2" customWidth="1"/>
    <col min="10246" max="10246" width="9" style="2"/>
    <col min="10247" max="10248" width="9.375" style="2" customWidth="1"/>
    <col min="10249" max="10249" width="18" style="2" customWidth="1"/>
    <col min="10250" max="10496" width="9" style="2"/>
    <col min="10497" max="10497" width="8" style="2" customWidth="1"/>
    <col min="10498" max="10498" width="8.375" style="2" customWidth="1"/>
    <col min="10499" max="10501" width="9.25" style="2" customWidth="1"/>
    <col min="10502" max="10502" width="9" style="2"/>
    <col min="10503" max="10504" width="9.375" style="2" customWidth="1"/>
    <col min="10505" max="10505" width="18" style="2" customWidth="1"/>
    <col min="10506" max="10752" width="9" style="2"/>
    <col min="10753" max="10753" width="8" style="2" customWidth="1"/>
    <col min="10754" max="10754" width="8.375" style="2" customWidth="1"/>
    <col min="10755" max="10757" width="9.25" style="2" customWidth="1"/>
    <col min="10758" max="10758" width="9" style="2"/>
    <col min="10759" max="10760" width="9.375" style="2" customWidth="1"/>
    <col min="10761" max="10761" width="18" style="2" customWidth="1"/>
    <col min="10762" max="11008" width="9" style="2"/>
    <col min="11009" max="11009" width="8" style="2" customWidth="1"/>
    <col min="11010" max="11010" width="8.375" style="2" customWidth="1"/>
    <col min="11011" max="11013" width="9.25" style="2" customWidth="1"/>
    <col min="11014" max="11014" width="9" style="2"/>
    <col min="11015" max="11016" width="9.375" style="2" customWidth="1"/>
    <col min="11017" max="11017" width="18" style="2" customWidth="1"/>
    <col min="11018" max="11264" width="9" style="2"/>
    <col min="11265" max="11265" width="8" style="2" customWidth="1"/>
    <col min="11266" max="11266" width="8.375" style="2" customWidth="1"/>
    <col min="11267" max="11269" width="9.25" style="2" customWidth="1"/>
    <col min="11270" max="11270" width="9" style="2"/>
    <col min="11271" max="11272" width="9.375" style="2" customWidth="1"/>
    <col min="11273" max="11273" width="18" style="2" customWidth="1"/>
    <col min="11274" max="11520" width="9" style="2"/>
    <col min="11521" max="11521" width="8" style="2" customWidth="1"/>
    <col min="11522" max="11522" width="8.375" style="2" customWidth="1"/>
    <col min="11523" max="11525" width="9.25" style="2" customWidth="1"/>
    <col min="11526" max="11526" width="9" style="2"/>
    <col min="11527" max="11528" width="9.375" style="2" customWidth="1"/>
    <col min="11529" max="11529" width="18" style="2" customWidth="1"/>
    <col min="11530" max="11776" width="9" style="2"/>
    <col min="11777" max="11777" width="8" style="2" customWidth="1"/>
    <col min="11778" max="11778" width="8.375" style="2" customWidth="1"/>
    <col min="11779" max="11781" width="9.25" style="2" customWidth="1"/>
    <col min="11782" max="11782" width="9" style="2"/>
    <col min="11783" max="11784" width="9.375" style="2" customWidth="1"/>
    <col min="11785" max="11785" width="18" style="2" customWidth="1"/>
    <col min="11786" max="12032" width="9" style="2"/>
    <col min="12033" max="12033" width="8" style="2" customWidth="1"/>
    <col min="12034" max="12034" width="8.375" style="2" customWidth="1"/>
    <col min="12035" max="12037" width="9.25" style="2" customWidth="1"/>
    <col min="12038" max="12038" width="9" style="2"/>
    <col min="12039" max="12040" width="9.375" style="2" customWidth="1"/>
    <col min="12041" max="12041" width="18" style="2" customWidth="1"/>
    <col min="12042" max="12288" width="9" style="2"/>
    <col min="12289" max="12289" width="8" style="2" customWidth="1"/>
    <col min="12290" max="12290" width="8.375" style="2" customWidth="1"/>
    <col min="12291" max="12293" width="9.25" style="2" customWidth="1"/>
    <col min="12294" max="12294" width="9" style="2"/>
    <col min="12295" max="12296" width="9.375" style="2" customWidth="1"/>
    <col min="12297" max="12297" width="18" style="2" customWidth="1"/>
    <col min="12298" max="12544" width="9" style="2"/>
    <col min="12545" max="12545" width="8" style="2" customWidth="1"/>
    <col min="12546" max="12546" width="8.375" style="2" customWidth="1"/>
    <col min="12547" max="12549" width="9.25" style="2" customWidth="1"/>
    <col min="12550" max="12550" width="9" style="2"/>
    <col min="12551" max="12552" width="9.375" style="2" customWidth="1"/>
    <col min="12553" max="12553" width="18" style="2" customWidth="1"/>
    <col min="12554" max="12800" width="9" style="2"/>
    <col min="12801" max="12801" width="8" style="2" customWidth="1"/>
    <col min="12802" max="12802" width="8.375" style="2" customWidth="1"/>
    <col min="12803" max="12805" width="9.25" style="2" customWidth="1"/>
    <col min="12806" max="12806" width="9" style="2"/>
    <col min="12807" max="12808" width="9.375" style="2" customWidth="1"/>
    <col min="12809" max="12809" width="18" style="2" customWidth="1"/>
    <col min="12810" max="13056" width="9" style="2"/>
    <col min="13057" max="13057" width="8" style="2" customWidth="1"/>
    <col min="13058" max="13058" width="8.375" style="2" customWidth="1"/>
    <col min="13059" max="13061" width="9.25" style="2" customWidth="1"/>
    <col min="13062" max="13062" width="9" style="2"/>
    <col min="13063" max="13064" width="9.375" style="2" customWidth="1"/>
    <col min="13065" max="13065" width="18" style="2" customWidth="1"/>
    <col min="13066" max="13312" width="9" style="2"/>
    <col min="13313" max="13313" width="8" style="2" customWidth="1"/>
    <col min="13314" max="13314" width="8.375" style="2" customWidth="1"/>
    <col min="13315" max="13317" width="9.25" style="2" customWidth="1"/>
    <col min="13318" max="13318" width="9" style="2"/>
    <col min="13319" max="13320" width="9.375" style="2" customWidth="1"/>
    <col min="13321" max="13321" width="18" style="2" customWidth="1"/>
    <col min="13322" max="13568" width="9" style="2"/>
    <col min="13569" max="13569" width="8" style="2" customWidth="1"/>
    <col min="13570" max="13570" width="8.375" style="2" customWidth="1"/>
    <col min="13571" max="13573" width="9.25" style="2" customWidth="1"/>
    <col min="13574" max="13574" width="9" style="2"/>
    <col min="13575" max="13576" width="9.375" style="2" customWidth="1"/>
    <col min="13577" max="13577" width="18" style="2" customWidth="1"/>
    <col min="13578" max="13824" width="9" style="2"/>
    <col min="13825" max="13825" width="8" style="2" customWidth="1"/>
    <col min="13826" max="13826" width="8.375" style="2" customWidth="1"/>
    <col min="13827" max="13829" width="9.25" style="2" customWidth="1"/>
    <col min="13830" max="13830" width="9" style="2"/>
    <col min="13831" max="13832" width="9.375" style="2" customWidth="1"/>
    <col min="13833" max="13833" width="18" style="2" customWidth="1"/>
    <col min="13834" max="14080" width="9" style="2"/>
    <col min="14081" max="14081" width="8" style="2" customWidth="1"/>
    <col min="14082" max="14082" width="8.375" style="2" customWidth="1"/>
    <col min="14083" max="14085" width="9.25" style="2" customWidth="1"/>
    <col min="14086" max="14086" width="9" style="2"/>
    <col min="14087" max="14088" width="9.375" style="2" customWidth="1"/>
    <col min="14089" max="14089" width="18" style="2" customWidth="1"/>
    <col min="14090" max="14336" width="9" style="2"/>
    <col min="14337" max="14337" width="8" style="2" customWidth="1"/>
    <col min="14338" max="14338" width="8.375" style="2" customWidth="1"/>
    <col min="14339" max="14341" width="9.25" style="2" customWidth="1"/>
    <col min="14342" max="14342" width="9" style="2"/>
    <col min="14343" max="14344" width="9.375" style="2" customWidth="1"/>
    <col min="14345" max="14345" width="18" style="2" customWidth="1"/>
    <col min="14346" max="14592" width="9" style="2"/>
    <col min="14593" max="14593" width="8" style="2" customWidth="1"/>
    <col min="14594" max="14594" width="8.375" style="2" customWidth="1"/>
    <col min="14595" max="14597" width="9.25" style="2" customWidth="1"/>
    <col min="14598" max="14598" width="9" style="2"/>
    <col min="14599" max="14600" width="9.375" style="2" customWidth="1"/>
    <col min="14601" max="14601" width="18" style="2" customWidth="1"/>
    <col min="14602" max="14848" width="9" style="2"/>
    <col min="14849" max="14849" width="8" style="2" customWidth="1"/>
    <col min="14850" max="14850" width="8.375" style="2" customWidth="1"/>
    <col min="14851" max="14853" width="9.25" style="2" customWidth="1"/>
    <col min="14854" max="14854" width="9" style="2"/>
    <col min="14855" max="14856" width="9.375" style="2" customWidth="1"/>
    <col min="14857" max="14857" width="18" style="2" customWidth="1"/>
    <col min="14858" max="15104" width="9" style="2"/>
    <col min="15105" max="15105" width="8" style="2" customWidth="1"/>
    <col min="15106" max="15106" width="8.375" style="2" customWidth="1"/>
    <col min="15107" max="15109" width="9.25" style="2" customWidth="1"/>
    <col min="15110" max="15110" width="9" style="2"/>
    <col min="15111" max="15112" width="9.375" style="2" customWidth="1"/>
    <col min="15113" max="15113" width="18" style="2" customWidth="1"/>
    <col min="15114" max="15360" width="9" style="2"/>
    <col min="15361" max="15361" width="8" style="2" customWidth="1"/>
    <col min="15362" max="15362" width="8.375" style="2" customWidth="1"/>
    <col min="15363" max="15365" width="9.25" style="2" customWidth="1"/>
    <col min="15366" max="15366" width="9" style="2"/>
    <col min="15367" max="15368" width="9.375" style="2" customWidth="1"/>
    <col min="15369" max="15369" width="18" style="2" customWidth="1"/>
    <col min="15370" max="15616" width="9" style="2"/>
    <col min="15617" max="15617" width="8" style="2" customWidth="1"/>
    <col min="15618" max="15618" width="8.375" style="2" customWidth="1"/>
    <col min="15619" max="15621" width="9.25" style="2" customWidth="1"/>
    <col min="15622" max="15622" width="9" style="2"/>
    <col min="15623" max="15624" width="9.375" style="2" customWidth="1"/>
    <col min="15625" max="15625" width="18" style="2" customWidth="1"/>
    <col min="15626" max="15872" width="9" style="2"/>
    <col min="15873" max="15873" width="8" style="2" customWidth="1"/>
    <col min="15874" max="15874" width="8.375" style="2" customWidth="1"/>
    <col min="15875" max="15877" width="9.25" style="2" customWidth="1"/>
    <col min="15878" max="15878" width="9" style="2"/>
    <col min="15879" max="15880" width="9.375" style="2" customWidth="1"/>
    <col min="15881" max="15881" width="18" style="2" customWidth="1"/>
    <col min="15882" max="16128" width="9" style="2"/>
    <col min="16129" max="16129" width="8" style="2" customWidth="1"/>
    <col min="16130" max="16130" width="8.375" style="2" customWidth="1"/>
    <col min="16131" max="16133" width="9.25" style="2" customWidth="1"/>
    <col min="16134" max="16134" width="9" style="2"/>
    <col min="16135" max="16136" width="9.375" style="2" customWidth="1"/>
    <col min="16137" max="16137" width="18" style="2" customWidth="1"/>
    <col min="16138" max="16384" width="9" style="2"/>
  </cols>
  <sheetData>
    <row r="1" spans="1:9" s="4" customFormat="1" ht="30" customHeight="1">
      <c r="A1" s="2569" t="s">
        <v>0</v>
      </c>
      <c r="B1" s="2570"/>
      <c r="C1" s="2570"/>
      <c r="D1" s="1"/>
      <c r="E1" s="1"/>
      <c r="F1" s="2"/>
      <c r="G1" s="2"/>
      <c r="H1" s="2"/>
      <c r="I1" s="2"/>
    </row>
    <row r="2" spans="1:9" s="4" customFormat="1" ht="25.5" customHeight="1">
      <c r="A2" s="2571" t="s">
        <v>1</v>
      </c>
      <c r="B2" s="2571"/>
      <c r="C2" s="2571"/>
      <c r="D2" s="1"/>
      <c r="E2" s="1"/>
      <c r="F2" s="2"/>
      <c r="G2" s="2"/>
      <c r="H2" s="336"/>
      <c r="I2" s="336"/>
    </row>
    <row r="3" spans="1:9" s="4" customFormat="1" ht="15" customHeight="1">
      <c r="A3" s="389"/>
      <c r="B3" s="427"/>
      <c r="C3" s="427"/>
      <c r="D3" s="427"/>
      <c r="E3" s="427"/>
      <c r="F3" s="389"/>
      <c r="G3" s="389"/>
      <c r="H3" s="389"/>
      <c r="I3" s="389"/>
    </row>
    <row r="4" spans="1:9" s="4" customFormat="1" ht="15" customHeight="1">
      <c r="A4" s="2572" t="s">
        <v>2</v>
      </c>
      <c r="B4" s="2572"/>
      <c r="C4" s="2572"/>
      <c r="D4" s="2572"/>
      <c r="E4" s="2572"/>
      <c r="F4" s="2572"/>
      <c r="G4" s="2572"/>
      <c r="H4" s="2572"/>
      <c r="I4" s="2572"/>
    </row>
    <row r="5" spans="1:9" s="4" customFormat="1" ht="15" customHeight="1">
      <c r="A5" s="2572"/>
      <c r="B5" s="2572"/>
      <c r="C5" s="2572"/>
      <c r="D5" s="2572"/>
      <c r="E5" s="2572"/>
      <c r="F5" s="2572"/>
      <c r="G5" s="2572"/>
      <c r="H5" s="2572"/>
      <c r="I5" s="2572"/>
    </row>
    <row r="6" spans="1:9" s="4" customFormat="1" ht="15" customHeight="1">
      <c r="A6" s="2572"/>
      <c r="B6" s="2572"/>
      <c r="C6" s="2572"/>
      <c r="D6" s="2572"/>
      <c r="E6" s="2572"/>
      <c r="F6" s="2572"/>
      <c r="G6" s="2572"/>
      <c r="H6" s="2572"/>
      <c r="I6" s="2572"/>
    </row>
    <row r="7" spans="1:9" ht="15" customHeight="1">
      <c r="A7" s="2572"/>
      <c r="B7" s="2572"/>
      <c r="C7" s="2572"/>
      <c r="D7" s="2572"/>
      <c r="E7" s="2572"/>
      <c r="F7" s="2572"/>
      <c r="G7" s="2572"/>
      <c r="H7" s="2572"/>
      <c r="I7" s="2572"/>
    </row>
    <row r="8" spans="1:9" ht="15" customHeight="1">
      <c r="A8" s="2572"/>
      <c r="B8" s="2572"/>
      <c r="C8" s="2572"/>
      <c r="D8" s="2572"/>
      <c r="E8" s="2572"/>
      <c r="F8" s="2572"/>
      <c r="G8" s="2572"/>
      <c r="H8" s="2572"/>
      <c r="I8" s="2572"/>
    </row>
    <row r="9" spans="1:9" ht="15" customHeight="1">
      <c r="A9" s="3"/>
      <c r="B9" s="3"/>
      <c r="C9" s="3"/>
      <c r="D9" s="3"/>
      <c r="E9" s="3" t="s">
        <v>3</v>
      </c>
      <c r="F9" s="3"/>
      <c r="G9" s="3" t="s">
        <v>4</v>
      </c>
      <c r="H9" s="3"/>
      <c r="I9" s="3"/>
    </row>
    <row r="10" spans="1:9" ht="15" customHeight="1">
      <c r="A10" s="3"/>
      <c r="B10" s="3"/>
      <c r="C10" s="3"/>
      <c r="D10" s="3"/>
      <c r="E10" s="3"/>
      <c r="F10" s="3"/>
      <c r="G10" s="3" t="s">
        <v>5</v>
      </c>
      <c r="H10" s="3"/>
      <c r="I10" s="3"/>
    </row>
    <row r="11" spans="1:9" ht="15" customHeight="1">
      <c r="A11" s="3"/>
      <c r="B11" s="3"/>
      <c r="C11" s="3"/>
      <c r="D11" s="3"/>
      <c r="E11" s="3"/>
      <c r="F11" s="3"/>
      <c r="G11" s="602" t="s">
        <v>3629</v>
      </c>
      <c r="H11" s="602"/>
      <c r="I11" s="602"/>
    </row>
    <row r="12" spans="1:9" ht="15" customHeight="1">
      <c r="A12" s="3"/>
      <c r="B12" s="3"/>
      <c r="C12" s="3"/>
      <c r="D12" s="3"/>
      <c r="E12" s="3"/>
      <c r="F12" s="3"/>
      <c r="G12" s="3"/>
      <c r="H12" s="3" t="s">
        <v>6</v>
      </c>
      <c r="I12" s="3"/>
    </row>
  </sheetData>
  <mergeCells count="3">
    <mergeCell ref="A1:C1"/>
    <mergeCell ref="A2:C2"/>
    <mergeCell ref="A4:I8"/>
  </mergeCells>
  <phoneticPr fontId="8"/>
  <pageMargins left="0.59055118110236227" right="0.59055118110236227" top="0.59055118110236227" bottom="0.39370078740157483" header="0" footer="0.19685039370078741"/>
  <pageSetup paperSize="9" pageOrder="overThenDown" orientation="portrait" r:id="rId1"/>
  <headerFooter scaleWithDoc="0" alignWithMargins="0">
    <oddFooter>&amp;C- &amp;P -</oddFooter>
  </headerFooter>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495300</xdr:colOff>
                <xdr:row>9</xdr:row>
                <xdr:rowOff>9525</xdr:rowOff>
              </from>
              <to>
                <xdr:col>5</xdr:col>
                <xdr:colOff>552450</xdr:colOff>
                <xdr:row>21</xdr:row>
                <xdr:rowOff>47625</xdr:rowOff>
              </to>
            </anchor>
          </objectPr>
        </oleObject>
      </mc:Choice>
      <mc:Fallback>
        <oleObject progId="PBrush" shapeId="2049" r:id="rId4"/>
      </mc:Fallback>
    </mc:AlternateContent>
  </oleObjec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4DF9-2325-47AD-90DB-11E7E7C5D6A7}">
  <dimension ref="A1:J43"/>
  <sheetViews>
    <sheetView showGridLines="0" view="pageBreakPreview" topLeftCell="A25" zoomScaleNormal="100" zoomScaleSheetLayoutView="100" workbookViewId="0">
      <selection activeCell="I50" sqref="I50"/>
    </sheetView>
  </sheetViews>
  <sheetFormatPr defaultRowHeight="20.100000000000001" customHeight="1"/>
  <cols>
    <col min="1" max="1" width="11.375" style="130" customWidth="1"/>
    <col min="2" max="10" width="7.75" style="4" customWidth="1"/>
    <col min="11" max="11" width="9" style="4" customWidth="1"/>
    <col min="12" max="12" width="19" style="4" customWidth="1"/>
    <col min="13" max="20" width="7.75" style="4" customWidth="1"/>
    <col min="21" max="249" width="9" style="4"/>
    <col min="250" max="250" width="11.25" style="4" customWidth="1"/>
    <col min="251" max="251" width="8" style="4" customWidth="1"/>
    <col min="252" max="253" width="8.25" style="4" customWidth="1"/>
    <col min="254" max="254" width="8.375" style="4" customWidth="1"/>
    <col min="255" max="257" width="8.25" style="4" customWidth="1"/>
    <col min="258" max="258" width="7.875" style="4" customWidth="1"/>
    <col min="259" max="505" width="9" style="4"/>
    <col min="506" max="506" width="11.25" style="4" customWidth="1"/>
    <col min="507" max="507" width="8" style="4" customWidth="1"/>
    <col min="508" max="509" width="8.25" style="4" customWidth="1"/>
    <col min="510" max="510" width="8.375" style="4" customWidth="1"/>
    <col min="511" max="513" width="8.25" style="4" customWidth="1"/>
    <col min="514" max="514" width="7.875" style="4" customWidth="1"/>
    <col min="515" max="761" width="9" style="4"/>
    <col min="762" max="762" width="11.25" style="4" customWidth="1"/>
    <col min="763" max="763" width="8" style="4" customWidth="1"/>
    <col min="764" max="765" width="8.25" style="4" customWidth="1"/>
    <col min="766" max="766" width="8.375" style="4" customWidth="1"/>
    <col min="767" max="769" width="8.25" style="4" customWidth="1"/>
    <col min="770" max="770" width="7.875" style="4" customWidth="1"/>
    <col min="771" max="1017" width="9" style="4"/>
    <col min="1018" max="1018" width="11.25" style="4" customWidth="1"/>
    <col min="1019" max="1019" width="8" style="4" customWidth="1"/>
    <col min="1020" max="1021" width="8.25" style="4" customWidth="1"/>
    <col min="1022" max="1022" width="8.375" style="4" customWidth="1"/>
    <col min="1023" max="1025" width="8.25" style="4" customWidth="1"/>
    <col min="1026" max="1026" width="7.875" style="4" customWidth="1"/>
    <col min="1027" max="1273" width="9" style="4"/>
    <col min="1274" max="1274" width="11.25" style="4" customWidth="1"/>
    <col min="1275" max="1275" width="8" style="4" customWidth="1"/>
    <col min="1276" max="1277" width="8.25" style="4" customWidth="1"/>
    <col min="1278" max="1278" width="8.375" style="4" customWidth="1"/>
    <col min="1279" max="1281" width="8.25" style="4" customWidth="1"/>
    <col min="1282" max="1282" width="7.875" style="4" customWidth="1"/>
    <col min="1283" max="1529" width="9" style="4"/>
    <col min="1530" max="1530" width="11.25" style="4" customWidth="1"/>
    <col min="1531" max="1531" width="8" style="4" customWidth="1"/>
    <col min="1532" max="1533" width="8.25" style="4" customWidth="1"/>
    <col min="1534" max="1534" width="8.375" style="4" customWidth="1"/>
    <col min="1535" max="1537" width="8.25" style="4" customWidth="1"/>
    <col min="1538" max="1538" width="7.875" style="4" customWidth="1"/>
    <col min="1539" max="1785" width="9" style="4"/>
    <col min="1786" max="1786" width="11.25" style="4" customWidth="1"/>
    <col min="1787" max="1787" width="8" style="4" customWidth="1"/>
    <col min="1788" max="1789" width="8.25" style="4" customWidth="1"/>
    <col min="1790" max="1790" width="8.375" style="4" customWidth="1"/>
    <col min="1791" max="1793" width="8.25" style="4" customWidth="1"/>
    <col min="1794" max="1794" width="7.875" style="4" customWidth="1"/>
    <col min="1795" max="2041" width="9" style="4"/>
    <col min="2042" max="2042" width="11.25" style="4" customWidth="1"/>
    <col min="2043" max="2043" width="8" style="4" customWidth="1"/>
    <col min="2044" max="2045" width="8.25" style="4" customWidth="1"/>
    <col min="2046" max="2046" width="8.375" style="4" customWidth="1"/>
    <col min="2047" max="2049" width="8.25" style="4" customWidth="1"/>
    <col min="2050" max="2050" width="7.875" style="4" customWidth="1"/>
    <col min="2051" max="2297" width="9" style="4"/>
    <col min="2298" max="2298" width="11.25" style="4" customWidth="1"/>
    <col min="2299" max="2299" width="8" style="4" customWidth="1"/>
    <col min="2300" max="2301" width="8.25" style="4" customWidth="1"/>
    <col min="2302" max="2302" width="8.375" style="4" customWidth="1"/>
    <col min="2303" max="2305" width="8.25" style="4" customWidth="1"/>
    <col min="2306" max="2306" width="7.875" style="4" customWidth="1"/>
    <col min="2307" max="2553" width="9" style="4"/>
    <col min="2554" max="2554" width="11.25" style="4" customWidth="1"/>
    <col min="2555" max="2555" width="8" style="4" customWidth="1"/>
    <col min="2556" max="2557" width="8.25" style="4" customWidth="1"/>
    <col min="2558" max="2558" width="8.375" style="4" customWidth="1"/>
    <col min="2559" max="2561" width="8.25" style="4" customWidth="1"/>
    <col min="2562" max="2562" width="7.875" style="4" customWidth="1"/>
    <col min="2563" max="2809" width="9" style="4"/>
    <col min="2810" max="2810" width="11.25" style="4" customWidth="1"/>
    <col min="2811" max="2811" width="8" style="4" customWidth="1"/>
    <col min="2812" max="2813" width="8.25" style="4" customWidth="1"/>
    <col min="2814" max="2814" width="8.375" style="4" customWidth="1"/>
    <col min="2815" max="2817" width="8.25" style="4" customWidth="1"/>
    <col min="2818" max="2818" width="7.875" style="4" customWidth="1"/>
    <col min="2819" max="3065" width="9" style="4"/>
    <col min="3066" max="3066" width="11.25" style="4" customWidth="1"/>
    <col min="3067" max="3067" width="8" style="4" customWidth="1"/>
    <col min="3068" max="3069" width="8.25" style="4" customWidth="1"/>
    <col min="3070" max="3070" width="8.375" style="4" customWidth="1"/>
    <col min="3071" max="3073" width="8.25" style="4" customWidth="1"/>
    <col min="3074" max="3074" width="7.875" style="4" customWidth="1"/>
    <col min="3075" max="3321" width="9" style="4"/>
    <col min="3322" max="3322" width="11.25" style="4" customWidth="1"/>
    <col min="3323" max="3323" width="8" style="4" customWidth="1"/>
    <col min="3324" max="3325" width="8.25" style="4" customWidth="1"/>
    <col min="3326" max="3326" width="8.375" style="4" customWidth="1"/>
    <col min="3327" max="3329" width="8.25" style="4" customWidth="1"/>
    <col min="3330" max="3330" width="7.875" style="4" customWidth="1"/>
    <col min="3331" max="3577" width="9" style="4"/>
    <col min="3578" max="3578" width="11.25" style="4" customWidth="1"/>
    <col min="3579" max="3579" width="8" style="4" customWidth="1"/>
    <col min="3580" max="3581" width="8.25" style="4" customWidth="1"/>
    <col min="3582" max="3582" width="8.375" style="4" customWidth="1"/>
    <col min="3583" max="3585" width="8.25" style="4" customWidth="1"/>
    <col min="3586" max="3586" width="7.875" style="4" customWidth="1"/>
    <col min="3587" max="3833" width="9" style="4"/>
    <col min="3834" max="3834" width="11.25" style="4" customWidth="1"/>
    <col min="3835" max="3835" width="8" style="4" customWidth="1"/>
    <col min="3836" max="3837" width="8.25" style="4" customWidth="1"/>
    <col min="3838" max="3838" width="8.375" style="4" customWidth="1"/>
    <col min="3839" max="3841" width="8.25" style="4" customWidth="1"/>
    <col min="3842" max="3842" width="7.875" style="4" customWidth="1"/>
    <col min="3843" max="4089" width="9" style="4"/>
    <col min="4090" max="4090" width="11.25" style="4" customWidth="1"/>
    <col min="4091" max="4091" width="8" style="4" customWidth="1"/>
    <col min="4092" max="4093" width="8.25" style="4" customWidth="1"/>
    <col min="4094" max="4094" width="8.375" style="4" customWidth="1"/>
    <col min="4095" max="4097" width="8.25" style="4" customWidth="1"/>
    <col min="4098" max="4098" width="7.875" style="4" customWidth="1"/>
    <col min="4099" max="4345" width="9" style="4"/>
    <col min="4346" max="4346" width="11.25" style="4" customWidth="1"/>
    <col min="4347" max="4347" width="8" style="4" customWidth="1"/>
    <col min="4348" max="4349" width="8.25" style="4" customWidth="1"/>
    <col min="4350" max="4350" width="8.375" style="4" customWidth="1"/>
    <col min="4351" max="4353" width="8.25" style="4" customWidth="1"/>
    <col min="4354" max="4354" width="7.875" style="4" customWidth="1"/>
    <col min="4355" max="4601" width="9" style="4"/>
    <col min="4602" max="4602" width="11.25" style="4" customWidth="1"/>
    <col min="4603" max="4603" width="8" style="4" customWidth="1"/>
    <col min="4604" max="4605" width="8.25" style="4" customWidth="1"/>
    <col min="4606" max="4606" width="8.375" style="4" customWidth="1"/>
    <col min="4607" max="4609" width="8.25" style="4" customWidth="1"/>
    <col min="4610" max="4610" width="7.875" style="4" customWidth="1"/>
    <col min="4611" max="4857" width="9" style="4"/>
    <col min="4858" max="4858" width="11.25" style="4" customWidth="1"/>
    <col min="4859" max="4859" width="8" style="4" customWidth="1"/>
    <col min="4860" max="4861" width="8.25" style="4" customWidth="1"/>
    <col min="4862" max="4862" width="8.375" style="4" customWidth="1"/>
    <col min="4863" max="4865" width="8.25" style="4" customWidth="1"/>
    <col min="4866" max="4866" width="7.875" style="4" customWidth="1"/>
    <col min="4867" max="5113" width="9" style="4"/>
    <col min="5114" max="5114" width="11.25" style="4" customWidth="1"/>
    <col min="5115" max="5115" width="8" style="4" customWidth="1"/>
    <col min="5116" max="5117" width="8.25" style="4" customWidth="1"/>
    <col min="5118" max="5118" width="8.375" style="4" customWidth="1"/>
    <col min="5119" max="5121" width="8.25" style="4" customWidth="1"/>
    <col min="5122" max="5122" width="7.875" style="4" customWidth="1"/>
    <col min="5123" max="5369" width="9" style="4"/>
    <col min="5370" max="5370" width="11.25" style="4" customWidth="1"/>
    <col min="5371" max="5371" width="8" style="4" customWidth="1"/>
    <col min="5372" max="5373" width="8.25" style="4" customWidth="1"/>
    <col min="5374" max="5374" width="8.375" style="4" customWidth="1"/>
    <col min="5375" max="5377" width="8.25" style="4" customWidth="1"/>
    <col min="5378" max="5378" width="7.875" style="4" customWidth="1"/>
    <col min="5379" max="5625" width="9" style="4"/>
    <col min="5626" max="5626" width="11.25" style="4" customWidth="1"/>
    <col min="5627" max="5627" width="8" style="4" customWidth="1"/>
    <col min="5628" max="5629" width="8.25" style="4" customWidth="1"/>
    <col min="5630" max="5630" width="8.375" style="4" customWidth="1"/>
    <col min="5631" max="5633" width="8.25" style="4" customWidth="1"/>
    <col min="5634" max="5634" width="7.875" style="4" customWidth="1"/>
    <col min="5635" max="5881" width="9" style="4"/>
    <col min="5882" max="5882" width="11.25" style="4" customWidth="1"/>
    <col min="5883" max="5883" width="8" style="4" customWidth="1"/>
    <col min="5884" max="5885" width="8.25" style="4" customWidth="1"/>
    <col min="5886" max="5886" width="8.375" style="4" customWidth="1"/>
    <col min="5887" max="5889" width="8.25" style="4" customWidth="1"/>
    <col min="5890" max="5890" width="7.875" style="4" customWidth="1"/>
    <col min="5891" max="6137" width="9" style="4"/>
    <col min="6138" max="6138" width="11.25" style="4" customWidth="1"/>
    <col min="6139" max="6139" width="8" style="4" customWidth="1"/>
    <col min="6140" max="6141" width="8.25" style="4" customWidth="1"/>
    <col min="6142" max="6142" width="8.375" style="4" customWidth="1"/>
    <col min="6143" max="6145" width="8.25" style="4" customWidth="1"/>
    <col min="6146" max="6146" width="7.875" style="4" customWidth="1"/>
    <col min="6147" max="6393" width="9" style="4"/>
    <col min="6394" max="6394" width="11.25" style="4" customWidth="1"/>
    <col min="6395" max="6395" width="8" style="4" customWidth="1"/>
    <col min="6396" max="6397" width="8.25" style="4" customWidth="1"/>
    <col min="6398" max="6398" width="8.375" style="4" customWidth="1"/>
    <col min="6399" max="6401" width="8.25" style="4" customWidth="1"/>
    <col min="6402" max="6402" width="7.875" style="4" customWidth="1"/>
    <col min="6403" max="6649" width="9" style="4"/>
    <col min="6650" max="6650" width="11.25" style="4" customWidth="1"/>
    <col min="6651" max="6651" width="8" style="4" customWidth="1"/>
    <col min="6652" max="6653" width="8.25" style="4" customWidth="1"/>
    <col min="6654" max="6654" width="8.375" style="4" customWidth="1"/>
    <col min="6655" max="6657" width="8.25" style="4" customWidth="1"/>
    <col min="6658" max="6658" width="7.875" style="4" customWidth="1"/>
    <col min="6659" max="6905" width="9" style="4"/>
    <col min="6906" max="6906" width="11.25" style="4" customWidth="1"/>
    <col min="6907" max="6907" width="8" style="4" customWidth="1"/>
    <col min="6908" max="6909" width="8.25" style="4" customWidth="1"/>
    <col min="6910" max="6910" width="8.375" style="4" customWidth="1"/>
    <col min="6911" max="6913" width="8.25" style="4" customWidth="1"/>
    <col min="6914" max="6914" width="7.875" style="4" customWidth="1"/>
    <col min="6915" max="7161" width="9" style="4"/>
    <col min="7162" max="7162" width="11.25" style="4" customWidth="1"/>
    <col min="7163" max="7163" width="8" style="4" customWidth="1"/>
    <col min="7164" max="7165" width="8.25" style="4" customWidth="1"/>
    <col min="7166" max="7166" width="8.375" style="4" customWidth="1"/>
    <col min="7167" max="7169" width="8.25" style="4" customWidth="1"/>
    <col min="7170" max="7170" width="7.875" style="4" customWidth="1"/>
    <col min="7171" max="7417" width="9" style="4"/>
    <col min="7418" max="7418" width="11.25" style="4" customWidth="1"/>
    <col min="7419" max="7419" width="8" style="4" customWidth="1"/>
    <col min="7420" max="7421" width="8.25" style="4" customWidth="1"/>
    <col min="7422" max="7422" width="8.375" style="4" customWidth="1"/>
    <col min="7423" max="7425" width="8.25" style="4" customWidth="1"/>
    <col min="7426" max="7426" width="7.875" style="4" customWidth="1"/>
    <col min="7427" max="7673" width="9" style="4"/>
    <col min="7674" max="7674" width="11.25" style="4" customWidth="1"/>
    <col min="7675" max="7675" width="8" style="4" customWidth="1"/>
    <col min="7676" max="7677" width="8.25" style="4" customWidth="1"/>
    <col min="7678" max="7678" width="8.375" style="4" customWidth="1"/>
    <col min="7679" max="7681" width="8.25" style="4" customWidth="1"/>
    <col min="7682" max="7682" width="7.875" style="4" customWidth="1"/>
    <col min="7683" max="7929" width="9" style="4"/>
    <col min="7930" max="7930" width="11.25" style="4" customWidth="1"/>
    <col min="7931" max="7931" width="8" style="4" customWidth="1"/>
    <col min="7932" max="7933" width="8.25" style="4" customWidth="1"/>
    <col min="7934" max="7934" width="8.375" style="4" customWidth="1"/>
    <col min="7935" max="7937" width="8.25" style="4" customWidth="1"/>
    <col min="7938" max="7938" width="7.875" style="4" customWidth="1"/>
    <col min="7939" max="8185" width="9" style="4"/>
    <col min="8186" max="8186" width="11.25" style="4" customWidth="1"/>
    <col min="8187" max="8187" width="8" style="4" customWidth="1"/>
    <col min="8188" max="8189" width="8.25" style="4" customWidth="1"/>
    <col min="8190" max="8190" width="8.375" style="4" customWidth="1"/>
    <col min="8191" max="8193" width="8.25" style="4" customWidth="1"/>
    <col min="8194" max="8194" width="7.875" style="4" customWidth="1"/>
    <col min="8195" max="8441" width="9" style="4"/>
    <col min="8442" max="8442" width="11.25" style="4" customWidth="1"/>
    <col min="8443" max="8443" width="8" style="4" customWidth="1"/>
    <col min="8444" max="8445" width="8.25" style="4" customWidth="1"/>
    <col min="8446" max="8446" width="8.375" style="4" customWidth="1"/>
    <col min="8447" max="8449" width="8.25" style="4" customWidth="1"/>
    <col min="8450" max="8450" width="7.875" style="4" customWidth="1"/>
    <col min="8451" max="8697" width="9" style="4"/>
    <col min="8698" max="8698" width="11.25" style="4" customWidth="1"/>
    <col min="8699" max="8699" width="8" style="4" customWidth="1"/>
    <col min="8700" max="8701" width="8.25" style="4" customWidth="1"/>
    <col min="8702" max="8702" width="8.375" style="4" customWidth="1"/>
    <col min="8703" max="8705" width="8.25" style="4" customWidth="1"/>
    <col min="8706" max="8706" width="7.875" style="4" customWidth="1"/>
    <col min="8707" max="8953" width="9" style="4"/>
    <col min="8954" max="8954" width="11.25" style="4" customWidth="1"/>
    <col min="8955" max="8955" width="8" style="4" customWidth="1"/>
    <col min="8956" max="8957" width="8.25" style="4" customWidth="1"/>
    <col min="8958" max="8958" width="8.375" style="4" customWidth="1"/>
    <col min="8959" max="8961" width="8.25" style="4" customWidth="1"/>
    <col min="8962" max="8962" width="7.875" style="4" customWidth="1"/>
    <col min="8963" max="9209" width="9" style="4"/>
    <col min="9210" max="9210" width="11.25" style="4" customWidth="1"/>
    <col min="9211" max="9211" width="8" style="4" customWidth="1"/>
    <col min="9212" max="9213" width="8.25" style="4" customWidth="1"/>
    <col min="9214" max="9214" width="8.375" style="4" customWidth="1"/>
    <col min="9215" max="9217" width="8.25" style="4" customWidth="1"/>
    <col min="9218" max="9218" width="7.875" style="4" customWidth="1"/>
    <col min="9219" max="9465" width="9" style="4"/>
    <col min="9466" max="9466" width="11.25" style="4" customWidth="1"/>
    <col min="9467" max="9467" width="8" style="4" customWidth="1"/>
    <col min="9468" max="9469" width="8.25" style="4" customWidth="1"/>
    <col min="9470" max="9470" width="8.375" style="4" customWidth="1"/>
    <col min="9471" max="9473" width="8.25" style="4" customWidth="1"/>
    <col min="9474" max="9474" width="7.875" style="4" customWidth="1"/>
    <col min="9475" max="9721" width="9" style="4"/>
    <col min="9722" max="9722" width="11.25" style="4" customWidth="1"/>
    <col min="9723" max="9723" width="8" style="4" customWidth="1"/>
    <col min="9724" max="9725" width="8.25" style="4" customWidth="1"/>
    <col min="9726" max="9726" width="8.375" style="4" customWidth="1"/>
    <col min="9727" max="9729" width="8.25" style="4" customWidth="1"/>
    <col min="9730" max="9730" width="7.875" style="4" customWidth="1"/>
    <col min="9731" max="9977" width="9" style="4"/>
    <col min="9978" max="9978" width="11.25" style="4" customWidth="1"/>
    <col min="9979" max="9979" width="8" style="4" customWidth="1"/>
    <col min="9980" max="9981" width="8.25" style="4" customWidth="1"/>
    <col min="9982" max="9982" width="8.375" style="4" customWidth="1"/>
    <col min="9983" max="9985" width="8.25" style="4" customWidth="1"/>
    <col min="9986" max="9986" width="7.875" style="4" customWidth="1"/>
    <col min="9987" max="10233" width="9" style="4"/>
    <col min="10234" max="10234" width="11.25" style="4" customWidth="1"/>
    <col min="10235" max="10235" width="8" style="4" customWidth="1"/>
    <col min="10236" max="10237" width="8.25" style="4" customWidth="1"/>
    <col min="10238" max="10238" width="8.375" style="4" customWidth="1"/>
    <col min="10239" max="10241" width="8.25" style="4" customWidth="1"/>
    <col min="10242" max="10242" width="7.875" style="4" customWidth="1"/>
    <col min="10243" max="10489" width="9" style="4"/>
    <col min="10490" max="10490" width="11.25" style="4" customWidth="1"/>
    <col min="10491" max="10491" width="8" style="4" customWidth="1"/>
    <col min="10492" max="10493" width="8.25" style="4" customWidth="1"/>
    <col min="10494" max="10494" width="8.375" style="4" customWidth="1"/>
    <col min="10495" max="10497" width="8.25" style="4" customWidth="1"/>
    <col min="10498" max="10498" width="7.875" style="4" customWidth="1"/>
    <col min="10499" max="10745" width="9" style="4"/>
    <col min="10746" max="10746" width="11.25" style="4" customWidth="1"/>
    <col min="10747" max="10747" width="8" style="4" customWidth="1"/>
    <col min="10748" max="10749" width="8.25" style="4" customWidth="1"/>
    <col min="10750" max="10750" width="8.375" style="4" customWidth="1"/>
    <col min="10751" max="10753" width="8.25" style="4" customWidth="1"/>
    <col min="10754" max="10754" width="7.875" style="4" customWidth="1"/>
    <col min="10755" max="11001" width="9" style="4"/>
    <col min="11002" max="11002" width="11.25" style="4" customWidth="1"/>
    <col min="11003" max="11003" width="8" style="4" customWidth="1"/>
    <col min="11004" max="11005" width="8.25" style="4" customWidth="1"/>
    <col min="11006" max="11006" width="8.375" style="4" customWidth="1"/>
    <col min="11007" max="11009" width="8.25" style="4" customWidth="1"/>
    <col min="11010" max="11010" width="7.875" style="4" customWidth="1"/>
    <col min="11011" max="11257" width="9" style="4"/>
    <col min="11258" max="11258" width="11.25" style="4" customWidth="1"/>
    <col min="11259" max="11259" width="8" style="4" customWidth="1"/>
    <col min="11260" max="11261" width="8.25" style="4" customWidth="1"/>
    <col min="11262" max="11262" width="8.375" style="4" customWidth="1"/>
    <col min="11263" max="11265" width="8.25" style="4" customWidth="1"/>
    <col min="11266" max="11266" width="7.875" style="4" customWidth="1"/>
    <col min="11267" max="11513" width="9" style="4"/>
    <col min="11514" max="11514" width="11.25" style="4" customWidth="1"/>
    <col min="11515" max="11515" width="8" style="4" customWidth="1"/>
    <col min="11516" max="11517" width="8.25" style="4" customWidth="1"/>
    <col min="11518" max="11518" width="8.375" style="4" customWidth="1"/>
    <col min="11519" max="11521" width="8.25" style="4" customWidth="1"/>
    <col min="11522" max="11522" width="7.875" style="4" customWidth="1"/>
    <col min="11523" max="11769" width="9" style="4"/>
    <col min="11770" max="11770" width="11.25" style="4" customWidth="1"/>
    <col min="11771" max="11771" width="8" style="4" customWidth="1"/>
    <col min="11772" max="11773" width="8.25" style="4" customWidth="1"/>
    <col min="11774" max="11774" width="8.375" style="4" customWidth="1"/>
    <col min="11775" max="11777" width="8.25" style="4" customWidth="1"/>
    <col min="11778" max="11778" width="7.875" style="4" customWidth="1"/>
    <col min="11779" max="12025" width="9" style="4"/>
    <col min="12026" max="12026" width="11.25" style="4" customWidth="1"/>
    <col min="12027" max="12027" width="8" style="4" customWidth="1"/>
    <col min="12028" max="12029" width="8.25" style="4" customWidth="1"/>
    <col min="12030" max="12030" width="8.375" style="4" customWidth="1"/>
    <col min="12031" max="12033" width="8.25" style="4" customWidth="1"/>
    <col min="12034" max="12034" width="7.875" style="4" customWidth="1"/>
    <col min="12035" max="12281" width="9" style="4"/>
    <col min="12282" max="12282" width="11.25" style="4" customWidth="1"/>
    <col min="12283" max="12283" width="8" style="4" customWidth="1"/>
    <col min="12284" max="12285" width="8.25" style="4" customWidth="1"/>
    <col min="12286" max="12286" width="8.375" style="4" customWidth="1"/>
    <col min="12287" max="12289" width="8.25" style="4" customWidth="1"/>
    <col min="12290" max="12290" width="7.875" style="4" customWidth="1"/>
    <col min="12291" max="12537" width="9" style="4"/>
    <col min="12538" max="12538" width="11.25" style="4" customWidth="1"/>
    <col min="12539" max="12539" width="8" style="4" customWidth="1"/>
    <col min="12540" max="12541" width="8.25" style="4" customWidth="1"/>
    <col min="12542" max="12542" width="8.375" style="4" customWidth="1"/>
    <col min="12543" max="12545" width="8.25" style="4" customWidth="1"/>
    <col min="12546" max="12546" width="7.875" style="4" customWidth="1"/>
    <col min="12547" max="12793" width="9" style="4"/>
    <col min="12794" max="12794" width="11.25" style="4" customWidth="1"/>
    <col min="12795" max="12795" width="8" style="4" customWidth="1"/>
    <col min="12796" max="12797" width="8.25" style="4" customWidth="1"/>
    <col min="12798" max="12798" width="8.375" style="4" customWidth="1"/>
    <col min="12799" max="12801" width="8.25" style="4" customWidth="1"/>
    <col min="12802" max="12802" width="7.875" style="4" customWidth="1"/>
    <col min="12803" max="13049" width="9" style="4"/>
    <col min="13050" max="13050" width="11.25" style="4" customWidth="1"/>
    <col min="13051" max="13051" width="8" style="4" customWidth="1"/>
    <col min="13052" max="13053" width="8.25" style="4" customWidth="1"/>
    <col min="13054" max="13054" width="8.375" style="4" customWidth="1"/>
    <col min="13055" max="13057" width="8.25" style="4" customWidth="1"/>
    <col min="13058" max="13058" width="7.875" style="4" customWidth="1"/>
    <col min="13059" max="13305" width="9" style="4"/>
    <col min="13306" max="13306" width="11.25" style="4" customWidth="1"/>
    <col min="13307" max="13307" width="8" style="4" customWidth="1"/>
    <col min="13308" max="13309" width="8.25" style="4" customWidth="1"/>
    <col min="13310" max="13310" width="8.375" style="4" customWidth="1"/>
    <col min="13311" max="13313" width="8.25" style="4" customWidth="1"/>
    <col min="13314" max="13314" width="7.875" style="4" customWidth="1"/>
    <col min="13315" max="13561" width="9" style="4"/>
    <col min="13562" max="13562" width="11.25" style="4" customWidth="1"/>
    <col min="13563" max="13563" width="8" style="4" customWidth="1"/>
    <col min="13564" max="13565" width="8.25" style="4" customWidth="1"/>
    <col min="13566" max="13566" width="8.375" style="4" customWidth="1"/>
    <col min="13567" max="13569" width="8.25" style="4" customWidth="1"/>
    <col min="13570" max="13570" width="7.875" style="4" customWidth="1"/>
    <col min="13571" max="13817" width="9" style="4"/>
    <col min="13818" max="13818" width="11.25" style="4" customWidth="1"/>
    <col min="13819" max="13819" width="8" style="4" customWidth="1"/>
    <col min="13820" max="13821" width="8.25" style="4" customWidth="1"/>
    <col min="13822" max="13822" width="8.375" style="4" customWidth="1"/>
    <col min="13823" max="13825" width="8.25" style="4" customWidth="1"/>
    <col min="13826" max="13826" width="7.875" style="4" customWidth="1"/>
    <col min="13827" max="14073" width="9" style="4"/>
    <col min="14074" max="14074" width="11.25" style="4" customWidth="1"/>
    <col min="14075" max="14075" width="8" style="4" customWidth="1"/>
    <col min="14076" max="14077" width="8.25" style="4" customWidth="1"/>
    <col min="14078" max="14078" width="8.375" style="4" customWidth="1"/>
    <col min="14079" max="14081" width="8.25" style="4" customWidth="1"/>
    <col min="14082" max="14082" width="7.875" style="4" customWidth="1"/>
    <col min="14083" max="14329" width="9" style="4"/>
    <col min="14330" max="14330" width="11.25" style="4" customWidth="1"/>
    <col min="14331" max="14331" width="8" style="4" customWidth="1"/>
    <col min="14332" max="14333" width="8.25" style="4" customWidth="1"/>
    <col min="14334" max="14334" width="8.375" style="4" customWidth="1"/>
    <col min="14335" max="14337" width="8.25" style="4" customWidth="1"/>
    <col min="14338" max="14338" width="7.875" style="4" customWidth="1"/>
    <col min="14339" max="14585" width="9" style="4"/>
    <col min="14586" max="14586" width="11.25" style="4" customWidth="1"/>
    <col min="14587" max="14587" width="8" style="4" customWidth="1"/>
    <col min="14588" max="14589" width="8.25" style="4" customWidth="1"/>
    <col min="14590" max="14590" width="8.375" style="4" customWidth="1"/>
    <col min="14591" max="14593" width="8.25" style="4" customWidth="1"/>
    <col min="14594" max="14594" width="7.875" style="4" customWidth="1"/>
    <col min="14595" max="14841" width="9" style="4"/>
    <col min="14842" max="14842" width="11.25" style="4" customWidth="1"/>
    <col min="14843" max="14843" width="8" style="4" customWidth="1"/>
    <col min="14844" max="14845" width="8.25" style="4" customWidth="1"/>
    <col min="14846" max="14846" width="8.375" style="4" customWidth="1"/>
    <col min="14847" max="14849" width="8.25" style="4" customWidth="1"/>
    <col min="14850" max="14850" width="7.875" style="4" customWidth="1"/>
    <col min="14851" max="15097" width="9" style="4"/>
    <col min="15098" max="15098" width="11.25" style="4" customWidth="1"/>
    <col min="15099" max="15099" width="8" style="4" customWidth="1"/>
    <col min="15100" max="15101" width="8.25" style="4" customWidth="1"/>
    <col min="15102" max="15102" width="8.375" style="4" customWidth="1"/>
    <col min="15103" max="15105" width="8.25" style="4" customWidth="1"/>
    <col min="15106" max="15106" width="7.875" style="4" customWidth="1"/>
    <col min="15107" max="15353" width="9" style="4"/>
    <col min="15354" max="15354" width="11.25" style="4" customWidth="1"/>
    <col min="15355" max="15355" width="8" style="4" customWidth="1"/>
    <col min="15356" max="15357" width="8.25" style="4" customWidth="1"/>
    <col min="15358" max="15358" width="8.375" style="4" customWidth="1"/>
    <col min="15359" max="15361" width="8.25" style="4" customWidth="1"/>
    <col min="15362" max="15362" width="7.875" style="4" customWidth="1"/>
    <col min="15363" max="15609" width="9" style="4"/>
    <col min="15610" max="15610" width="11.25" style="4" customWidth="1"/>
    <col min="15611" max="15611" width="8" style="4" customWidth="1"/>
    <col min="15612" max="15613" width="8.25" style="4" customWidth="1"/>
    <col min="15614" max="15614" width="8.375" style="4" customWidth="1"/>
    <col min="15615" max="15617" width="8.25" style="4" customWidth="1"/>
    <col min="15618" max="15618" width="7.875" style="4" customWidth="1"/>
    <col min="15619" max="15865" width="9" style="4"/>
    <col min="15866" max="15866" width="11.25" style="4" customWidth="1"/>
    <col min="15867" max="15867" width="8" style="4" customWidth="1"/>
    <col min="15868" max="15869" width="8.25" style="4" customWidth="1"/>
    <col min="15870" max="15870" width="8.375" style="4" customWidth="1"/>
    <col min="15871" max="15873" width="8.25" style="4" customWidth="1"/>
    <col min="15874" max="15874" width="7.875" style="4" customWidth="1"/>
    <col min="15875" max="16121" width="9" style="4"/>
    <col min="16122" max="16122" width="11.25" style="4" customWidth="1"/>
    <col min="16123" max="16123" width="8" style="4" customWidth="1"/>
    <col min="16124" max="16125" width="8.25" style="4" customWidth="1"/>
    <col min="16126" max="16126" width="8.375" style="4" customWidth="1"/>
    <col min="16127" max="16129" width="8.25" style="4" customWidth="1"/>
    <col min="16130" max="16130" width="7.875" style="4" customWidth="1"/>
    <col min="16131" max="16384" width="9" style="4"/>
  </cols>
  <sheetData>
    <row r="1" spans="1:10" ht="25.5" customHeight="1">
      <c r="A1" s="426" t="s">
        <v>2648</v>
      </c>
      <c r="J1" s="5"/>
    </row>
    <row r="2" spans="1:10" ht="18" customHeight="1">
      <c r="A2" s="1429" t="s">
        <v>146</v>
      </c>
      <c r="B2" s="524" t="s">
        <v>99</v>
      </c>
      <c r="C2" s="524" t="s">
        <v>574</v>
      </c>
      <c r="D2" s="524" t="s">
        <v>575</v>
      </c>
      <c r="E2" s="524" t="s">
        <v>576</v>
      </c>
      <c r="F2" s="524" t="s">
        <v>577</v>
      </c>
      <c r="G2" s="524" t="s">
        <v>578</v>
      </c>
      <c r="H2" s="524" t="s">
        <v>579</v>
      </c>
      <c r="I2" s="524" t="s">
        <v>580</v>
      </c>
      <c r="J2" s="524" t="s">
        <v>113</v>
      </c>
    </row>
    <row r="3" spans="1:10" ht="18" customHeight="1">
      <c r="A3" s="525" t="s">
        <v>395</v>
      </c>
      <c r="B3" s="1511">
        <v>14</v>
      </c>
      <c r="C3" s="1511">
        <v>7</v>
      </c>
      <c r="D3" s="1511">
        <v>1</v>
      </c>
      <c r="E3" s="1511" t="s">
        <v>111</v>
      </c>
      <c r="F3" s="1511">
        <v>1</v>
      </c>
      <c r="G3" s="1511" t="s">
        <v>111</v>
      </c>
      <c r="H3" s="1511" t="s">
        <v>111</v>
      </c>
      <c r="I3" s="1511" t="s">
        <v>111</v>
      </c>
      <c r="J3" s="1511">
        <v>5</v>
      </c>
    </row>
    <row r="4" spans="1:10" ht="18" customHeight="1">
      <c r="A4" s="525">
        <v>17</v>
      </c>
      <c r="B4" s="1511">
        <v>6</v>
      </c>
      <c r="C4" s="1511">
        <v>2</v>
      </c>
      <c r="D4" s="1511" t="s">
        <v>111</v>
      </c>
      <c r="E4" s="1511" t="s">
        <v>111</v>
      </c>
      <c r="F4" s="1511" t="s">
        <v>111</v>
      </c>
      <c r="G4" s="1511" t="s">
        <v>111</v>
      </c>
      <c r="H4" s="1511" t="s">
        <v>111</v>
      </c>
      <c r="I4" s="1511">
        <v>1</v>
      </c>
      <c r="J4" s="1511">
        <v>3</v>
      </c>
    </row>
    <row r="5" spans="1:10" ht="18" customHeight="1">
      <c r="A5" s="525">
        <v>18</v>
      </c>
      <c r="B5" s="1511">
        <v>12</v>
      </c>
      <c r="C5" s="1511">
        <v>1</v>
      </c>
      <c r="D5" s="1511">
        <v>4</v>
      </c>
      <c r="E5" s="1511" t="s">
        <v>111</v>
      </c>
      <c r="F5" s="1511">
        <v>1</v>
      </c>
      <c r="G5" s="1511" t="s">
        <v>111</v>
      </c>
      <c r="H5" s="1511" t="s">
        <v>111</v>
      </c>
      <c r="I5" s="1511">
        <v>1</v>
      </c>
      <c r="J5" s="1511">
        <v>5</v>
      </c>
    </row>
    <row r="6" spans="1:10" ht="18" customHeight="1">
      <c r="A6" s="525">
        <v>19</v>
      </c>
      <c r="B6" s="1511">
        <v>12</v>
      </c>
      <c r="C6" s="1511" t="s">
        <v>111</v>
      </c>
      <c r="D6" s="1511">
        <v>2</v>
      </c>
      <c r="E6" s="1511" t="s">
        <v>111</v>
      </c>
      <c r="F6" s="1511">
        <v>1</v>
      </c>
      <c r="G6" s="1511" t="s">
        <v>111</v>
      </c>
      <c r="H6" s="1511" t="s">
        <v>111</v>
      </c>
      <c r="I6" s="1511">
        <v>2</v>
      </c>
      <c r="J6" s="1511">
        <v>7</v>
      </c>
    </row>
    <row r="7" spans="1:10" ht="18" customHeight="1">
      <c r="A7" s="525">
        <v>20</v>
      </c>
      <c r="B7" s="1511">
        <v>12</v>
      </c>
      <c r="C7" s="1511" t="s">
        <v>111</v>
      </c>
      <c r="D7" s="1511">
        <v>2</v>
      </c>
      <c r="E7" s="1511" t="s">
        <v>111</v>
      </c>
      <c r="F7" s="1511">
        <v>1</v>
      </c>
      <c r="G7" s="1511" t="s">
        <v>111</v>
      </c>
      <c r="H7" s="1511" t="s">
        <v>111</v>
      </c>
      <c r="I7" s="1511">
        <v>2</v>
      </c>
      <c r="J7" s="1511">
        <v>7</v>
      </c>
    </row>
    <row r="8" spans="1:10" ht="18" customHeight="1">
      <c r="A8" s="525">
        <v>21</v>
      </c>
      <c r="B8" s="1511">
        <v>6</v>
      </c>
      <c r="C8" s="1511" t="s">
        <v>111</v>
      </c>
      <c r="D8" s="1511" t="s">
        <v>111</v>
      </c>
      <c r="E8" s="1511" t="s">
        <v>111</v>
      </c>
      <c r="F8" s="1511" t="s">
        <v>111</v>
      </c>
      <c r="G8" s="1511" t="s">
        <v>111</v>
      </c>
      <c r="H8" s="1511" t="s">
        <v>111</v>
      </c>
      <c r="I8" s="1511" t="s">
        <v>111</v>
      </c>
      <c r="J8" s="1511">
        <v>6</v>
      </c>
    </row>
    <row r="9" spans="1:10" ht="18" customHeight="1">
      <c r="A9" s="525">
        <v>22</v>
      </c>
      <c r="B9" s="1511">
        <v>16</v>
      </c>
      <c r="C9" s="1511" t="s">
        <v>111</v>
      </c>
      <c r="D9" s="1511">
        <v>2</v>
      </c>
      <c r="E9" s="1511" t="s">
        <v>111</v>
      </c>
      <c r="F9" s="1511">
        <v>1</v>
      </c>
      <c r="G9" s="1511" t="s">
        <v>111</v>
      </c>
      <c r="H9" s="1511" t="s">
        <v>111</v>
      </c>
      <c r="I9" s="1511" t="s">
        <v>111</v>
      </c>
      <c r="J9" s="1511">
        <v>13</v>
      </c>
    </row>
    <row r="10" spans="1:10" ht="18" customHeight="1">
      <c r="A10" s="525">
        <v>23</v>
      </c>
      <c r="B10" s="1511">
        <v>14</v>
      </c>
      <c r="C10" s="1511">
        <v>5</v>
      </c>
      <c r="D10" s="1511">
        <v>1</v>
      </c>
      <c r="E10" s="1511" t="s">
        <v>111</v>
      </c>
      <c r="F10" s="1511">
        <v>2</v>
      </c>
      <c r="G10" s="1511" t="s">
        <v>111</v>
      </c>
      <c r="H10" s="1511" t="s">
        <v>111</v>
      </c>
      <c r="I10" s="1511">
        <v>2</v>
      </c>
      <c r="J10" s="1511">
        <v>4</v>
      </c>
    </row>
    <row r="11" spans="1:10" ht="18" customHeight="1">
      <c r="A11" s="525">
        <v>24</v>
      </c>
      <c r="B11" s="1511">
        <v>17</v>
      </c>
      <c r="C11" s="1511">
        <v>5</v>
      </c>
      <c r="D11" s="1511">
        <v>2</v>
      </c>
      <c r="E11" s="1511" t="s">
        <v>111</v>
      </c>
      <c r="F11" s="1511">
        <v>2</v>
      </c>
      <c r="G11" s="1511" t="s">
        <v>111</v>
      </c>
      <c r="H11" s="1511" t="s">
        <v>111</v>
      </c>
      <c r="I11" s="1511">
        <v>1</v>
      </c>
      <c r="J11" s="1511">
        <v>7</v>
      </c>
    </row>
    <row r="12" spans="1:10" ht="18" customHeight="1">
      <c r="A12" s="525">
        <v>25</v>
      </c>
      <c r="B12" s="1511">
        <v>18</v>
      </c>
      <c r="C12" s="1511">
        <v>6</v>
      </c>
      <c r="D12" s="1511">
        <v>2</v>
      </c>
      <c r="E12" s="1511" t="s">
        <v>111</v>
      </c>
      <c r="F12" s="1511">
        <v>0</v>
      </c>
      <c r="G12" s="1511" t="s">
        <v>111</v>
      </c>
      <c r="H12" s="1511" t="s">
        <v>111</v>
      </c>
      <c r="I12" s="1511">
        <v>1</v>
      </c>
      <c r="J12" s="1511">
        <v>9</v>
      </c>
    </row>
    <row r="13" spans="1:10" ht="18" customHeight="1">
      <c r="A13" s="1424">
        <v>26</v>
      </c>
      <c r="B13" s="1511">
        <v>9</v>
      </c>
      <c r="C13" s="1511">
        <v>5</v>
      </c>
      <c r="D13" s="1511">
        <v>1</v>
      </c>
      <c r="E13" s="1511" t="s">
        <v>111</v>
      </c>
      <c r="F13" s="1511">
        <v>1</v>
      </c>
      <c r="G13" s="1511" t="s">
        <v>111</v>
      </c>
      <c r="H13" s="1511" t="s">
        <v>111</v>
      </c>
      <c r="I13" s="1511">
        <v>1</v>
      </c>
      <c r="J13" s="1511">
        <v>1</v>
      </c>
    </row>
    <row r="14" spans="1:10" ht="18" customHeight="1">
      <c r="A14" s="525">
        <v>27</v>
      </c>
      <c r="B14" s="1511">
        <v>26</v>
      </c>
      <c r="C14" s="1511">
        <v>14</v>
      </c>
      <c r="D14" s="1511">
        <v>2</v>
      </c>
      <c r="E14" s="1511" t="s">
        <v>111</v>
      </c>
      <c r="F14" s="1511">
        <v>4</v>
      </c>
      <c r="G14" s="1511" t="s">
        <v>111</v>
      </c>
      <c r="H14" s="1511" t="s">
        <v>111</v>
      </c>
      <c r="I14" s="1511">
        <v>2</v>
      </c>
      <c r="J14" s="1511">
        <v>4</v>
      </c>
    </row>
    <row r="15" spans="1:10" ht="18" customHeight="1">
      <c r="A15" s="525">
        <v>28</v>
      </c>
      <c r="B15" s="1511">
        <v>23</v>
      </c>
      <c r="C15" s="1511">
        <v>6</v>
      </c>
      <c r="D15" s="1511">
        <v>3</v>
      </c>
      <c r="E15" s="1511" t="s">
        <v>111</v>
      </c>
      <c r="F15" s="1511">
        <v>1</v>
      </c>
      <c r="G15" s="1511" t="s">
        <v>111</v>
      </c>
      <c r="H15" s="1511" t="s">
        <v>111</v>
      </c>
      <c r="I15" s="1511">
        <v>6</v>
      </c>
      <c r="J15" s="1511">
        <v>7</v>
      </c>
    </row>
    <row r="16" spans="1:10" ht="18" customHeight="1">
      <c r="A16" s="525">
        <v>29</v>
      </c>
      <c r="B16" s="1511">
        <v>21</v>
      </c>
      <c r="C16" s="1511">
        <v>9</v>
      </c>
      <c r="D16" s="1511">
        <v>7</v>
      </c>
      <c r="E16" s="1511">
        <v>1</v>
      </c>
      <c r="F16" s="1511">
        <v>2</v>
      </c>
      <c r="G16" s="1511" t="s">
        <v>111</v>
      </c>
      <c r="H16" s="1511" t="s">
        <v>111</v>
      </c>
      <c r="I16" s="1511">
        <v>1</v>
      </c>
      <c r="J16" s="1511">
        <v>1</v>
      </c>
    </row>
    <row r="17" spans="1:10" ht="18" customHeight="1">
      <c r="A17" s="525">
        <v>30</v>
      </c>
      <c r="B17" s="1511">
        <v>12</v>
      </c>
      <c r="C17" s="1511">
        <v>5</v>
      </c>
      <c r="D17" s="1511">
        <v>1</v>
      </c>
      <c r="E17" s="1511" t="s">
        <v>111</v>
      </c>
      <c r="F17" s="1511">
        <v>1</v>
      </c>
      <c r="G17" s="1511" t="s">
        <v>111</v>
      </c>
      <c r="H17" s="1511" t="s">
        <v>111</v>
      </c>
      <c r="I17" s="1511">
        <v>2</v>
      </c>
      <c r="J17" s="1511">
        <v>3</v>
      </c>
    </row>
    <row r="18" spans="1:10" ht="18" customHeight="1">
      <c r="A18" s="525" t="s">
        <v>2511</v>
      </c>
      <c r="B18" s="1511">
        <v>9</v>
      </c>
      <c r="C18" s="1511" t="s">
        <v>111</v>
      </c>
      <c r="D18" s="1511">
        <v>3</v>
      </c>
      <c r="E18" s="1511" t="s">
        <v>111</v>
      </c>
      <c r="F18" s="1511">
        <v>1</v>
      </c>
      <c r="G18" s="1511" t="s">
        <v>111</v>
      </c>
      <c r="H18" s="1511" t="s">
        <v>111</v>
      </c>
      <c r="I18" s="1511">
        <v>3</v>
      </c>
      <c r="J18" s="1511">
        <v>2</v>
      </c>
    </row>
    <row r="19" spans="1:10" ht="18" customHeight="1">
      <c r="A19" s="1421">
        <v>2</v>
      </c>
      <c r="B19" s="477">
        <v>13</v>
      </c>
      <c r="C19" s="477">
        <v>4</v>
      </c>
      <c r="D19" s="477">
        <v>1</v>
      </c>
      <c r="E19" s="477" t="s">
        <v>188</v>
      </c>
      <c r="F19" s="477">
        <v>1</v>
      </c>
      <c r="G19" s="477" t="s">
        <v>188</v>
      </c>
      <c r="H19" s="477" t="s">
        <v>188</v>
      </c>
      <c r="I19" s="477">
        <v>5</v>
      </c>
      <c r="J19" s="477">
        <v>2</v>
      </c>
    </row>
    <row r="20" spans="1:10" ht="18" customHeight="1">
      <c r="A20" s="1421">
        <v>3</v>
      </c>
      <c r="B20" s="477">
        <v>16</v>
      </c>
      <c r="C20" s="477" t="s">
        <v>188</v>
      </c>
      <c r="D20" s="477">
        <v>1</v>
      </c>
      <c r="E20" s="477" t="s">
        <v>188</v>
      </c>
      <c r="F20" s="477">
        <v>1</v>
      </c>
      <c r="G20" s="477" t="s">
        <v>188</v>
      </c>
      <c r="H20" s="477">
        <v>1</v>
      </c>
      <c r="I20" s="477">
        <v>11</v>
      </c>
      <c r="J20" s="477">
        <v>3</v>
      </c>
    </row>
    <row r="21" spans="1:10" ht="18" customHeight="1">
      <c r="A21" s="1807">
        <v>4</v>
      </c>
      <c r="B21" s="477">
        <v>18</v>
      </c>
      <c r="C21" s="477" t="s">
        <v>188</v>
      </c>
      <c r="D21" s="477" t="s">
        <v>188</v>
      </c>
      <c r="E21" s="477" t="s">
        <v>188</v>
      </c>
      <c r="F21" s="477">
        <v>1</v>
      </c>
      <c r="G21" s="477" t="s">
        <v>188</v>
      </c>
      <c r="H21" s="477" t="s">
        <v>188</v>
      </c>
      <c r="I21" s="477">
        <v>11</v>
      </c>
      <c r="J21" s="477">
        <v>6</v>
      </c>
    </row>
    <row r="22" spans="1:10" ht="18" customHeight="1">
      <c r="A22" s="1788">
        <v>5</v>
      </c>
      <c r="B22" s="271">
        <v>26</v>
      </c>
      <c r="C22" s="271" t="s">
        <v>188</v>
      </c>
      <c r="D22" s="271">
        <v>3</v>
      </c>
      <c r="E22" s="271" t="s">
        <v>188</v>
      </c>
      <c r="F22" s="271" t="s">
        <v>188</v>
      </c>
      <c r="G22" s="271" t="s">
        <v>188</v>
      </c>
      <c r="H22" s="123" t="s">
        <v>188</v>
      </c>
      <c r="I22" s="271">
        <v>14</v>
      </c>
      <c r="J22" s="271">
        <v>9</v>
      </c>
    </row>
    <row r="23" spans="1:10" ht="18" customHeight="1">
      <c r="A23" s="2930" t="s">
        <v>581</v>
      </c>
      <c r="B23" s="2930"/>
      <c r="C23" s="2930"/>
      <c r="D23" s="2930"/>
      <c r="E23" s="2930"/>
    </row>
    <row r="24" spans="1:10" ht="18" customHeight="1">
      <c r="A24" s="1432"/>
      <c r="B24" s="1432"/>
      <c r="C24" s="1432"/>
      <c r="D24" s="1432"/>
      <c r="E24" s="1432"/>
    </row>
    <row r="25" spans="1:10" ht="25.5" customHeight="1">
      <c r="A25" s="2961" t="s">
        <v>3739</v>
      </c>
      <c r="B25" s="2961"/>
      <c r="C25" s="2961"/>
      <c r="D25" s="2961"/>
      <c r="E25" s="2961"/>
      <c r="F25" s="513"/>
      <c r="G25" s="513"/>
      <c r="H25" s="411"/>
      <c r="I25" s="411" t="s">
        <v>728</v>
      </c>
    </row>
    <row r="26" spans="1:10" ht="18" customHeight="1">
      <c r="A26" s="3053" t="s">
        <v>582</v>
      </c>
      <c r="B26" s="2912"/>
      <c r="C26" s="2842" t="s">
        <v>3959</v>
      </c>
      <c r="D26" s="2842"/>
      <c r="E26" s="2592" t="s">
        <v>3960</v>
      </c>
      <c r="F26" s="2594"/>
      <c r="G26" s="2592" t="s">
        <v>3961</v>
      </c>
      <c r="H26" s="2592"/>
      <c r="I26" s="2592" t="s">
        <v>3642</v>
      </c>
      <c r="J26" s="2594"/>
    </row>
    <row r="27" spans="1:10" ht="18" customHeight="1">
      <c r="A27" s="3054"/>
      <c r="B27" s="2823"/>
      <c r="C27" s="1428" t="s">
        <v>583</v>
      </c>
      <c r="D27" s="1428" t="s">
        <v>278</v>
      </c>
      <c r="E27" s="1771" t="s">
        <v>583</v>
      </c>
      <c r="F27" s="1771" t="s">
        <v>278</v>
      </c>
      <c r="G27" s="1771" t="s">
        <v>583</v>
      </c>
      <c r="H27" s="1771" t="s">
        <v>278</v>
      </c>
      <c r="I27" s="1771" t="s">
        <v>583</v>
      </c>
      <c r="J27" s="1771" t="s">
        <v>278</v>
      </c>
    </row>
    <row r="28" spans="1:10" ht="18" customHeight="1">
      <c r="A28" s="3055" t="s">
        <v>99</v>
      </c>
      <c r="B28" s="3056"/>
      <c r="C28" s="278">
        <v>14</v>
      </c>
      <c r="D28" s="278">
        <v>33</v>
      </c>
      <c r="E28" s="278">
        <v>14</v>
      </c>
      <c r="F28" s="278">
        <v>32</v>
      </c>
      <c r="G28" s="278">
        <v>13</v>
      </c>
      <c r="H28" s="278">
        <v>29</v>
      </c>
      <c r="I28" s="278">
        <v>13</v>
      </c>
      <c r="J28" s="278">
        <v>29</v>
      </c>
    </row>
    <row r="29" spans="1:10" ht="18" customHeight="1">
      <c r="A29" s="3057" t="s">
        <v>584</v>
      </c>
      <c r="B29" s="3058"/>
      <c r="C29" s="477">
        <v>10</v>
      </c>
      <c r="D29" s="477">
        <v>26</v>
      </c>
      <c r="E29" s="477">
        <v>10</v>
      </c>
      <c r="F29" s="477">
        <v>26</v>
      </c>
      <c r="G29" s="477">
        <v>9</v>
      </c>
      <c r="H29" s="477">
        <v>23</v>
      </c>
      <c r="I29" s="477">
        <v>9</v>
      </c>
      <c r="J29" s="477">
        <v>23</v>
      </c>
    </row>
    <row r="30" spans="1:10" ht="18" customHeight="1">
      <c r="A30" s="3059" t="s">
        <v>585</v>
      </c>
      <c r="B30" s="2822"/>
      <c r="C30" s="477">
        <v>3</v>
      </c>
      <c r="D30" s="477">
        <v>5</v>
      </c>
      <c r="E30" s="477">
        <v>3</v>
      </c>
      <c r="F30" s="477">
        <v>4</v>
      </c>
      <c r="G30" s="477">
        <v>3</v>
      </c>
      <c r="H30" s="477">
        <v>4</v>
      </c>
      <c r="I30" s="477">
        <v>3</v>
      </c>
      <c r="J30" s="477">
        <v>4</v>
      </c>
    </row>
    <row r="31" spans="1:10" ht="18" customHeight="1">
      <c r="A31" s="3062" t="s">
        <v>586</v>
      </c>
      <c r="B31" s="3032"/>
      <c r="C31" s="271">
        <v>1</v>
      </c>
      <c r="D31" s="271">
        <v>2</v>
      </c>
      <c r="E31" s="271">
        <v>1</v>
      </c>
      <c r="F31" s="271">
        <v>2</v>
      </c>
      <c r="G31" s="271">
        <v>1</v>
      </c>
      <c r="H31" s="271">
        <v>2</v>
      </c>
      <c r="I31" s="271">
        <v>1</v>
      </c>
      <c r="J31" s="271">
        <v>2</v>
      </c>
    </row>
    <row r="32" spans="1:10" ht="18" customHeight="1">
      <c r="A32" s="2930" t="s">
        <v>490</v>
      </c>
      <c r="B32" s="2930"/>
      <c r="C32" s="2930"/>
      <c r="D32" s="2930"/>
      <c r="E32" s="2930"/>
      <c r="F32" s="510"/>
      <c r="G32" s="1414"/>
      <c r="H32" s="1414"/>
      <c r="I32" s="1414"/>
      <c r="J32" s="83"/>
    </row>
    <row r="33" spans="1:10" ht="18" customHeight="1">
      <c r="A33" s="4"/>
      <c r="G33" s="83"/>
      <c r="H33" s="83"/>
      <c r="I33" s="83"/>
      <c r="J33" s="83"/>
    </row>
    <row r="34" spans="1:10" ht="25.5" customHeight="1">
      <c r="A34" s="2961" t="s">
        <v>3740</v>
      </c>
      <c r="B34" s="2961"/>
      <c r="C34" s="2961"/>
      <c r="D34" s="2961"/>
      <c r="E34" s="510"/>
      <c r="F34" s="510"/>
      <c r="G34" s="1414"/>
      <c r="H34" s="1434"/>
      <c r="I34" s="1434" t="s">
        <v>728</v>
      </c>
      <c r="J34" s="83"/>
    </row>
    <row r="35" spans="1:10" ht="18" customHeight="1">
      <c r="A35" s="3053" t="s">
        <v>582</v>
      </c>
      <c r="B35" s="2912"/>
      <c r="C35" s="2842" t="s">
        <v>3959</v>
      </c>
      <c r="D35" s="2842"/>
      <c r="E35" s="2592" t="s">
        <v>3960</v>
      </c>
      <c r="F35" s="2594"/>
      <c r="G35" s="2592" t="s">
        <v>3961</v>
      </c>
      <c r="H35" s="2592"/>
      <c r="I35" s="2592" t="s">
        <v>3642</v>
      </c>
      <c r="J35" s="2594"/>
    </row>
    <row r="36" spans="1:10" ht="18" customHeight="1">
      <c r="A36" s="3054"/>
      <c r="B36" s="2823"/>
      <c r="C36" s="1431" t="s">
        <v>583</v>
      </c>
      <c r="D36" s="1431" t="s">
        <v>278</v>
      </c>
      <c r="E36" s="1769" t="s">
        <v>583</v>
      </c>
      <c r="F36" s="1771" t="s">
        <v>278</v>
      </c>
      <c r="G36" s="1769" t="s">
        <v>583</v>
      </c>
      <c r="H36" s="1769" t="s">
        <v>278</v>
      </c>
      <c r="I36" s="1769" t="s">
        <v>583</v>
      </c>
      <c r="J36" s="1771" t="s">
        <v>278</v>
      </c>
    </row>
    <row r="37" spans="1:10" ht="18" customHeight="1">
      <c r="A37" s="3055" t="s">
        <v>99</v>
      </c>
      <c r="B37" s="3056"/>
      <c r="C37" s="278">
        <v>5</v>
      </c>
      <c r="D37" s="278">
        <v>10</v>
      </c>
      <c r="E37" s="278">
        <v>4</v>
      </c>
      <c r="F37" s="278">
        <v>10</v>
      </c>
      <c r="G37" s="278">
        <v>4</v>
      </c>
      <c r="H37" s="278">
        <v>10</v>
      </c>
      <c r="I37" s="278">
        <v>4</v>
      </c>
      <c r="J37" s="278">
        <v>10</v>
      </c>
    </row>
    <row r="38" spans="1:10" ht="18" customHeight="1">
      <c r="A38" s="3057" t="s">
        <v>587</v>
      </c>
      <c r="B38" s="3058"/>
      <c r="C38" s="477">
        <v>3</v>
      </c>
      <c r="D38" s="477">
        <v>6</v>
      </c>
      <c r="E38" s="477">
        <v>3</v>
      </c>
      <c r="F38" s="477">
        <v>6</v>
      </c>
      <c r="G38" s="477">
        <v>3</v>
      </c>
      <c r="H38" s="477">
        <v>6</v>
      </c>
      <c r="I38" s="477">
        <v>3</v>
      </c>
      <c r="J38" s="477">
        <v>6</v>
      </c>
    </row>
    <row r="39" spans="1:10" ht="18" customHeight="1">
      <c r="A39" s="3059" t="s">
        <v>588</v>
      </c>
      <c r="B39" s="2822"/>
      <c r="C39" s="477" t="s">
        <v>680</v>
      </c>
      <c r="D39" s="477" t="s">
        <v>680</v>
      </c>
      <c r="E39" s="477" t="s">
        <v>680</v>
      </c>
      <c r="F39" s="477" t="s">
        <v>680</v>
      </c>
      <c r="G39" s="477" t="s">
        <v>680</v>
      </c>
      <c r="H39" s="477" t="s">
        <v>680</v>
      </c>
      <c r="I39" s="477" t="s">
        <v>680</v>
      </c>
      <c r="J39" s="477" t="s">
        <v>680</v>
      </c>
    </row>
    <row r="40" spans="1:10" ht="18" customHeight="1">
      <c r="A40" s="3060" t="s">
        <v>589</v>
      </c>
      <c r="B40" s="3061"/>
      <c r="C40" s="477" t="s">
        <v>680</v>
      </c>
      <c r="D40" s="477" t="s">
        <v>680</v>
      </c>
      <c r="E40" s="477" t="s">
        <v>680</v>
      </c>
      <c r="F40" s="477" t="s">
        <v>680</v>
      </c>
      <c r="G40" s="477" t="s">
        <v>680</v>
      </c>
      <c r="H40" s="477" t="s">
        <v>680</v>
      </c>
      <c r="I40" s="477" t="s">
        <v>680</v>
      </c>
      <c r="J40" s="477" t="s">
        <v>680</v>
      </c>
    </row>
    <row r="41" spans="1:10" ht="18" customHeight="1">
      <c r="A41" s="3062" t="s">
        <v>590</v>
      </c>
      <c r="B41" s="3032"/>
      <c r="C41" s="271">
        <v>2</v>
      </c>
      <c r="D41" s="271">
        <v>4</v>
      </c>
      <c r="E41" s="271">
        <v>2</v>
      </c>
      <c r="F41" s="271">
        <v>4</v>
      </c>
      <c r="G41" s="271">
        <v>2</v>
      </c>
      <c r="H41" s="271">
        <v>4</v>
      </c>
      <c r="I41" s="271">
        <v>2</v>
      </c>
      <c r="J41" s="271">
        <v>4</v>
      </c>
    </row>
    <row r="42" spans="1:10" ht="18" customHeight="1">
      <c r="A42" s="2930" t="s">
        <v>490</v>
      </c>
      <c r="B42" s="2930"/>
      <c r="C42" s="2930"/>
      <c r="D42" s="2930"/>
      <c r="E42" s="2930"/>
      <c r="F42" s="513"/>
      <c r="G42" s="513"/>
      <c r="H42" s="513"/>
      <c r="I42" s="513"/>
    </row>
    <row r="43" spans="1:10" ht="18" customHeight="1">
      <c r="A43" s="4"/>
    </row>
  </sheetData>
  <mergeCells count="24">
    <mergeCell ref="A23:E23"/>
    <mergeCell ref="A25:E25"/>
    <mergeCell ref="A26:B27"/>
    <mergeCell ref="C26:D26"/>
    <mergeCell ref="E26:F26"/>
    <mergeCell ref="G35:H35"/>
    <mergeCell ref="I35:J35"/>
    <mergeCell ref="I26:J26"/>
    <mergeCell ref="A28:B28"/>
    <mergeCell ref="A29:B29"/>
    <mergeCell ref="A30:B30"/>
    <mergeCell ref="A31:B31"/>
    <mergeCell ref="A32:E32"/>
    <mergeCell ref="G26:H26"/>
    <mergeCell ref="A42:E42"/>
    <mergeCell ref="A34:D34"/>
    <mergeCell ref="A35:B36"/>
    <mergeCell ref="C35:D35"/>
    <mergeCell ref="E35:F35"/>
    <mergeCell ref="A37:B37"/>
    <mergeCell ref="A38:B38"/>
    <mergeCell ref="A39:B39"/>
    <mergeCell ref="A40:B40"/>
    <mergeCell ref="A41:B4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G30"/>
  <sheetViews>
    <sheetView showGridLines="0" view="pageBreakPreview" zoomScaleNormal="100" zoomScaleSheetLayoutView="100" workbookViewId="0">
      <selection activeCell="I50" sqref="I50"/>
    </sheetView>
  </sheetViews>
  <sheetFormatPr defaultRowHeight="24.95" customHeight="1"/>
  <cols>
    <col min="1" max="1" width="35.25" style="83" customWidth="1"/>
    <col min="2" max="3" width="7.625" style="432" customWidth="1"/>
    <col min="4" max="4" width="7.625" style="83" customWidth="1"/>
    <col min="5" max="7" width="7.625" style="432" customWidth="1"/>
    <col min="8" max="8" width="9" style="83"/>
    <col min="9" max="9" width="16.125" style="83" customWidth="1"/>
    <col min="10" max="17" width="7.75" style="83" customWidth="1"/>
    <col min="18" max="256" width="9" style="83"/>
    <col min="257" max="257" width="38" style="83" customWidth="1"/>
    <col min="258" max="263" width="7.875" style="83" customWidth="1"/>
    <col min="264" max="264" width="9" style="83"/>
    <col min="265" max="265" width="16.125" style="83" customWidth="1"/>
    <col min="266" max="273" width="7.75" style="83" customWidth="1"/>
    <col min="274" max="512" width="9" style="83"/>
    <col min="513" max="513" width="38" style="83" customWidth="1"/>
    <col min="514" max="519" width="7.875" style="83" customWidth="1"/>
    <col min="520" max="520" width="9" style="83"/>
    <col min="521" max="521" width="16.125" style="83" customWidth="1"/>
    <col min="522" max="529" width="7.75" style="83" customWidth="1"/>
    <col min="530" max="768" width="9" style="83"/>
    <col min="769" max="769" width="38" style="83" customWidth="1"/>
    <col min="770" max="775" width="7.875" style="83" customWidth="1"/>
    <col min="776" max="776" width="9" style="83"/>
    <col min="777" max="777" width="16.125" style="83" customWidth="1"/>
    <col min="778" max="785" width="7.75" style="83" customWidth="1"/>
    <col min="786" max="1024" width="9" style="83"/>
    <col min="1025" max="1025" width="38" style="83" customWidth="1"/>
    <col min="1026" max="1031" width="7.875" style="83" customWidth="1"/>
    <col min="1032" max="1032" width="9" style="83"/>
    <col min="1033" max="1033" width="16.125" style="83" customWidth="1"/>
    <col min="1034" max="1041" width="7.75" style="83" customWidth="1"/>
    <col min="1042" max="1280" width="9" style="83"/>
    <col min="1281" max="1281" width="38" style="83" customWidth="1"/>
    <col min="1282" max="1287" width="7.875" style="83" customWidth="1"/>
    <col min="1288" max="1288" width="9" style="83"/>
    <col min="1289" max="1289" width="16.125" style="83" customWidth="1"/>
    <col min="1290" max="1297" width="7.75" style="83" customWidth="1"/>
    <col min="1298" max="1536" width="9" style="83"/>
    <col min="1537" max="1537" width="38" style="83" customWidth="1"/>
    <col min="1538" max="1543" width="7.875" style="83" customWidth="1"/>
    <col min="1544" max="1544" width="9" style="83"/>
    <col min="1545" max="1545" width="16.125" style="83" customWidth="1"/>
    <col min="1546" max="1553" width="7.75" style="83" customWidth="1"/>
    <col min="1554" max="1792" width="9" style="83"/>
    <col min="1793" max="1793" width="38" style="83" customWidth="1"/>
    <col min="1794" max="1799" width="7.875" style="83" customWidth="1"/>
    <col min="1800" max="1800" width="9" style="83"/>
    <col min="1801" max="1801" width="16.125" style="83" customWidth="1"/>
    <col min="1802" max="1809" width="7.75" style="83" customWidth="1"/>
    <col min="1810" max="2048" width="9" style="83"/>
    <col min="2049" max="2049" width="38" style="83" customWidth="1"/>
    <col min="2050" max="2055" width="7.875" style="83" customWidth="1"/>
    <col min="2056" max="2056" width="9" style="83"/>
    <col min="2057" max="2057" width="16.125" style="83" customWidth="1"/>
    <col min="2058" max="2065" width="7.75" style="83" customWidth="1"/>
    <col min="2066" max="2304" width="9" style="83"/>
    <col min="2305" max="2305" width="38" style="83" customWidth="1"/>
    <col min="2306" max="2311" width="7.875" style="83" customWidth="1"/>
    <col min="2312" max="2312" width="9" style="83"/>
    <col min="2313" max="2313" width="16.125" style="83" customWidth="1"/>
    <col min="2314" max="2321" width="7.75" style="83" customWidth="1"/>
    <col min="2322" max="2560" width="9" style="83"/>
    <col min="2561" max="2561" width="38" style="83" customWidth="1"/>
    <col min="2562" max="2567" width="7.875" style="83" customWidth="1"/>
    <col min="2568" max="2568" width="9" style="83"/>
    <col min="2569" max="2569" width="16.125" style="83" customWidth="1"/>
    <col min="2570" max="2577" width="7.75" style="83" customWidth="1"/>
    <col min="2578" max="2816" width="9" style="83"/>
    <col min="2817" max="2817" width="38" style="83" customWidth="1"/>
    <col min="2818" max="2823" width="7.875" style="83" customWidth="1"/>
    <col min="2824" max="2824" width="9" style="83"/>
    <col min="2825" max="2825" width="16.125" style="83" customWidth="1"/>
    <col min="2826" max="2833" width="7.75" style="83" customWidth="1"/>
    <col min="2834" max="3072" width="9" style="83"/>
    <col min="3073" max="3073" width="38" style="83" customWidth="1"/>
    <col min="3074" max="3079" width="7.875" style="83" customWidth="1"/>
    <col min="3080" max="3080" width="9" style="83"/>
    <col min="3081" max="3081" width="16.125" style="83" customWidth="1"/>
    <col min="3082" max="3089" width="7.75" style="83" customWidth="1"/>
    <col min="3090" max="3328" width="9" style="83"/>
    <col min="3329" max="3329" width="38" style="83" customWidth="1"/>
    <col min="3330" max="3335" width="7.875" style="83" customWidth="1"/>
    <col min="3336" max="3336" width="9" style="83"/>
    <col min="3337" max="3337" width="16.125" style="83" customWidth="1"/>
    <col min="3338" max="3345" width="7.75" style="83" customWidth="1"/>
    <col min="3346" max="3584" width="9" style="83"/>
    <col min="3585" max="3585" width="38" style="83" customWidth="1"/>
    <col min="3586" max="3591" width="7.875" style="83" customWidth="1"/>
    <col min="3592" max="3592" width="9" style="83"/>
    <col min="3593" max="3593" width="16.125" style="83" customWidth="1"/>
    <col min="3594" max="3601" width="7.75" style="83" customWidth="1"/>
    <col min="3602" max="3840" width="9" style="83"/>
    <col min="3841" max="3841" width="38" style="83" customWidth="1"/>
    <col min="3842" max="3847" width="7.875" style="83" customWidth="1"/>
    <col min="3848" max="3848" width="9" style="83"/>
    <col min="3849" max="3849" width="16.125" style="83" customWidth="1"/>
    <col min="3850" max="3857" width="7.75" style="83" customWidth="1"/>
    <col min="3858" max="4096" width="9" style="83"/>
    <col min="4097" max="4097" width="38" style="83" customWidth="1"/>
    <col min="4098" max="4103" width="7.875" style="83" customWidth="1"/>
    <col min="4104" max="4104" width="9" style="83"/>
    <col min="4105" max="4105" width="16.125" style="83" customWidth="1"/>
    <col min="4106" max="4113" width="7.75" style="83" customWidth="1"/>
    <col min="4114" max="4352" width="9" style="83"/>
    <col min="4353" max="4353" width="38" style="83" customWidth="1"/>
    <col min="4354" max="4359" width="7.875" style="83" customWidth="1"/>
    <col min="4360" max="4360" width="9" style="83"/>
    <col min="4361" max="4361" width="16.125" style="83" customWidth="1"/>
    <col min="4362" max="4369" width="7.75" style="83" customWidth="1"/>
    <col min="4370" max="4608" width="9" style="83"/>
    <col min="4609" max="4609" width="38" style="83" customWidth="1"/>
    <col min="4610" max="4615" width="7.875" style="83" customWidth="1"/>
    <col min="4616" max="4616" width="9" style="83"/>
    <col min="4617" max="4617" width="16.125" style="83" customWidth="1"/>
    <col min="4618" max="4625" width="7.75" style="83" customWidth="1"/>
    <col min="4626" max="4864" width="9" style="83"/>
    <col min="4865" max="4865" width="38" style="83" customWidth="1"/>
    <col min="4866" max="4871" width="7.875" style="83" customWidth="1"/>
    <col min="4872" max="4872" width="9" style="83"/>
    <col min="4873" max="4873" width="16.125" style="83" customWidth="1"/>
    <col min="4874" max="4881" width="7.75" style="83" customWidth="1"/>
    <col min="4882" max="5120" width="9" style="83"/>
    <col min="5121" max="5121" width="38" style="83" customWidth="1"/>
    <col min="5122" max="5127" width="7.875" style="83" customWidth="1"/>
    <col min="5128" max="5128" width="9" style="83"/>
    <col min="5129" max="5129" width="16.125" style="83" customWidth="1"/>
    <col min="5130" max="5137" width="7.75" style="83" customWidth="1"/>
    <col min="5138" max="5376" width="9" style="83"/>
    <col min="5377" max="5377" width="38" style="83" customWidth="1"/>
    <col min="5378" max="5383" width="7.875" style="83" customWidth="1"/>
    <col min="5384" max="5384" width="9" style="83"/>
    <col min="5385" max="5385" width="16.125" style="83" customWidth="1"/>
    <col min="5386" max="5393" width="7.75" style="83" customWidth="1"/>
    <col min="5394" max="5632" width="9" style="83"/>
    <col min="5633" max="5633" width="38" style="83" customWidth="1"/>
    <col min="5634" max="5639" width="7.875" style="83" customWidth="1"/>
    <col min="5640" max="5640" width="9" style="83"/>
    <col min="5641" max="5641" width="16.125" style="83" customWidth="1"/>
    <col min="5642" max="5649" width="7.75" style="83" customWidth="1"/>
    <col min="5650" max="5888" width="9" style="83"/>
    <col min="5889" max="5889" width="38" style="83" customWidth="1"/>
    <col min="5890" max="5895" width="7.875" style="83" customWidth="1"/>
    <col min="5896" max="5896" width="9" style="83"/>
    <col min="5897" max="5897" width="16.125" style="83" customWidth="1"/>
    <col min="5898" max="5905" width="7.75" style="83" customWidth="1"/>
    <col min="5906" max="6144" width="9" style="83"/>
    <col min="6145" max="6145" width="38" style="83" customWidth="1"/>
    <col min="6146" max="6151" width="7.875" style="83" customWidth="1"/>
    <col min="6152" max="6152" width="9" style="83"/>
    <col min="6153" max="6153" width="16.125" style="83" customWidth="1"/>
    <col min="6154" max="6161" width="7.75" style="83" customWidth="1"/>
    <col min="6162" max="6400" width="9" style="83"/>
    <col min="6401" max="6401" width="38" style="83" customWidth="1"/>
    <col min="6402" max="6407" width="7.875" style="83" customWidth="1"/>
    <col min="6408" max="6408" width="9" style="83"/>
    <col min="6409" max="6409" width="16.125" style="83" customWidth="1"/>
    <col min="6410" max="6417" width="7.75" style="83" customWidth="1"/>
    <col min="6418" max="6656" width="9" style="83"/>
    <col min="6657" max="6657" width="38" style="83" customWidth="1"/>
    <col min="6658" max="6663" width="7.875" style="83" customWidth="1"/>
    <col min="6664" max="6664" width="9" style="83"/>
    <col min="6665" max="6665" width="16.125" style="83" customWidth="1"/>
    <col min="6666" max="6673" width="7.75" style="83" customWidth="1"/>
    <col min="6674" max="6912" width="9" style="83"/>
    <col min="6913" max="6913" width="38" style="83" customWidth="1"/>
    <col min="6914" max="6919" width="7.875" style="83" customWidth="1"/>
    <col min="6920" max="6920" width="9" style="83"/>
    <col min="6921" max="6921" width="16.125" style="83" customWidth="1"/>
    <col min="6922" max="6929" width="7.75" style="83" customWidth="1"/>
    <col min="6930" max="7168" width="9" style="83"/>
    <col min="7169" max="7169" width="38" style="83" customWidth="1"/>
    <col min="7170" max="7175" width="7.875" style="83" customWidth="1"/>
    <col min="7176" max="7176" width="9" style="83"/>
    <col min="7177" max="7177" width="16.125" style="83" customWidth="1"/>
    <col min="7178" max="7185" width="7.75" style="83" customWidth="1"/>
    <col min="7186" max="7424" width="9" style="83"/>
    <col min="7425" max="7425" width="38" style="83" customWidth="1"/>
    <col min="7426" max="7431" width="7.875" style="83" customWidth="1"/>
    <col min="7432" max="7432" width="9" style="83"/>
    <col min="7433" max="7433" width="16.125" style="83" customWidth="1"/>
    <col min="7434" max="7441" width="7.75" style="83" customWidth="1"/>
    <col min="7442" max="7680" width="9" style="83"/>
    <col min="7681" max="7681" width="38" style="83" customWidth="1"/>
    <col min="7682" max="7687" width="7.875" style="83" customWidth="1"/>
    <col min="7688" max="7688" width="9" style="83"/>
    <col min="7689" max="7689" width="16.125" style="83" customWidth="1"/>
    <col min="7690" max="7697" width="7.75" style="83" customWidth="1"/>
    <col min="7698" max="7936" width="9" style="83"/>
    <col min="7937" max="7937" width="38" style="83" customWidth="1"/>
    <col min="7938" max="7943" width="7.875" style="83" customWidth="1"/>
    <col min="7944" max="7944" width="9" style="83"/>
    <col min="7945" max="7945" width="16.125" style="83" customWidth="1"/>
    <col min="7946" max="7953" width="7.75" style="83" customWidth="1"/>
    <col min="7954" max="8192" width="9" style="83"/>
    <col min="8193" max="8193" width="38" style="83" customWidth="1"/>
    <col min="8194" max="8199" width="7.875" style="83" customWidth="1"/>
    <col min="8200" max="8200" width="9" style="83"/>
    <col min="8201" max="8201" width="16.125" style="83" customWidth="1"/>
    <col min="8202" max="8209" width="7.75" style="83" customWidth="1"/>
    <col min="8210" max="8448" width="9" style="83"/>
    <col min="8449" max="8449" width="38" style="83" customWidth="1"/>
    <col min="8450" max="8455" width="7.875" style="83" customWidth="1"/>
    <col min="8456" max="8456" width="9" style="83"/>
    <col min="8457" max="8457" width="16.125" style="83" customWidth="1"/>
    <col min="8458" max="8465" width="7.75" style="83" customWidth="1"/>
    <col min="8466" max="8704" width="9" style="83"/>
    <col min="8705" max="8705" width="38" style="83" customWidth="1"/>
    <col min="8706" max="8711" width="7.875" style="83" customWidth="1"/>
    <col min="8712" max="8712" width="9" style="83"/>
    <col min="8713" max="8713" width="16.125" style="83" customWidth="1"/>
    <col min="8714" max="8721" width="7.75" style="83" customWidth="1"/>
    <col min="8722" max="8960" width="9" style="83"/>
    <col min="8961" max="8961" width="38" style="83" customWidth="1"/>
    <col min="8962" max="8967" width="7.875" style="83" customWidth="1"/>
    <col min="8968" max="8968" width="9" style="83"/>
    <col min="8969" max="8969" width="16.125" style="83" customWidth="1"/>
    <col min="8970" max="8977" width="7.75" style="83" customWidth="1"/>
    <col min="8978" max="9216" width="9" style="83"/>
    <col min="9217" max="9217" width="38" style="83" customWidth="1"/>
    <col min="9218" max="9223" width="7.875" style="83" customWidth="1"/>
    <col min="9224" max="9224" width="9" style="83"/>
    <col min="9225" max="9225" width="16.125" style="83" customWidth="1"/>
    <col min="9226" max="9233" width="7.75" style="83" customWidth="1"/>
    <col min="9234" max="9472" width="9" style="83"/>
    <col min="9473" max="9473" width="38" style="83" customWidth="1"/>
    <col min="9474" max="9479" width="7.875" style="83" customWidth="1"/>
    <col min="9480" max="9480" width="9" style="83"/>
    <col min="9481" max="9481" width="16.125" style="83" customWidth="1"/>
    <col min="9482" max="9489" width="7.75" style="83" customWidth="1"/>
    <col min="9490" max="9728" width="9" style="83"/>
    <col min="9729" max="9729" width="38" style="83" customWidth="1"/>
    <col min="9730" max="9735" width="7.875" style="83" customWidth="1"/>
    <col min="9736" max="9736" width="9" style="83"/>
    <col min="9737" max="9737" width="16.125" style="83" customWidth="1"/>
    <col min="9738" max="9745" width="7.75" style="83" customWidth="1"/>
    <col min="9746" max="9984" width="9" style="83"/>
    <col min="9985" max="9985" width="38" style="83" customWidth="1"/>
    <col min="9986" max="9991" width="7.875" style="83" customWidth="1"/>
    <col min="9992" max="9992" width="9" style="83"/>
    <col min="9993" max="9993" width="16.125" style="83" customWidth="1"/>
    <col min="9994" max="10001" width="7.75" style="83" customWidth="1"/>
    <col min="10002" max="10240" width="9" style="83"/>
    <col min="10241" max="10241" width="38" style="83" customWidth="1"/>
    <col min="10242" max="10247" width="7.875" style="83" customWidth="1"/>
    <col min="10248" max="10248" width="9" style="83"/>
    <col min="10249" max="10249" width="16.125" style="83" customWidth="1"/>
    <col min="10250" max="10257" width="7.75" style="83" customWidth="1"/>
    <col min="10258" max="10496" width="9" style="83"/>
    <col min="10497" max="10497" width="38" style="83" customWidth="1"/>
    <col min="10498" max="10503" width="7.875" style="83" customWidth="1"/>
    <col min="10504" max="10504" width="9" style="83"/>
    <col min="10505" max="10505" width="16.125" style="83" customWidth="1"/>
    <col min="10506" max="10513" width="7.75" style="83" customWidth="1"/>
    <col min="10514" max="10752" width="9" style="83"/>
    <col min="10753" max="10753" width="38" style="83" customWidth="1"/>
    <col min="10754" max="10759" width="7.875" style="83" customWidth="1"/>
    <col min="10760" max="10760" width="9" style="83"/>
    <col min="10761" max="10761" width="16.125" style="83" customWidth="1"/>
    <col min="10762" max="10769" width="7.75" style="83" customWidth="1"/>
    <col min="10770" max="11008" width="9" style="83"/>
    <col min="11009" max="11009" width="38" style="83" customWidth="1"/>
    <col min="11010" max="11015" width="7.875" style="83" customWidth="1"/>
    <col min="11016" max="11016" width="9" style="83"/>
    <col min="11017" max="11017" width="16.125" style="83" customWidth="1"/>
    <col min="11018" max="11025" width="7.75" style="83" customWidth="1"/>
    <col min="11026" max="11264" width="9" style="83"/>
    <col min="11265" max="11265" width="38" style="83" customWidth="1"/>
    <col min="11266" max="11271" width="7.875" style="83" customWidth="1"/>
    <col min="11272" max="11272" width="9" style="83"/>
    <col min="11273" max="11273" width="16.125" style="83" customWidth="1"/>
    <col min="11274" max="11281" width="7.75" style="83" customWidth="1"/>
    <col min="11282" max="11520" width="9" style="83"/>
    <col min="11521" max="11521" width="38" style="83" customWidth="1"/>
    <col min="11522" max="11527" width="7.875" style="83" customWidth="1"/>
    <col min="11528" max="11528" width="9" style="83"/>
    <col min="11529" max="11529" width="16.125" style="83" customWidth="1"/>
    <col min="11530" max="11537" width="7.75" style="83" customWidth="1"/>
    <col min="11538" max="11776" width="9" style="83"/>
    <col min="11777" max="11777" width="38" style="83" customWidth="1"/>
    <col min="11778" max="11783" width="7.875" style="83" customWidth="1"/>
    <col min="11784" max="11784" width="9" style="83"/>
    <col min="11785" max="11785" width="16.125" style="83" customWidth="1"/>
    <col min="11786" max="11793" width="7.75" style="83" customWidth="1"/>
    <col min="11794" max="12032" width="9" style="83"/>
    <col min="12033" max="12033" width="38" style="83" customWidth="1"/>
    <col min="12034" max="12039" width="7.875" style="83" customWidth="1"/>
    <col min="12040" max="12040" width="9" style="83"/>
    <col min="12041" max="12041" width="16.125" style="83" customWidth="1"/>
    <col min="12042" max="12049" width="7.75" style="83" customWidth="1"/>
    <col min="12050" max="12288" width="9" style="83"/>
    <col min="12289" max="12289" width="38" style="83" customWidth="1"/>
    <col min="12290" max="12295" width="7.875" style="83" customWidth="1"/>
    <col min="12296" max="12296" width="9" style="83"/>
    <col min="12297" max="12297" width="16.125" style="83" customWidth="1"/>
    <col min="12298" max="12305" width="7.75" style="83" customWidth="1"/>
    <col min="12306" max="12544" width="9" style="83"/>
    <col min="12545" max="12545" width="38" style="83" customWidth="1"/>
    <col min="12546" max="12551" width="7.875" style="83" customWidth="1"/>
    <col min="12552" max="12552" width="9" style="83"/>
    <col min="12553" max="12553" width="16.125" style="83" customWidth="1"/>
    <col min="12554" max="12561" width="7.75" style="83" customWidth="1"/>
    <col min="12562" max="12800" width="9" style="83"/>
    <col min="12801" max="12801" width="38" style="83" customWidth="1"/>
    <col min="12802" max="12807" width="7.875" style="83" customWidth="1"/>
    <col min="12808" max="12808" width="9" style="83"/>
    <col min="12809" max="12809" width="16.125" style="83" customWidth="1"/>
    <col min="12810" max="12817" width="7.75" style="83" customWidth="1"/>
    <col min="12818" max="13056" width="9" style="83"/>
    <col min="13057" max="13057" width="38" style="83" customWidth="1"/>
    <col min="13058" max="13063" width="7.875" style="83" customWidth="1"/>
    <col min="13064" max="13064" width="9" style="83"/>
    <col min="13065" max="13065" width="16.125" style="83" customWidth="1"/>
    <col min="13066" max="13073" width="7.75" style="83" customWidth="1"/>
    <col min="13074" max="13312" width="9" style="83"/>
    <col min="13313" max="13313" width="38" style="83" customWidth="1"/>
    <col min="13314" max="13319" width="7.875" style="83" customWidth="1"/>
    <col min="13320" max="13320" width="9" style="83"/>
    <col min="13321" max="13321" width="16.125" style="83" customWidth="1"/>
    <col min="13322" max="13329" width="7.75" style="83" customWidth="1"/>
    <col min="13330" max="13568" width="9" style="83"/>
    <col min="13569" max="13569" width="38" style="83" customWidth="1"/>
    <col min="13570" max="13575" width="7.875" style="83" customWidth="1"/>
    <col min="13576" max="13576" width="9" style="83"/>
    <col min="13577" max="13577" width="16.125" style="83" customWidth="1"/>
    <col min="13578" max="13585" width="7.75" style="83" customWidth="1"/>
    <col min="13586" max="13824" width="9" style="83"/>
    <col min="13825" max="13825" width="38" style="83" customWidth="1"/>
    <col min="13826" max="13831" width="7.875" style="83" customWidth="1"/>
    <col min="13832" max="13832" width="9" style="83"/>
    <col min="13833" max="13833" width="16.125" style="83" customWidth="1"/>
    <col min="13834" max="13841" width="7.75" style="83" customWidth="1"/>
    <col min="13842" max="14080" width="9" style="83"/>
    <col min="14081" max="14081" width="38" style="83" customWidth="1"/>
    <col min="14082" max="14087" width="7.875" style="83" customWidth="1"/>
    <col min="14088" max="14088" width="9" style="83"/>
    <col min="14089" max="14089" width="16.125" style="83" customWidth="1"/>
    <col min="14090" max="14097" width="7.75" style="83" customWidth="1"/>
    <col min="14098" max="14336" width="9" style="83"/>
    <col min="14337" max="14337" width="38" style="83" customWidth="1"/>
    <col min="14338" max="14343" width="7.875" style="83" customWidth="1"/>
    <col min="14344" max="14344" width="9" style="83"/>
    <col min="14345" max="14345" width="16.125" style="83" customWidth="1"/>
    <col min="14346" max="14353" width="7.75" style="83" customWidth="1"/>
    <col min="14354" max="14592" width="9" style="83"/>
    <col min="14593" max="14593" width="38" style="83" customWidth="1"/>
    <col min="14594" max="14599" width="7.875" style="83" customWidth="1"/>
    <col min="14600" max="14600" width="9" style="83"/>
    <col min="14601" max="14601" width="16.125" style="83" customWidth="1"/>
    <col min="14602" max="14609" width="7.75" style="83" customWidth="1"/>
    <col min="14610" max="14848" width="9" style="83"/>
    <col min="14849" max="14849" width="38" style="83" customWidth="1"/>
    <col min="14850" max="14855" width="7.875" style="83" customWidth="1"/>
    <col min="14856" max="14856" width="9" style="83"/>
    <col min="14857" max="14857" width="16.125" style="83" customWidth="1"/>
    <col min="14858" max="14865" width="7.75" style="83" customWidth="1"/>
    <col min="14866" max="15104" width="9" style="83"/>
    <col min="15105" max="15105" width="38" style="83" customWidth="1"/>
    <col min="15106" max="15111" width="7.875" style="83" customWidth="1"/>
    <col min="15112" max="15112" width="9" style="83"/>
    <col min="15113" max="15113" width="16.125" style="83" customWidth="1"/>
    <col min="15114" max="15121" width="7.75" style="83" customWidth="1"/>
    <col min="15122" max="15360" width="9" style="83"/>
    <col min="15361" max="15361" width="38" style="83" customWidth="1"/>
    <col min="15362" max="15367" width="7.875" style="83" customWidth="1"/>
    <col min="15368" max="15368" width="9" style="83"/>
    <col min="15369" max="15369" width="16.125" style="83" customWidth="1"/>
    <col min="15370" max="15377" width="7.75" style="83" customWidth="1"/>
    <col min="15378" max="15616" width="9" style="83"/>
    <col min="15617" max="15617" width="38" style="83" customWidth="1"/>
    <col min="15618" max="15623" width="7.875" style="83" customWidth="1"/>
    <col min="15624" max="15624" width="9" style="83"/>
    <col min="15625" max="15625" width="16.125" style="83" customWidth="1"/>
    <col min="15626" max="15633" width="7.75" style="83" customWidth="1"/>
    <col min="15634" max="15872" width="9" style="83"/>
    <col min="15873" max="15873" width="38" style="83" customWidth="1"/>
    <col min="15874" max="15879" width="7.875" style="83" customWidth="1"/>
    <col min="15880" max="15880" width="9" style="83"/>
    <col min="15881" max="15881" width="16.125" style="83" customWidth="1"/>
    <col min="15882" max="15889" width="7.75" style="83" customWidth="1"/>
    <col min="15890" max="16128" width="9" style="83"/>
    <col min="16129" max="16129" width="38" style="83" customWidth="1"/>
    <col min="16130" max="16135" width="7.875" style="83" customWidth="1"/>
    <col min="16136" max="16136" width="9" style="83"/>
    <col min="16137" max="16137" width="16.125" style="83" customWidth="1"/>
    <col min="16138" max="16145" width="7.75" style="83" customWidth="1"/>
    <col min="16146" max="16384" width="9" style="83"/>
  </cols>
  <sheetData>
    <row r="1" spans="1:7" ht="25.5" customHeight="1">
      <c r="A1" s="556" t="s">
        <v>3557</v>
      </c>
      <c r="G1" s="185" t="s">
        <v>461</v>
      </c>
    </row>
    <row r="2" spans="1:7" ht="18" customHeight="1">
      <c r="A2" s="2647" t="s">
        <v>462</v>
      </c>
      <c r="B2" s="2594" t="s">
        <v>463</v>
      </c>
      <c r="C2" s="2643"/>
      <c r="D2" s="2643"/>
      <c r="E2" s="2643"/>
      <c r="F2" s="2643"/>
      <c r="G2" s="2643"/>
    </row>
    <row r="3" spans="1:7" ht="18" customHeight="1">
      <c r="A3" s="2722"/>
      <c r="B3" s="1742" t="s">
        <v>465</v>
      </c>
      <c r="C3" s="1743" t="s">
        <v>570</v>
      </c>
      <c r="D3" s="1742" t="s">
        <v>2971</v>
      </c>
      <c r="E3" s="1782" t="s">
        <v>3962</v>
      </c>
      <c r="F3" s="1784" t="s">
        <v>3963</v>
      </c>
      <c r="G3" s="1782" t="s">
        <v>3964</v>
      </c>
    </row>
    <row r="4" spans="1:7" ht="27" customHeight="1">
      <c r="A4" s="577" t="s">
        <v>99</v>
      </c>
      <c r="B4" s="278">
        <v>237</v>
      </c>
      <c r="C4" s="277">
        <f>SUM(C5:C29)</f>
        <v>245</v>
      </c>
      <c r="D4" s="278">
        <f>SUM(D5:D29)</f>
        <v>248</v>
      </c>
      <c r="E4" s="277">
        <f>SUM(E5:E29)</f>
        <v>248</v>
      </c>
      <c r="F4" s="277">
        <f>SUM(F5:F29)</f>
        <v>243</v>
      </c>
      <c r="G4" s="278">
        <f>SUM(G5:G29)</f>
        <v>245</v>
      </c>
    </row>
    <row r="5" spans="1:7" ht="27" customHeight="1">
      <c r="A5" s="1333" t="s">
        <v>466</v>
      </c>
      <c r="B5" s="477">
        <v>0</v>
      </c>
      <c r="C5" s="121">
        <v>0</v>
      </c>
      <c r="D5" s="477">
        <v>0</v>
      </c>
      <c r="E5" s="477">
        <v>0</v>
      </c>
      <c r="F5" s="121">
        <v>0</v>
      </c>
      <c r="G5" s="477">
        <v>0</v>
      </c>
    </row>
    <row r="6" spans="1:7" ht="27" customHeight="1">
      <c r="A6" s="1333" t="s">
        <v>467</v>
      </c>
      <c r="B6" s="477">
        <v>6</v>
      </c>
      <c r="C6" s="121">
        <v>6</v>
      </c>
      <c r="D6" s="477">
        <v>6</v>
      </c>
      <c r="E6" s="477">
        <v>6</v>
      </c>
      <c r="F6" s="121">
        <v>4</v>
      </c>
      <c r="G6" s="477">
        <v>4</v>
      </c>
    </row>
    <row r="7" spans="1:7" ht="27" customHeight="1">
      <c r="A7" s="1333" t="s">
        <v>468</v>
      </c>
      <c r="B7" s="477">
        <v>2</v>
      </c>
      <c r="C7" s="121">
        <v>2</v>
      </c>
      <c r="D7" s="477">
        <v>2</v>
      </c>
      <c r="E7" s="477">
        <v>2</v>
      </c>
      <c r="F7" s="121">
        <v>2</v>
      </c>
      <c r="G7" s="477">
        <v>2</v>
      </c>
    </row>
    <row r="8" spans="1:7" ht="27" customHeight="1">
      <c r="A8" s="1333" t="s">
        <v>469</v>
      </c>
      <c r="B8" s="477">
        <v>0</v>
      </c>
      <c r="C8" s="121">
        <v>0</v>
      </c>
      <c r="D8" s="477">
        <v>0</v>
      </c>
      <c r="E8" s="477">
        <v>0</v>
      </c>
      <c r="F8" s="121">
        <v>0</v>
      </c>
      <c r="G8" s="477">
        <v>0</v>
      </c>
    </row>
    <row r="9" spans="1:7" ht="27" customHeight="1">
      <c r="A9" s="1334" t="s">
        <v>470</v>
      </c>
      <c r="B9" s="286">
        <v>0</v>
      </c>
      <c r="C9" s="285">
        <v>0</v>
      </c>
      <c r="D9" s="286">
        <v>0</v>
      </c>
      <c r="E9" s="286">
        <v>0</v>
      </c>
      <c r="F9" s="285">
        <v>0</v>
      </c>
      <c r="G9" s="286">
        <v>0</v>
      </c>
    </row>
    <row r="10" spans="1:7" ht="27" customHeight="1">
      <c r="A10" s="1333" t="s">
        <v>471</v>
      </c>
      <c r="B10" s="477">
        <v>1</v>
      </c>
      <c r="C10" s="121">
        <v>1</v>
      </c>
      <c r="D10" s="477">
        <v>1</v>
      </c>
      <c r="E10" s="477">
        <v>1</v>
      </c>
      <c r="F10" s="121">
        <v>1</v>
      </c>
      <c r="G10" s="477">
        <v>1</v>
      </c>
    </row>
    <row r="11" spans="1:7" ht="27" customHeight="1">
      <c r="A11" s="1333" t="s">
        <v>472</v>
      </c>
      <c r="B11" s="477">
        <v>2</v>
      </c>
      <c r="C11" s="121">
        <v>2</v>
      </c>
      <c r="D11" s="477">
        <v>2</v>
      </c>
      <c r="E11" s="477">
        <v>2</v>
      </c>
      <c r="F11" s="121">
        <v>2</v>
      </c>
      <c r="G11" s="477">
        <v>2</v>
      </c>
    </row>
    <row r="12" spans="1:7" ht="27" customHeight="1">
      <c r="A12" s="1333" t="s">
        <v>473</v>
      </c>
      <c r="B12" s="477">
        <v>1</v>
      </c>
      <c r="C12" s="121">
        <v>1</v>
      </c>
      <c r="D12" s="477">
        <v>1</v>
      </c>
      <c r="E12" s="477">
        <v>1</v>
      </c>
      <c r="F12" s="121">
        <v>1</v>
      </c>
      <c r="G12" s="477">
        <v>1</v>
      </c>
    </row>
    <row r="13" spans="1:7" ht="27" customHeight="1">
      <c r="A13" s="1333" t="s">
        <v>3024</v>
      </c>
      <c r="B13" s="477">
        <v>0</v>
      </c>
      <c r="C13" s="121">
        <v>1</v>
      </c>
      <c r="D13" s="477">
        <v>1</v>
      </c>
      <c r="E13" s="477">
        <v>1</v>
      </c>
      <c r="F13" s="121">
        <v>1</v>
      </c>
      <c r="G13" s="477">
        <v>1</v>
      </c>
    </row>
    <row r="14" spans="1:7" ht="27" customHeight="1">
      <c r="A14" s="1333" t="s">
        <v>474</v>
      </c>
      <c r="B14" s="477">
        <v>1</v>
      </c>
      <c r="C14" s="121">
        <v>1</v>
      </c>
      <c r="D14" s="477">
        <v>1</v>
      </c>
      <c r="E14" s="477">
        <v>1</v>
      </c>
      <c r="F14" s="121">
        <v>0</v>
      </c>
      <c r="G14" s="477">
        <v>0</v>
      </c>
    </row>
    <row r="15" spans="1:7" ht="27" customHeight="1">
      <c r="A15" s="1334" t="s">
        <v>475</v>
      </c>
      <c r="B15" s="286">
        <v>2</v>
      </c>
      <c r="C15" s="285">
        <v>2</v>
      </c>
      <c r="D15" s="286">
        <v>2</v>
      </c>
      <c r="E15" s="286">
        <v>2</v>
      </c>
      <c r="F15" s="285">
        <v>2</v>
      </c>
      <c r="G15" s="286">
        <v>2</v>
      </c>
    </row>
    <row r="16" spans="1:7" ht="27" customHeight="1">
      <c r="A16" s="1333" t="s">
        <v>476</v>
      </c>
      <c r="B16" s="477">
        <v>0</v>
      </c>
      <c r="C16" s="121">
        <v>0</v>
      </c>
      <c r="D16" s="477">
        <v>0</v>
      </c>
      <c r="E16" s="477">
        <v>0</v>
      </c>
      <c r="F16" s="121">
        <v>0</v>
      </c>
      <c r="G16" s="477">
        <v>0</v>
      </c>
    </row>
    <row r="17" spans="1:7" ht="27" customHeight="1">
      <c r="A17" s="1333" t="s">
        <v>477</v>
      </c>
      <c r="B17" s="477">
        <v>0</v>
      </c>
      <c r="C17" s="121">
        <v>0</v>
      </c>
      <c r="D17" s="477">
        <v>0</v>
      </c>
      <c r="E17" s="477">
        <v>0</v>
      </c>
      <c r="F17" s="121">
        <v>0</v>
      </c>
      <c r="G17" s="477">
        <v>0</v>
      </c>
    </row>
    <row r="18" spans="1:7" ht="27" customHeight="1">
      <c r="A18" s="1333" t="s">
        <v>478</v>
      </c>
      <c r="B18" s="477">
        <v>0</v>
      </c>
      <c r="C18" s="121">
        <v>0</v>
      </c>
      <c r="D18" s="477">
        <v>0</v>
      </c>
      <c r="E18" s="477">
        <v>1</v>
      </c>
      <c r="F18" s="121">
        <v>1</v>
      </c>
      <c r="G18" s="477">
        <v>1</v>
      </c>
    </row>
    <row r="19" spans="1:7" ht="27" customHeight="1">
      <c r="A19" s="1333" t="s">
        <v>479</v>
      </c>
      <c r="B19" s="477">
        <v>1</v>
      </c>
      <c r="C19" s="121">
        <v>1</v>
      </c>
      <c r="D19" s="477">
        <v>1</v>
      </c>
      <c r="E19" s="477">
        <v>0</v>
      </c>
      <c r="F19" s="121">
        <v>0</v>
      </c>
      <c r="G19" s="477">
        <v>0</v>
      </c>
    </row>
    <row r="20" spans="1:7" ht="27" customHeight="1">
      <c r="A20" s="1334" t="s">
        <v>480</v>
      </c>
      <c r="B20" s="286">
        <v>180</v>
      </c>
      <c r="C20" s="285">
        <v>186</v>
      </c>
      <c r="D20" s="286">
        <v>188</v>
      </c>
      <c r="E20" s="286">
        <v>188</v>
      </c>
      <c r="F20" s="285">
        <v>184</v>
      </c>
      <c r="G20" s="286">
        <v>185</v>
      </c>
    </row>
    <row r="21" spans="1:7" ht="27" customHeight="1">
      <c r="A21" s="1333" t="s">
        <v>481</v>
      </c>
      <c r="B21" s="477">
        <v>2</v>
      </c>
      <c r="C21" s="121">
        <v>2</v>
      </c>
      <c r="D21" s="477">
        <v>3</v>
      </c>
      <c r="E21" s="477">
        <v>3</v>
      </c>
      <c r="F21" s="121">
        <v>3</v>
      </c>
      <c r="G21" s="477">
        <v>3</v>
      </c>
    </row>
    <row r="22" spans="1:7" ht="27" customHeight="1">
      <c r="A22" s="1333" t="s">
        <v>482</v>
      </c>
      <c r="B22" s="477">
        <v>2</v>
      </c>
      <c r="C22" s="121">
        <v>2</v>
      </c>
      <c r="D22" s="477">
        <v>2</v>
      </c>
      <c r="E22" s="477">
        <v>2</v>
      </c>
      <c r="F22" s="121">
        <v>2</v>
      </c>
      <c r="G22" s="477">
        <v>2</v>
      </c>
    </row>
    <row r="23" spans="1:7" ht="27" customHeight="1">
      <c r="A23" s="1333" t="s">
        <v>483</v>
      </c>
      <c r="B23" s="477">
        <v>1</v>
      </c>
      <c r="C23" s="121">
        <v>1</v>
      </c>
      <c r="D23" s="477">
        <v>1</v>
      </c>
      <c r="E23" s="477">
        <v>1</v>
      </c>
      <c r="F23" s="121">
        <v>1</v>
      </c>
      <c r="G23" s="477">
        <v>1</v>
      </c>
    </row>
    <row r="24" spans="1:7" ht="27" customHeight="1">
      <c r="A24" s="1333" t="s">
        <v>484</v>
      </c>
      <c r="B24" s="477">
        <v>10</v>
      </c>
      <c r="C24" s="121">
        <v>11</v>
      </c>
      <c r="D24" s="477">
        <v>11</v>
      </c>
      <c r="E24" s="477">
        <v>11</v>
      </c>
      <c r="F24" s="121">
        <v>13</v>
      </c>
      <c r="G24" s="477">
        <v>14</v>
      </c>
    </row>
    <row r="25" spans="1:7" ht="27" customHeight="1">
      <c r="A25" s="1334" t="s">
        <v>485</v>
      </c>
      <c r="B25" s="286">
        <v>7</v>
      </c>
      <c r="C25" s="285">
        <v>7</v>
      </c>
      <c r="D25" s="286">
        <v>7</v>
      </c>
      <c r="E25" s="286">
        <v>7</v>
      </c>
      <c r="F25" s="285">
        <v>7</v>
      </c>
      <c r="G25" s="286">
        <v>7</v>
      </c>
    </row>
    <row r="26" spans="1:7" ht="27" customHeight="1">
      <c r="A26" s="1333" t="s">
        <v>486</v>
      </c>
      <c r="B26" s="477">
        <v>1</v>
      </c>
      <c r="C26" s="121">
        <v>1</v>
      </c>
      <c r="D26" s="477">
        <v>1</v>
      </c>
      <c r="E26" s="477">
        <v>1</v>
      </c>
      <c r="F26" s="121">
        <v>1</v>
      </c>
      <c r="G26" s="477">
        <v>1</v>
      </c>
    </row>
    <row r="27" spans="1:7" ht="27" customHeight="1">
      <c r="A27" s="1333" t="s">
        <v>487</v>
      </c>
      <c r="B27" s="477">
        <v>13</v>
      </c>
      <c r="C27" s="121">
        <v>13</v>
      </c>
      <c r="D27" s="477">
        <v>13</v>
      </c>
      <c r="E27" s="477">
        <v>13</v>
      </c>
      <c r="F27" s="121">
        <v>13</v>
      </c>
      <c r="G27" s="477">
        <v>13</v>
      </c>
    </row>
    <row r="28" spans="1:7" ht="27" customHeight="1">
      <c r="A28" s="1333" t="s">
        <v>488</v>
      </c>
      <c r="B28" s="477">
        <v>1</v>
      </c>
      <c r="C28" s="121">
        <v>1</v>
      </c>
      <c r="D28" s="477">
        <v>1</v>
      </c>
      <c r="E28" s="477">
        <v>1</v>
      </c>
      <c r="F28" s="121">
        <v>1</v>
      </c>
      <c r="G28" s="477">
        <v>1</v>
      </c>
    </row>
    <row r="29" spans="1:7" ht="27" customHeight="1">
      <c r="A29" s="1335" t="s">
        <v>489</v>
      </c>
      <c r="B29" s="271">
        <v>4</v>
      </c>
      <c r="C29" s="123">
        <v>4</v>
      </c>
      <c r="D29" s="271">
        <v>4</v>
      </c>
      <c r="E29" s="271">
        <v>4</v>
      </c>
      <c r="F29" s="123">
        <v>4</v>
      </c>
      <c r="G29" s="271">
        <v>4</v>
      </c>
    </row>
    <row r="30" spans="1:7" ht="18" customHeight="1">
      <c r="A30" s="2573" t="s">
        <v>490</v>
      </c>
      <c r="B30" s="2573"/>
      <c r="C30" s="2573"/>
      <c r="D30" s="2573"/>
      <c r="E30" s="2573"/>
      <c r="F30" s="442"/>
      <c r="G30" s="442"/>
    </row>
  </sheetData>
  <mergeCells count="3">
    <mergeCell ref="A2:A3"/>
    <mergeCell ref="B2:G2"/>
    <mergeCell ref="A30:E30"/>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49"/>
  <sheetViews>
    <sheetView showGridLines="0" view="pageBreakPreview" zoomScaleNormal="100" zoomScaleSheetLayoutView="100" workbookViewId="0">
      <selection activeCell="I50" sqref="I50"/>
    </sheetView>
  </sheetViews>
  <sheetFormatPr defaultRowHeight="24.95" customHeight="1"/>
  <cols>
    <col min="1" max="1" width="19.75" style="65" customWidth="1"/>
    <col min="2" max="7" width="8.25" style="65" customWidth="1"/>
    <col min="8" max="9" width="13.625" style="65" customWidth="1"/>
    <col min="10" max="10" width="10.625" style="65" customWidth="1"/>
    <col min="11" max="11" width="6" style="65" customWidth="1"/>
    <col min="12" max="16" width="4.5" style="65" customWidth="1"/>
    <col min="17" max="17" width="11.125" style="65" customWidth="1"/>
    <col min="18" max="20" width="4.5" style="65" customWidth="1"/>
    <col min="21" max="21" width="7.125" style="65" customWidth="1"/>
    <col min="22" max="22" width="11.125" style="65" customWidth="1"/>
    <col min="23" max="220" width="9" style="65"/>
    <col min="221" max="221" width="8.625" style="65" customWidth="1"/>
    <col min="222" max="234" width="6" style="65" customWidth="1"/>
    <col min="235" max="476" width="9" style="65"/>
    <col min="477" max="477" width="8.625" style="65" customWidth="1"/>
    <col min="478" max="490" width="6" style="65" customWidth="1"/>
    <col min="491" max="732" width="9" style="65"/>
    <col min="733" max="733" width="8.625" style="65" customWidth="1"/>
    <col min="734" max="746" width="6" style="65" customWidth="1"/>
    <col min="747" max="988" width="9" style="65"/>
    <col min="989" max="989" width="8.625" style="65" customWidth="1"/>
    <col min="990" max="1002" width="6" style="65" customWidth="1"/>
    <col min="1003" max="1244" width="9" style="65"/>
    <col min="1245" max="1245" width="8.625" style="65" customWidth="1"/>
    <col min="1246" max="1258" width="6" style="65" customWidth="1"/>
    <col min="1259" max="1500" width="9" style="65"/>
    <col min="1501" max="1501" width="8.625" style="65" customWidth="1"/>
    <col min="1502" max="1514" width="6" style="65" customWidth="1"/>
    <col min="1515" max="1756" width="9" style="65"/>
    <col min="1757" max="1757" width="8.625" style="65" customWidth="1"/>
    <col min="1758" max="1770" width="6" style="65" customWidth="1"/>
    <col min="1771" max="2012" width="9" style="65"/>
    <col min="2013" max="2013" width="8.625" style="65" customWidth="1"/>
    <col min="2014" max="2026" width="6" style="65" customWidth="1"/>
    <col min="2027" max="2268" width="9" style="65"/>
    <col min="2269" max="2269" width="8.625" style="65" customWidth="1"/>
    <col min="2270" max="2282" width="6" style="65" customWidth="1"/>
    <col min="2283" max="2524" width="9" style="65"/>
    <col min="2525" max="2525" width="8.625" style="65" customWidth="1"/>
    <col min="2526" max="2538" width="6" style="65" customWidth="1"/>
    <col min="2539" max="2780" width="9" style="65"/>
    <col min="2781" max="2781" width="8.625" style="65" customWidth="1"/>
    <col min="2782" max="2794" width="6" style="65" customWidth="1"/>
    <col min="2795" max="3036" width="9" style="65"/>
    <col min="3037" max="3037" width="8.625" style="65" customWidth="1"/>
    <col min="3038" max="3050" width="6" style="65" customWidth="1"/>
    <col min="3051" max="3292" width="9" style="65"/>
    <col min="3293" max="3293" width="8.625" style="65" customWidth="1"/>
    <col min="3294" max="3306" width="6" style="65" customWidth="1"/>
    <col min="3307" max="3548" width="9" style="65"/>
    <col min="3549" max="3549" width="8.625" style="65" customWidth="1"/>
    <col min="3550" max="3562" width="6" style="65" customWidth="1"/>
    <col min="3563" max="3804" width="9" style="65"/>
    <col min="3805" max="3805" width="8.625" style="65" customWidth="1"/>
    <col min="3806" max="3818" width="6" style="65" customWidth="1"/>
    <col min="3819" max="4060" width="9" style="65"/>
    <col min="4061" max="4061" width="8.625" style="65" customWidth="1"/>
    <col min="4062" max="4074" width="6" style="65" customWidth="1"/>
    <col min="4075" max="4316" width="9" style="65"/>
    <col min="4317" max="4317" width="8.625" style="65" customWidth="1"/>
    <col min="4318" max="4330" width="6" style="65" customWidth="1"/>
    <col min="4331" max="4572" width="9" style="65"/>
    <col min="4573" max="4573" width="8.625" style="65" customWidth="1"/>
    <col min="4574" max="4586" width="6" style="65" customWidth="1"/>
    <col min="4587" max="4828" width="9" style="65"/>
    <col min="4829" max="4829" width="8.625" style="65" customWidth="1"/>
    <col min="4830" max="4842" width="6" style="65" customWidth="1"/>
    <col min="4843" max="5084" width="9" style="65"/>
    <col min="5085" max="5085" width="8.625" style="65" customWidth="1"/>
    <col min="5086" max="5098" width="6" style="65" customWidth="1"/>
    <col min="5099" max="5340" width="9" style="65"/>
    <col min="5341" max="5341" width="8.625" style="65" customWidth="1"/>
    <col min="5342" max="5354" width="6" style="65" customWidth="1"/>
    <col min="5355" max="5596" width="9" style="65"/>
    <col min="5597" max="5597" width="8.625" style="65" customWidth="1"/>
    <col min="5598" max="5610" width="6" style="65" customWidth="1"/>
    <col min="5611" max="5852" width="9" style="65"/>
    <col min="5853" max="5853" width="8.625" style="65" customWidth="1"/>
    <col min="5854" max="5866" width="6" style="65" customWidth="1"/>
    <col min="5867" max="6108" width="9" style="65"/>
    <col min="6109" max="6109" width="8.625" style="65" customWidth="1"/>
    <col min="6110" max="6122" width="6" style="65" customWidth="1"/>
    <col min="6123" max="6364" width="9" style="65"/>
    <col min="6365" max="6365" width="8.625" style="65" customWidth="1"/>
    <col min="6366" max="6378" width="6" style="65" customWidth="1"/>
    <col min="6379" max="6620" width="9" style="65"/>
    <col min="6621" max="6621" width="8.625" style="65" customWidth="1"/>
    <col min="6622" max="6634" width="6" style="65" customWidth="1"/>
    <col min="6635" max="6876" width="9" style="65"/>
    <col min="6877" max="6877" width="8.625" style="65" customWidth="1"/>
    <col min="6878" max="6890" width="6" style="65" customWidth="1"/>
    <col min="6891" max="7132" width="9" style="65"/>
    <col min="7133" max="7133" width="8.625" style="65" customWidth="1"/>
    <col min="7134" max="7146" width="6" style="65" customWidth="1"/>
    <col min="7147" max="7388" width="9" style="65"/>
    <col min="7389" max="7389" width="8.625" style="65" customWidth="1"/>
    <col min="7390" max="7402" width="6" style="65" customWidth="1"/>
    <col min="7403" max="7644" width="9" style="65"/>
    <col min="7645" max="7645" width="8.625" style="65" customWidth="1"/>
    <col min="7646" max="7658" width="6" style="65" customWidth="1"/>
    <col min="7659" max="7900" width="9" style="65"/>
    <col min="7901" max="7901" width="8.625" style="65" customWidth="1"/>
    <col min="7902" max="7914" width="6" style="65" customWidth="1"/>
    <col min="7915" max="8156" width="9" style="65"/>
    <col min="8157" max="8157" width="8.625" style="65" customWidth="1"/>
    <col min="8158" max="8170" width="6" style="65" customWidth="1"/>
    <col min="8171" max="8412" width="9" style="65"/>
    <col min="8413" max="8413" width="8.625" style="65" customWidth="1"/>
    <col min="8414" max="8426" width="6" style="65" customWidth="1"/>
    <col min="8427" max="8668" width="9" style="65"/>
    <col min="8669" max="8669" width="8.625" style="65" customWidth="1"/>
    <col min="8670" max="8682" width="6" style="65" customWidth="1"/>
    <col min="8683" max="8924" width="9" style="65"/>
    <col min="8925" max="8925" width="8.625" style="65" customWidth="1"/>
    <col min="8926" max="8938" width="6" style="65" customWidth="1"/>
    <col min="8939" max="9180" width="9" style="65"/>
    <col min="9181" max="9181" width="8.625" style="65" customWidth="1"/>
    <col min="9182" max="9194" width="6" style="65" customWidth="1"/>
    <col min="9195" max="9436" width="9" style="65"/>
    <col min="9437" max="9437" width="8.625" style="65" customWidth="1"/>
    <col min="9438" max="9450" width="6" style="65" customWidth="1"/>
    <col min="9451" max="9692" width="9" style="65"/>
    <col min="9693" max="9693" width="8.625" style="65" customWidth="1"/>
    <col min="9694" max="9706" width="6" style="65" customWidth="1"/>
    <col min="9707" max="9948" width="9" style="65"/>
    <col min="9949" max="9949" width="8.625" style="65" customWidth="1"/>
    <col min="9950" max="9962" width="6" style="65" customWidth="1"/>
    <col min="9963" max="10204" width="9" style="65"/>
    <col min="10205" max="10205" width="8.625" style="65" customWidth="1"/>
    <col min="10206" max="10218" width="6" style="65" customWidth="1"/>
    <col min="10219" max="10460" width="9" style="65"/>
    <col min="10461" max="10461" width="8.625" style="65" customWidth="1"/>
    <col min="10462" max="10474" width="6" style="65" customWidth="1"/>
    <col min="10475" max="10716" width="9" style="65"/>
    <col min="10717" max="10717" width="8.625" style="65" customWidth="1"/>
    <col min="10718" max="10730" width="6" style="65" customWidth="1"/>
    <col min="10731" max="10972" width="9" style="65"/>
    <col min="10973" max="10973" width="8.625" style="65" customWidth="1"/>
    <col min="10974" max="10986" width="6" style="65" customWidth="1"/>
    <col min="10987" max="11228" width="9" style="65"/>
    <col min="11229" max="11229" width="8.625" style="65" customWidth="1"/>
    <col min="11230" max="11242" width="6" style="65" customWidth="1"/>
    <col min="11243" max="11484" width="9" style="65"/>
    <col min="11485" max="11485" width="8.625" style="65" customWidth="1"/>
    <col min="11486" max="11498" width="6" style="65" customWidth="1"/>
    <col min="11499" max="11740" width="9" style="65"/>
    <col min="11741" max="11741" width="8.625" style="65" customWidth="1"/>
    <col min="11742" max="11754" width="6" style="65" customWidth="1"/>
    <col min="11755" max="11996" width="9" style="65"/>
    <col min="11997" max="11997" width="8.625" style="65" customWidth="1"/>
    <col min="11998" max="12010" width="6" style="65" customWidth="1"/>
    <col min="12011" max="12252" width="9" style="65"/>
    <col min="12253" max="12253" width="8.625" style="65" customWidth="1"/>
    <col min="12254" max="12266" width="6" style="65" customWidth="1"/>
    <col min="12267" max="12508" width="9" style="65"/>
    <col min="12509" max="12509" width="8.625" style="65" customWidth="1"/>
    <col min="12510" max="12522" width="6" style="65" customWidth="1"/>
    <col min="12523" max="12764" width="9" style="65"/>
    <col min="12765" max="12765" width="8.625" style="65" customWidth="1"/>
    <col min="12766" max="12778" width="6" style="65" customWidth="1"/>
    <col min="12779" max="13020" width="9" style="65"/>
    <col min="13021" max="13021" width="8.625" style="65" customWidth="1"/>
    <col min="13022" max="13034" width="6" style="65" customWidth="1"/>
    <col min="13035" max="13276" width="9" style="65"/>
    <col min="13277" max="13277" width="8.625" style="65" customWidth="1"/>
    <col min="13278" max="13290" width="6" style="65" customWidth="1"/>
    <col min="13291" max="13532" width="9" style="65"/>
    <col min="13533" max="13533" width="8.625" style="65" customWidth="1"/>
    <col min="13534" max="13546" width="6" style="65" customWidth="1"/>
    <col min="13547" max="13788" width="9" style="65"/>
    <col min="13789" max="13789" width="8.625" style="65" customWidth="1"/>
    <col min="13790" max="13802" width="6" style="65" customWidth="1"/>
    <col min="13803" max="14044" width="9" style="65"/>
    <col min="14045" max="14045" width="8.625" style="65" customWidth="1"/>
    <col min="14046" max="14058" width="6" style="65" customWidth="1"/>
    <col min="14059" max="14300" width="9" style="65"/>
    <col min="14301" max="14301" width="8.625" style="65" customWidth="1"/>
    <col min="14302" max="14314" width="6" style="65" customWidth="1"/>
    <col min="14315" max="14556" width="9" style="65"/>
    <col min="14557" max="14557" width="8.625" style="65" customWidth="1"/>
    <col min="14558" max="14570" width="6" style="65" customWidth="1"/>
    <col min="14571" max="14812" width="9" style="65"/>
    <col min="14813" max="14813" width="8.625" style="65" customWidth="1"/>
    <col min="14814" max="14826" width="6" style="65" customWidth="1"/>
    <col min="14827" max="15068" width="9" style="65"/>
    <col min="15069" max="15069" width="8.625" style="65" customWidth="1"/>
    <col min="15070" max="15082" width="6" style="65" customWidth="1"/>
    <col min="15083" max="15324" width="9" style="65"/>
    <col min="15325" max="15325" width="8.625" style="65" customWidth="1"/>
    <col min="15326" max="15338" width="6" style="65" customWidth="1"/>
    <col min="15339" max="15580" width="9" style="65"/>
    <col min="15581" max="15581" width="8.625" style="65" customWidth="1"/>
    <col min="15582" max="15594" width="6" style="65" customWidth="1"/>
    <col min="15595" max="15836" width="9" style="65"/>
    <col min="15837" max="15837" width="8.625" style="65" customWidth="1"/>
    <col min="15838" max="15850" width="6" style="65" customWidth="1"/>
    <col min="15851" max="16092" width="9" style="65"/>
    <col min="16093" max="16093" width="8.625" style="65" customWidth="1"/>
    <col min="16094" max="16106" width="6" style="65" customWidth="1"/>
    <col min="16107" max="16384" width="9" style="65"/>
  </cols>
  <sheetData>
    <row r="1" spans="10:22" ht="30" customHeight="1">
      <c r="J1" s="132" t="s">
        <v>591</v>
      </c>
    </row>
    <row r="2" spans="10:22" ht="25.5" customHeight="1">
      <c r="J2" s="133" t="s">
        <v>2650</v>
      </c>
    </row>
    <row r="3" spans="10:22" ht="18" customHeight="1">
      <c r="J3" s="3063" t="s">
        <v>592</v>
      </c>
      <c r="K3" s="2628" t="s">
        <v>593</v>
      </c>
      <c r="L3" s="2628"/>
      <c r="M3" s="2628"/>
      <c r="N3" s="2628"/>
      <c r="O3" s="2628"/>
      <c r="P3" s="2628"/>
      <c r="Q3" s="2627" t="s">
        <v>594</v>
      </c>
      <c r="R3" s="2628"/>
      <c r="S3" s="2628"/>
      <c r="T3" s="2628"/>
      <c r="U3" s="2629"/>
      <c r="V3" s="2625" t="s">
        <v>595</v>
      </c>
    </row>
    <row r="4" spans="10:22" ht="18" customHeight="1">
      <c r="J4" s="3064"/>
      <c r="K4" s="134" t="s">
        <v>514</v>
      </c>
      <c r="L4" s="563" t="s">
        <v>596</v>
      </c>
      <c r="M4" s="563" t="s">
        <v>597</v>
      </c>
      <c r="N4" s="563" t="s">
        <v>2832</v>
      </c>
      <c r="O4" s="563" t="s">
        <v>598</v>
      </c>
      <c r="P4" s="134" t="s">
        <v>599</v>
      </c>
      <c r="Q4" s="135" t="s">
        <v>600</v>
      </c>
      <c r="R4" s="563" t="s">
        <v>597</v>
      </c>
      <c r="S4" s="563" t="s">
        <v>2832</v>
      </c>
      <c r="T4" s="563" t="s">
        <v>598</v>
      </c>
      <c r="U4" s="136" t="s">
        <v>175</v>
      </c>
      <c r="V4" s="2626"/>
    </row>
    <row r="5" spans="10:22" ht="18" customHeight="1">
      <c r="J5" s="137" t="s">
        <v>592</v>
      </c>
      <c r="K5" s="138" t="s">
        <v>601</v>
      </c>
      <c r="L5" s="139" t="s">
        <v>601</v>
      </c>
      <c r="M5" s="139" t="s">
        <v>601</v>
      </c>
      <c r="N5" s="139" t="s">
        <v>601</v>
      </c>
      <c r="O5" s="139" t="s">
        <v>601</v>
      </c>
      <c r="P5" s="138" t="s">
        <v>601</v>
      </c>
      <c r="Q5" s="140" t="s">
        <v>178</v>
      </c>
      <c r="R5" s="139" t="s">
        <v>602</v>
      </c>
      <c r="S5" s="139" t="s">
        <v>603</v>
      </c>
      <c r="T5" s="139" t="s">
        <v>604</v>
      </c>
      <c r="U5" s="141" t="s">
        <v>178</v>
      </c>
      <c r="V5" s="140" t="s">
        <v>605</v>
      </c>
    </row>
    <row r="6" spans="10:22" ht="18" hidden="1" customHeight="1">
      <c r="J6" s="493" t="s">
        <v>3033</v>
      </c>
      <c r="K6" s="103">
        <v>26</v>
      </c>
      <c r="L6" s="104">
        <v>12</v>
      </c>
      <c r="M6" s="104" t="s">
        <v>145</v>
      </c>
      <c r="N6" s="104">
        <v>3</v>
      </c>
      <c r="O6" s="104" t="s">
        <v>145</v>
      </c>
      <c r="P6" s="142">
        <v>11</v>
      </c>
      <c r="Q6" s="103">
        <v>655</v>
      </c>
      <c r="R6" s="104" t="s">
        <v>145</v>
      </c>
      <c r="S6" s="104">
        <v>7</v>
      </c>
      <c r="T6" s="104" t="s">
        <v>145</v>
      </c>
      <c r="U6" s="96" t="s">
        <v>145</v>
      </c>
      <c r="V6" s="143">
        <v>20679</v>
      </c>
    </row>
    <row r="7" spans="10:22" ht="18" hidden="1" customHeight="1">
      <c r="J7" s="493">
        <v>29</v>
      </c>
      <c r="K7" s="103">
        <v>13</v>
      </c>
      <c r="L7" s="104">
        <v>6</v>
      </c>
      <c r="M7" s="104" t="s">
        <v>145</v>
      </c>
      <c r="N7" s="104">
        <v>4</v>
      </c>
      <c r="O7" s="104" t="s">
        <v>145</v>
      </c>
      <c r="P7" s="142">
        <v>3</v>
      </c>
      <c r="Q7" s="103">
        <v>155</v>
      </c>
      <c r="R7" s="104" t="s">
        <v>145</v>
      </c>
      <c r="S7" s="104">
        <v>6</v>
      </c>
      <c r="T7" s="104" t="s">
        <v>145</v>
      </c>
      <c r="U7" s="96" t="s">
        <v>145</v>
      </c>
      <c r="V7" s="143">
        <v>30717</v>
      </c>
    </row>
    <row r="8" spans="10:22" ht="18" customHeight="1">
      <c r="J8" s="493">
        <v>30</v>
      </c>
      <c r="K8" s="103" t="s">
        <v>2723</v>
      </c>
      <c r="L8" s="104" t="s">
        <v>2724</v>
      </c>
      <c r="M8" s="104" t="s">
        <v>188</v>
      </c>
      <c r="N8" s="104" t="s">
        <v>2725</v>
      </c>
      <c r="O8" s="104" t="s">
        <v>188</v>
      </c>
      <c r="P8" s="142" t="s">
        <v>2726</v>
      </c>
      <c r="Q8" s="103" t="s">
        <v>2727</v>
      </c>
      <c r="R8" s="104" t="s">
        <v>188</v>
      </c>
      <c r="S8" s="104" t="s">
        <v>2728</v>
      </c>
      <c r="T8" s="104" t="s">
        <v>188</v>
      </c>
      <c r="U8" s="96" t="s">
        <v>188</v>
      </c>
      <c r="V8" s="143" t="s">
        <v>2729</v>
      </c>
    </row>
    <row r="9" spans="10:22" ht="18" customHeight="1">
      <c r="J9" s="493" t="s">
        <v>78</v>
      </c>
      <c r="K9" s="103" t="s">
        <v>606</v>
      </c>
      <c r="L9" s="104" t="s">
        <v>607</v>
      </c>
      <c r="M9" s="104" t="s">
        <v>188</v>
      </c>
      <c r="N9" s="104" t="s">
        <v>608</v>
      </c>
      <c r="O9" s="104" t="s">
        <v>188</v>
      </c>
      <c r="P9" s="142" t="s">
        <v>609</v>
      </c>
      <c r="Q9" s="103" t="s">
        <v>610</v>
      </c>
      <c r="R9" s="104" t="s">
        <v>188</v>
      </c>
      <c r="S9" s="104" t="s">
        <v>611</v>
      </c>
      <c r="T9" s="104" t="s">
        <v>188</v>
      </c>
      <c r="U9" s="96" t="s">
        <v>188</v>
      </c>
      <c r="V9" s="143" t="s">
        <v>2730</v>
      </c>
    </row>
    <row r="10" spans="10:22" ht="18" customHeight="1">
      <c r="J10" s="493">
        <v>2</v>
      </c>
      <c r="K10" s="103" t="s">
        <v>3034</v>
      </c>
      <c r="L10" s="104" t="s">
        <v>3035</v>
      </c>
      <c r="M10" s="104" t="s">
        <v>3036</v>
      </c>
      <c r="N10" s="104" t="s">
        <v>3037</v>
      </c>
      <c r="O10" s="104" t="s">
        <v>3038</v>
      </c>
      <c r="P10" s="142" t="s">
        <v>3039</v>
      </c>
      <c r="Q10" s="103" t="s">
        <v>3040</v>
      </c>
      <c r="R10" s="104" t="s">
        <v>3036</v>
      </c>
      <c r="S10" s="104" t="s">
        <v>3041</v>
      </c>
      <c r="T10" s="104" t="s">
        <v>3036</v>
      </c>
      <c r="U10" s="96" t="s">
        <v>3036</v>
      </c>
      <c r="V10" s="143" t="s">
        <v>3042</v>
      </c>
    </row>
    <row r="11" spans="10:22" ht="18" customHeight="1">
      <c r="J11" s="1747">
        <v>3</v>
      </c>
      <c r="K11" s="103" t="s">
        <v>3118</v>
      </c>
      <c r="L11" s="104" t="s">
        <v>3119</v>
      </c>
      <c r="M11" s="104" t="s">
        <v>680</v>
      </c>
      <c r="N11" s="104" t="s">
        <v>680</v>
      </c>
      <c r="O11" s="104" t="s">
        <v>3120</v>
      </c>
      <c r="P11" s="142" t="s">
        <v>3119</v>
      </c>
      <c r="Q11" s="103" t="s">
        <v>3121</v>
      </c>
      <c r="R11" s="104" t="s">
        <v>680</v>
      </c>
      <c r="S11" s="104" t="s">
        <v>680</v>
      </c>
      <c r="T11" s="104" t="s">
        <v>3120</v>
      </c>
      <c r="U11" s="96" t="s">
        <v>680</v>
      </c>
      <c r="V11" s="143" t="s">
        <v>3122</v>
      </c>
    </row>
    <row r="12" spans="10:22" ht="18" customHeight="1">
      <c r="J12" s="1791">
        <v>4</v>
      </c>
      <c r="K12" s="103" t="s">
        <v>3970</v>
      </c>
      <c r="L12" s="104" t="s">
        <v>3977</v>
      </c>
      <c r="M12" s="104" t="s">
        <v>3978</v>
      </c>
      <c r="N12" s="104" t="s">
        <v>3966</v>
      </c>
      <c r="O12" s="104" t="s">
        <v>3966</v>
      </c>
      <c r="P12" s="142" t="s">
        <v>3974</v>
      </c>
      <c r="Q12" s="103" t="s">
        <v>3979</v>
      </c>
      <c r="R12" s="104" t="s">
        <v>3980</v>
      </c>
      <c r="S12" s="104" t="s">
        <v>3966</v>
      </c>
      <c r="T12" s="104" t="s">
        <v>3966</v>
      </c>
      <c r="U12" s="96" t="s">
        <v>3966</v>
      </c>
      <c r="V12" s="143" t="s">
        <v>3981</v>
      </c>
    </row>
    <row r="13" spans="10:22" ht="18" customHeight="1">
      <c r="J13" s="1772">
        <v>5</v>
      </c>
      <c r="K13" s="106" t="s">
        <v>3971</v>
      </c>
      <c r="L13" s="2158" t="s">
        <v>3972</v>
      </c>
      <c r="M13" s="2158" t="s">
        <v>3966</v>
      </c>
      <c r="N13" s="2158" t="s">
        <v>3973</v>
      </c>
      <c r="O13" s="2158" t="s">
        <v>3966</v>
      </c>
      <c r="P13" s="2246" t="s">
        <v>3974</v>
      </c>
      <c r="Q13" s="106" t="s">
        <v>3975</v>
      </c>
      <c r="R13" s="2158" t="s">
        <v>3966</v>
      </c>
      <c r="S13" s="2158" t="s">
        <v>3973</v>
      </c>
      <c r="T13" s="2158" t="s">
        <v>3966</v>
      </c>
      <c r="U13" s="144" t="s">
        <v>3966</v>
      </c>
      <c r="V13" s="2134" t="s">
        <v>3976</v>
      </c>
    </row>
    <row r="14" spans="10:22" ht="18" customHeight="1">
      <c r="J14" s="564" t="s">
        <v>612</v>
      </c>
      <c r="K14" s="599"/>
      <c r="L14" s="599"/>
      <c r="M14" s="599"/>
      <c r="N14" s="599"/>
      <c r="O14" s="599"/>
      <c r="P14" s="599"/>
      <c r="Q14" s="599"/>
      <c r="R14" s="601"/>
      <c r="S14" s="601"/>
      <c r="T14" s="601"/>
      <c r="U14" s="81"/>
      <c r="V14" s="449"/>
    </row>
    <row r="15" spans="10:22" ht="18" customHeight="1">
      <c r="J15" s="564" t="s">
        <v>2786</v>
      </c>
      <c r="K15" s="599"/>
      <c r="L15" s="599"/>
      <c r="M15" s="599"/>
      <c r="N15" s="599"/>
      <c r="O15" s="599"/>
      <c r="P15" s="599"/>
      <c r="Q15" s="599"/>
      <c r="R15" s="601"/>
      <c r="S15" s="601"/>
      <c r="T15" s="601"/>
      <c r="U15" s="81"/>
      <c r="V15" s="449"/>
    </row>
    <row r="16" spans="10:22" ht="18" customHeight="1"/>
    <row r="17" spans="1:16" ht="25.5" customHeight="1">
      <c r="A17" s="280" t="s">
        <v>2649</v>
      </c>
      <c r="B17" s="218"/>
      <c r="C17" s="218"/>
      <c r="D17" s="218"/>
      <c r="E17" s="218"/>
      <c r="F17" s="218"/>
      <c r="G17" s="218"/>
      <c r="P17" s="65" t="s">
        <v>3553</v>
      </c>
    </row>
    <row r="18" spans="1:16" ht="18" customHeight="1">
      <c r="A18" s="145"/>
      <c r="B18" s="1746" t="s">
        <v>50</v>
      </c>
      <c r="C18" s="1745" t="s">
        <v>613</v>
      </c>
      <c r="D18" s="1745" t="s">
        <v>3043</v>
      </c>
      <c r="E18" s="1745" t="s">
        <v>3044</v>
      </c>
      <c r="F18" s="1782" t="s">
        <v>3968</v>
      </c>
      <c r="G18" s="1782" t="s">
        <v>3969</v>
      </c>
      <c r="P18" s="65" t="s">
        <v>3551</v>
      </c>
    </row>
    <row r="19" spans="1:16" ht="15" customHeight="1">
      <c r="A19" s="571"/>
      <c r="B19" s="139" t="s">
        <v>601</v>
      </c>
      <c r="C19" s="140" t="s">
        <v>601</v>
      </c>
      <c r="D19" s="140" t="s">
        <v>601</v>
      </c>
      <c r="E19" s="140" t="s">
        <v>601</v>
      </c>
      <c r="F19" s="140" t="s">
        <v>601</v>
      </c>
      <c r="G19" s="140" t="s">
        <v>601</v>
      </c>
      <c r="P19" s="65" t="s">
        <v>3552</v>
      </c>
    </row>
    <row r="20" spans="1:16" ht="14.1" customHeight="1">
      <c r="A20" s="19" t="s">
        <v>99</v>
      </c>
      <c r="B20" s="344">
        <v>23</v>
      </c>
      <c r="C20" s="344">
        <v>26</v>
      </c>
      <c r="D20" s="344">
        <v>22</v>
      </c>
      <c r="E20" s="344">
        <v>11</v>
      </c>
      <c r="F20" s="344">
        <v>14</v>
      </c>
      <c r="G20" s="344">
        <v>18</v>
      </c>
    </row>
    <row r="21" spans="1:16" ht="14.1" customHeight="1">
      <c r="A21" s="303" t="s">
        <v>614</v>
      </c>
      <c r="B21" s="346">
        <v>2</v>
      </c>
      <c r="C21" s="346">
        <v>0</v>
      </c>
      <c r="D21" s="346">
        <v>0</v>
      </c>
      <c r="E21" s="346">
        <v>0</v>
      </c>
      <c r="F21" s="346">
        <v>0</v>
      </c>
      <c r="G21" s="346">
        <v>0</v>
      </c>
    </row>
    <row r="22" spans="1:16" ht="14.1" customHeight="1">
      <c r="A22" s="571" t="s">
        <v>615</v>
      </c>
      <c r="B22" s="146">
        <v>0</v>
      </c>
      <c r="C22" s="146">
        <v>3</v>
      </c>
      <c r="D22" s="146">
        <v>0</v>
      </c>
      <c r="E22" s="146">
        <v>0</v>
      </c>
      <c r="F22" s="146">
        <v>0</v>
      </c>
      <c r="G22" s="146">
        <v>2</v>
      </c>
    </row>
    <row r="23" spans="1:16" ht="14.1" customHeight="1">
      <c r="A23" s="147" t="s">
        <v>616</v>
      </c>
      <c r="B23" s="146">
        <v>0</v>
      </c>
      <c r="C23" s="146">
        <v>0</v>
      </c>
      <c r="D23" s="146">
        <v>0</v>
      </c>
      <c r="E23" s="146">
        <v>0</v>
      </c>
      <c r="F23" s="146">
        <v>1</v>
      </c>
      <c r="G23" s="146">
        <v>0</v>
      </c>
    </row>
    <row r="24" spans="1:16" ht="14.1" customHeight="1">
      <c r="A24" s="19" t="s">
        <v>617</v>
      </c>
      <c r="B24" s="344">
        <v>0</v>
      </c>
      <c r="C24" s="344">
        <v>0</v>
      </c>
      <c r="D24" s="344">
        <v>1</v>
      </c>
      <c r="E24" s="344">
        <v>0</v>
      </c>
      <c r="F24" s="344">
        <v>0</v>
      </c>
      <c r="G24" s="344">
        <v>0</v>
      </c>
    </row>
    <row r="25" spans="1:16" ht="14.1" customHeight="1">
      <c r="A25" s="571" t="s">
        <v>618</v>
      </c>
      <c r="B25" s="146">
        <v>1</v>
      </c>
      <c r="C25" s="146">
        <v>1</v>
      </c>
      <c r="D25" s="146">
        <v>0</v>
      </c>
      <c r="E25" s="146">
        <v>0</v>
      </c>
      <c r="F25" s="146">
        <v>0</v>
      </c>
      <c r="G25" s="146">
        <v>0</v>
      </c>
    </row>
    <row r="26" spans="1:16" ht="14.1" customHeight="1">
      <c r="A26" s="571" t="s">
        <v>619</v>
      </c>
      <c r="B26" s="146">
        <v>1</v>
      </c>
      <c r="C26" s="146">
        <v>0</v>
      </c>
      <c r="D26" s="146">
        <v>2</v>
      </c>
      <c r="E26" s="146">
        <v>0</v>
      </c>
      <c r="F26" s="146">
        <v>1</v>
      </c>
      <c r="G26" s="146">
        <v>0</v>
      </c>
    </row>
    <row r="27" spans="1:16" ht="14.1" customHeight="1">
      <c r="A27" s="571" t="s">
        <v>620</v>
      </c>
      <c r="B27" s="146">
        <v>0</v>
      </c>
      <c r="C27" s="146">
        <v>0</v>
      </c>
      <c r="D27" s="146">
        <v>1</v>
      </c>
      <c r="E27" s="146">
        <v>0</v>
      </c>
      <c r="F27" s="146">
        <v>1</v>
      </c>
      <c r="G27" s="146">
        <v>0</v>
      </c>
    </row>
    <row r="28" spans="1:16" ht="14.1" customHeight="1">
      <c r="A28" s="19" t="s">
        <v>621</v>
      </c>
      <c r="B28" s="344">
        <v>0</v>
      </c>
      <c r="C28" s="344">
        <v>0</v>
      </c>
      <c r="D28" s="344">
        <v>0</v>
      </c>
      <c r="E28" s="344">
        <v>0</v>
      </c>
      <c r="F28" s="344">
        <v>0</v>
      </c>
      <c r="G28" s="344">
        <v>0</v>
      </c>
    </row>
    <row r="29" spans="1:16" ht="14.1" customHeight="1">
      <c r="A29" s="571" t="s">
        <v>622</v>
      </c>
      <c r="B29" s="146">
        <v>0</v>
      </c>
      <c r="C29" s="146">
        <v>0</v>
      </c>
      <c r="D29" s="146">
        <v>0</v>
      </c>
      <c r="E29" s="146">
        <v>0</v>
      </c>
      <c r="F29" s="146">
        <v>0</v>
      </c>
      <c r="G29" s="146">
        <v>0</v>
      </c>
    </row>
    <row r="30" spans="1:16" ht="14.1" customHeight="1">
      <c r="A30" s="571" t="s">
        <v>623</v>
      </c>
      <c r="B30" s="146">
        <v>0</v>
      </c>
      <c r="C30" s="146">
        <v>0</v>
      </c>
      <c r="D30" s="146">
        <v>0</v>
      </c>
      <c r="E30" s="146">
        <v>0</v>
      </c>
      <c r="F30" s="146">
        <v>0</v>
      </c>
      <c r="G30" s="146">
        <v>0</v>
      </c>
    </row>
    <row r="31" spans="1:16" ht="14.1" customHeight="1">
      <c r="A31" s="148" t="s">
        <v>624</v>
      </c>
      <c r="B31" s="146">
        <v>1</v>
      </c>
      <c r="C31" s="146">
        <v>0</v>
      </c>
      <c r="D31" s="146">
        <v>0</v>
      </c>
      <c r="E31" s="146">
        <v>0</v>
      </c>
      <c r="F31" s="146">
        <v>0</v>
      </c>
      <c r="G31" s="146">
        <v>1</v>
      </c>
    </row>
    <row r="32" spans="1:16" ht="14.1" customHeight="1">
      <c r="A32" s="19" t="s">
        <v>625</v>
      </c>
      <c r="B32" s="344">
        <v>0</v>
      </c>
      <c r="C32" s="344">
        <v>3</v>
      </c>
      <c r="D32" s="344">
        <v>1</v>
      </c>
      <c r="E32" s="344">
        <v>0</v>
      </c>
      <c r="F32" s="344">
        <v>0</v>
      </c>
      <c r="G32" s="344">
        <v>0</v>
      </c>
    </row>
    <row r="33" spans="1:7" ht="14.1" customHeight="1">
      <c r="A33" s="571" t="s">
        <v>626</v>
      </c>
      <c r="B33" s="146">
        <v>1</v>
      </c>
      <c r="C33" s="146">
        <v>0</v>
      </c>
      <c r="D33" s="146">
        <v>0</v>
      </c>
      <c r="E33" s="146">
        <v>1</v>
      </c>
      <c r="F33" s="146">
        <v>1</v>
      </c>
      <c r="G33" s="146">
        <v>0</v>
      </c>
    </row>
    <row r="34" spans="1:7" ht="14.1" customHeight="1">
      <c r="A34" s="594" t="s">
        <v>627</v>
      </c>
      <c r="B34" s="146">
        <v>4</v>
      </c>
      <c r="C34" s="146">
        <v>1</v>
      </c>
      <c r="D34" s="146">
        <v>0</v>
      </c>
      <c r="E34" s="146">
        <v>3</v>
      </c>
      <c r="F34" s="146">
        <v>0</v>
      </c>
      <c r="G34" s="146">
        <v>3</v>
      </c>
    </row>
    <row r="35" spans="1:7" ht="14.1" customHeight="1">
      <c r="A35" s="571" t="s">
        <v>628</v>
      </c>
      <c r="B35" s="146">
        <v>0</v>
      </c>
      <c r="C35" s="146">
        <v>1</v>
      </c>
      <c r="D35" s="146">
        <v>0</v>
      </c>
      <c r="E35" s="146">
        <v>0</v>
      </c>
      <c r="F35" s="146">
        <v>0</v>
      </c>
      <c r="G35" s="146">
        <v>0</v>
      </c>
    </row>
    <row r="36" spans="1:7" ht="14.1" customHeight="1">
      <c r="A36" s="475" t="s">
        <v>629</v>
      </c>
      <c r="B36" s="344">
        <v>1</v>
      </c>
      <c r="C36" s="344">
        <v>1</v>
      </c>
      <c r="D36" s="344">
        <v>2</v>
      </c>
      <c r="E36" s="344">
        <v>1</v>
      </c>
      <c r="F36" s="344">
        <v>2</v>
      </c>
      <c r="G36" s="344">
        <v>0</v>
      </c>
    </row>
    <row r="37" spans="1:7" ht="14.1" customHeight="1">
      <c r="A37" s="571" t="s">
        <v>630</v>
      </c>
      <c r="B37" s="146">
        <v>0</v>
      </c>
      <c r="C37" s="146">
        <v>0</v>
      </c>
      <c r="D37" s="146">
        <v>0</v>
      </c>
      <c r="E37" s="146">
        <v>0</v>
      </c>
      <c r="F37" s="146">
        <v>0</v>
      </c>
      <c r="G37" s="146">
        <v>0</v>
      </c>
    </row>
    <row r="38" spans="1:7" ht="14.1" customHeight="1">
      <c r="A38" s="594" t="s">
        <v>631</v>
      </c>
      <c r="B38" s="146">
        <v>5</v>
      </c>
      <c r="C38" s="146">
        <v>4</v>
      </c>
      <c r="D38" s="146">
        <v>0</v>
      </c>
      <c r="E38" s="146">
        <v>0</v>
      </c>
      <c r="F38" s="146">
        <v>1</v>
      </c>
      <c r="G38" s="146">
        <v>0</v>
      </c>
    </row>
    <row r="39" spans="1:7" ht="14.1" customHeight="1">
      <c r="A39" s="571" t="s">
        <v>632</v>
      </c>
      <c r="B39" s="146">
        <v>0</v>
      </c>
      <c r="C39" s="146">
        <v>0</v>
      </c>
      <c r="D39" s="146">
        <v>2</v>
      </c>
      <c r="E39" s="146">
        <v>2</v>
      </c>
      <c r="F39" s="146">
        <v>1</v>
      </c>
      <c r="G39" s="146">
        <v>1</v>
      </c>
    </row>
    <row r="40" spans="1:7" ht="14.1" customHeight="1">
      <c r="A40" s="345" t="s">
        <v>633</v>
      </c>
      <c r="B40" s="344">
        <v>0</v>
      </c>
      <c r="C40" s="344">
        <v>1</v>
      </c>
      <c r="D40" s="344">
        <v>0</v>
      </c>
      <c r="E40" s="344">
        <v>0</v>
      </c>
      <c r="F40" s="344">
        <v>1</v>
      </c>
      <c r="G40" s="344">
        <v>1</v>
      </c>
    </row>
    <row r="41" spans="1:7" ht="14.1" customHeight="1">
      <c r="A41" s="571" t="s">
        <v>634</v>
      </c>
      <c r="B41" s="146">
        <v>0</v>
      </c>
      <c r="C41" s="146">
        <v>3</v>
      </c>
      <c r="D41" s="146">
        <v>0</v>
      </c>
      <c r="E41" s="146">
        <v>0</v>
      </c>
      <c r="F41" s="146">
        <v>0</v>
      </c>
      <c r="G41" s="146">
        <v>1</v>
      </c>
    </row>
    <row r="42" spans="1:7" ht="14.1" customHeight="1">
      <c r="A42" s="571" t="s">
        <v>635</v>
      </c>
      <c r="B42" s="146">
        <v>0</v>
      </c>
      <c r="C42" s="146">
        <v>0</v>
      </c>
      <c r="D42" s="146">
        <v>1</v>
      </c>
      <c r="E42" s="146">
        <v>0</v>
      </c>
      <c r="F42" s="146">
        <v>0</v>
      </c>
      <c r="G42" s="146">
        <v>0</v>
      </c>
    </row>
    <row r="43" spans="1:7" ht="14.1" customHeight="1">
      <c r="A43" s="571" t="s">
        <v>636</v>
      </c>
      <c r="B43" s="146">
        <v>0</v>
      </c>
      <c r="C43" s="146">
        <v>0</v>
      </c>
      <c r="D43" s="146">
        <v>1</v>
      </c>
      <c r="E43" s="146">
        <v>0</v>
      </c>
      <c r="F43" s="146">
        <v>0</v>
      </c>
      <c r="G43" s="146">
        <v>0</v>
      </c>
    </row>
    <row r="44" spans="1:7" ht="14.1" customHeight="1">
      <c r="A44" s="476" t="s">
        <v>637</v>
      </c>
      <c r="B44" s="344">
        <v>1</v>
      </c>
      <c r="C44" s="344">
        <v>0</v>
      </c>
      <c r="D44" s="344">
        <v>0</v>
      </c>
      <c r="E44" s="344">
        <v>1</v>
      </c>
      <c r="F44" s="344">
        <v>0</v>
      </c>
      <c r="G44" s="344">
        <v>1</v>
      </c>
    </row>
    <row r="45" spans="1:7" ht="14.1" customHeight="1">
      <c r="A45" s="571" t="s">
        <v>638</v>
      </c>
      <c r="B45" s="146">
        <v>2</v>
      </c>
      <c r="C45" s="146">
        <v>0</v>
      </c>
      <c r="D45" s="146">
        <v>0</v>
      </c>
      <c r="E45" s="146">
        <v>0</v>
      </c>
      <c r="F45" s="146">
        <v>1</v>
      </c>
      <c r="G45" s="146">
        <v>0</v>
      </c>
    </row>
    <row r="46" spans="1:7" ht="14.1" customHeight="1">
      <c r="A46" s="450" t="s">
        <v>639</v>
      </c>
      <c r="B46" s="146">
        <v>0</v>
      </c>
      <c r="C46" s="146">
        <v>1</v>
      </c>
      <c r="D46" s="146">
        <v>1</v>
      </c>
      <c r="E46" s="146">
        <v>0</v>
      </c>
      <c r="F46" s="146">
        <v>0</v>
      </c>
      <c r="G46" s="146">
        <v>0</v>
      </c>
    </row>
    <row r="47" spans="1:7" ht="14.1" customHeight="1">
      <c r="A47" s="450" t="s">
        <v>194</v>
      </c>
      <c r="B47" s="146">
        <v>2</v>
      </c>
      <c r="C47" s="146">
        <v>4</v>
      </c>
      <c r="D47" s="146">
        <v>5</v>
      </c>
      <c r="E47" s="146">
        <v>1</v>
      </c>
      <c r="F47" s="146">
        <v>2</v>
      </c>
      <c r="G47" s="146">
        <v>4</v>
      </c>
    </row>
    <row r="48" spans="1:7" ht="14.1" customHeight="1">
      <c r="A48" s="590" t="s">
        <v>640</v>
      </c>
      <c r="B48" s="149">
        <v>2</v>
      </c>
      <c r="C48" s="149">
        <v>3</v>
      </c>
      <c r="D48" s="149">
        <v>5</v>
      </c>
      <c r="E48" s="149">
        <v>2</v>
      </c>
      <c r="F48" s="149">
        <v>2</v>
      </c>
      <c r="G48" s="149">
        <v>4</v>
      </c>
    </row>
    <row r="49" spans="1:7" ht="18" customHeight="1">
      <c r="A49" s="599" t="s">
        <v>612</v>
      </c>
      <c r="B49" s="599"/>
      <c r="C49" s="599"/>
      <c r="D49" s="599"/>
      <c r="E49" s="599"/>
      <c r="F49" s="599"/>
      <c r="G49" s="599"/>
    </row>
  </sheetData>
  <mergeCells count="4">
    <mergeCell ref="K3:P3"/>
    <mergeCell ref="Q3:U3"/>
    <mergeCell ref="V3:V4"/>
    <mergeCell ref="J3:J4"/>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46"/>
  <sheetViews>
    <sheetView view="pageBreakPreview" topLeftCell="A20" zoomScaleNormal="100" zoomScaleSheetLayoutView="100" workbookViewId="0">
      <selection activeCell="I50" sqref="I50"/>
    </sheetView>
  </sheetViews>
  <sheetFormatPr defaultRowHeight="20.100000000000001" customHeight="1"/>
  <cols>
    <col min="1" max="1" width="14.375" style="83" customWidth="1"/>
    <col min="2" max="4" width="9.5" style="83" customWidth="1"/>
    <col min="5" max="254" width="9" style="83"/>
    <col min="255" max="255" width="14.375" style="83" customWidth="1"/>
    <col min="256" max="258" width="9.5" style="83" customWidth="1"/>
    <col min="259" max="510" width="9" style="83"/>
    <col min="511" max="511" width="14.375" style="83" customWidth="1"/>
    <col min="512" max="514" width="9.5" style="83" customWidth="1"/>
    <col min="515" max="766" width="9" style="83"/>
    <col min="767" max="767" width="14.375" style="83" customWidth="1"/>
    <col min="768" max="770" width="9.5" style="83" customWidth="1"/>
    <col min="771" max="1022" width="9" style="83"/>
    <col min="1023" max="1023" width="14.375" style="83" customWidth="1"/>
    <col min="1024" max="1026" width="9.5" style="83" customWidth="1"/>
    <col min="1027" max="1278" width="9" style="83"/>
    <col min="1279" max="1279" width="14.375" style="83" customWidth="1"/>
    <col min="1280" max="1282" width="9.5" style="83" customWidth="1"/>
    <col min="1283" max="1534" width="9" style="83"/>
    <col min="1535" max="1535" width="14.375" style="83" customWidth="1"/>
    <col min="1536" max="1538" width="9.5" style="83" customWidth="1"/>
    <col min="1539" max="1790" width="9" style="83"/>
    <col min="1791" max="1791" width="14.375" style="83" customWidth="1"/>
    <col min="1792" max="1794" width="9.5" style="83" customWidth="1"/>
    <col min="1795" max="2046" width="9" style="83"/>
    <col min="2047" max="2047" width="14.375" style="83" customWidth="1"/>
    <col min="2048" max="2050" width="9.5" style="83" customWidth="1"/>
    <col min="2051" max="2302" width="9" style="83"/>
    <col min="2303" max="2303" width="14.375" style="83" customWidth="1"/>
    <col min="2304" max="2306" width="9.5" style="83" customWidth="1"/>
    <col min="2307" max="2558" width="9" style="83"/>
    <col min="2559" max="2559" width="14.375" style="83" customWidth="1"/>
    <col min="2560" max="2562" width="9.5" style="83" customWidth="1"/>
    <col min="2563" max="2814" width="9" style="83"/>
    <col min="2815" max="2815" width="14.375" style="83" customWidth="1"/>
    <col min="2816" max="2818" width="9.5" style="83" customWidth="1"/>
    <col min="2819" max="3070" width="9" style="83"/>
    <col min="3071" max="3071" width="14.375" style="83" customWidth="1"/>
    <col min="3072" max="3074" width="9.5" style="83" customWidth="1"/>
    <col min="3075" max="3326" width="9" style="83"/>
    <col min="3327" max="3327" width="14.375" style="83" customWidth="1"/>
    <col min="3328" max="3330" width="9.5" style="83" customWidth="1"/>
    <col min="3331" max="3582" width="9" style="83"/>
    <col min="3583" max="3583" width="14.375" style="83" customWidth="1"/>
    <col min="3584" max="3586" width="9.5" style="83" customWidth="1"/>
    <col min="3587" max="3838" width="9" style="83"/>
    <col min="3839" max="3839" width="14.375" style="83" customWidth="1"/>
    <col min="3840" max="3842" width="9.5" style="83" customWidth="1"/>
    <col min="3843" max="4094" width="9" style="83"/>
    <col min="4095" max="4095" width="14.375" style="83" customWidth="1"/>
    <col min="4096" max="4098" width="9.5" style="83" customWidth="1"/>
    <col min="4099" max="4350" width="9" style="83"/>
    <col min="4351" max="4351" width="14.375" style="83" customWidth="1"/>
    <col min="4352" max="4354" width="9.5" style="83" customWidth="1"/>
    <col min="4355" max="4606" width="9" style="83"/>
    <col min="4607" max="4607" width="14.375" style="83" customWidth="1"/>
    <col min="4608" max="4610" width="9.5" style="83" customWidth="1"/>
    <col min="4611" max="4862" width="9" style="83"/>
    <col min="4863" max="4863" width="14.375" style="83" customWidth="1"/>
    <col min="4864" max="4866" width="9.5" style="83" customWidth="1"/>
    <col min="4867" max="5118" width="9" style="83"/>
    <col min="5119" max="5119" width="14.375" style="83" customWidth="1"/>
    <col min="5120" max="5122" width="9.5" style="83" customWidth="1"/>
    <col min="5123" max="5374" width="9" style="83"/>
    <col min="5375" max="5375" width="14.375" style="83" customWidth="1"/>
    <col min="5376" max="5378" width="9.5" style="83" customWidth="1"/>
    <col min="5379" max="5630" width="9" style="83"/>
    <col min="5631" max="5631" width="14.375" style="83" customWidth="1"/>
    <col min="5632" max="5634" width="9.5" style="83" customWidth="1"/>
    <col min="5635" max="5886" width="9" style="83"/>
    <col min="5887" max="5887" width="14.375" style="83" customWidth="1"/>
    <col min="5888" max="5890" width="9.5" style="83" customWidth="1"/>
    <col min="5891" max="6142" width="9" style="83"/>
    <col min="6143" max="6143" width="14.375" style="83" customWidth="1"/>
    <col min="6144" max="6146" width="9.5" style="83" customWidth="1"/>
    <col min="6147" max="6398" width="9" style="83"/>
    <col min="6399" max="6399" width="14.375" style="83" customWidth="1"/>
    <col min="6400" max="6402" width="9.5" style="83" customWidth="1"/>
    <col min="6403" max="6654" width="9" style="83"/>
    <col min="6655" max="6655" width="14.375" style="83" customWidth="1"/>
    <col min="6656" max="6658" width="9.5" style="83" customWidth="1"/>
    <col min="6659" max="6910" width="9" style="83"/>
    <col min="6911" max="6911" width="14.375" style="83" customWidth="1"/>
    <col min="6912" max="6914" width="9.5" style="83" customWidth="1"/>
    <col min="6915" max="7166" width="9" style="83"/>
    <col min="7167" max="7167" width="14.375" style="83" customWidth="1"/>
    <col min="7168" max="7170" width="9.5" style="83" customWidth="1"/>
    <col min="7171" max="7422" width="9" style="83"/>
    <col min="7423" max="7423" width="14.375" style="83" customWidth="1"/>
    <col min="7424" max="7426" width="9.5" style="83" customWidth="1"/>
    <col min="7427" max="7678" width="9" style="83"/>
    <col min="7679" max="7679" width="14.375" style="83" customWidth="1"/>
    <col min="7680" max="7682" width="9.5" style="83" customWidth="1"/>
    <col min="7683" max="7934" width="9" style="83"/>
    <col min="7935" max="7935" width="14.375" style="83" customWidth="1"/>
    <col min="7936" max="7938" width="9.5" style="83" customWidth="1"/>
    <col min="7939" max="8190" width="9" style="83"/>
    <col min="8191" max="8191" width="14.375" style="83" customWidth="1"/>
    <col min="8192" max="8194" width="9.5" style="83" customWidth="1"/>
    <col min="8195" max="8446" width="9" style="83"/>
    <col min="8447" max="8447" width="14.375" style="83" customWidth="1"/>
    <col min="8448" max="8450" width="9.5" style="83" customWidth="1"/>
    <col min="8451" max="8702" width="9" style="83"/>
    <col min="8703" max="8703" width="14.375" style="83" customWidth="1"/>
    <col min="8704" max="8706" width="9.5" style="83" customWidth="1"/>
    <col min="8707" max="8958" width="9" style="83"/>
    <col min="8959" max="8959" width="14.375" style="83" customWidth="1"/>
    <col min="8960" max="8962" width="9.5" style="83" customWidth="1"/>
    <col min="8963" max="9214" width="9" style="83"/>
    <col min="9215" max="9215" width="14.375" style="83" customWidth="1"/>
    <col min="9216" max="9218" width="9.5" style="83" customWidth="1"/>
    <col min="9219" max="9470" width="9" style="83"/>
    <col min="9471" max="9471" width="14.375" style="83" customWidth="1"/>
    <col min="9472" max="9474" width="9.5" style="83" customWidth="1"/>
    <col min="9475" max="9726" width="9" style="83"/>
    <col min="9727" max="9727" width="14.375" style="83" customWidth="1"/>
    <col min="9728" max="9730" width="9.5" style="83" customWidth="1"/>
    <col min="9731" max="9982" width="9" style="83"/>
    <col min="9983" max="9983" width="14.375" style="83" customWidth="1"/>
    <col min="9984" max="9986" width="9.5" style="83" customWidth="1"/>
    <col min="9987" max="10238" width="9" style="83"/>
    <col min="10239" max="10239" width="14.375" style="83" customWidth="1"/>
    <col min="10240" max="10242" width="9.5" style="83" customWidth="1"/>
    <col min="10243" max="10494" width="9" style="83"/>
    <col min="10495" max="10495" width="14.375" style="83" customWidth="1"/>
    <col min="10496" max="10498" width="9.5" style="83" customWidth="1"/>
    <col min="10499" max="10750" width="9" style="83"/>
    <col min="10751" max="10751" width="14.375" style="83" customWidth="1"/>
    <col min="10752" max="10754" width="9.5" style="83" customWidth="1"/>
    <col min="10755" max="11006" width="9" style="83"/>
    <col min="11007" max="11007" width="14.375" style="83" customWidth="1"/>
    <col min="11008" max="11010" width="9.5" style="83" customWidth="1"/>
    <col min="11011" max="11262" width="9" style="83"/>
    <col min="11263" max="11263" width="14.375" style="83" customWidth="1"/>
    <col min="11264" max="11266" width="9.5" style="83" customWidth="1"/>
    <col min="11267" max="11518" width="9" style="83"/>
    <col min="11519" max="11519" width="14.375" style="83" customWidth="1"/>
    <col min="11520" max="11522" width="9.5" style="83" customWidth="1"/>
    <col min="11523" max="11774" width="9" style="83"/>
    <col min="11775" max="11775" width="14.375" style="83" customWidth="1"/>
    <col min="11776" max="11778" width="9.5" style="83" customWidth="1"/>
    <col min="11779" max="12030" width="9" style="83"/>
    <col min="12031" max="12031" width="14.375" style="83" customWidth="1"/>
    <col min="12032" max="12034" width="9.5" style="83" customWidth="1"/>
    <col min="12035" max="12286" width="9" style="83"/>
    <col min="12287" max="12287" width="14.375" style="83" customWidth="1"/>
    <col min="12288" max="12290" width="9.5" style="83" customWidth="1"/>
    <col min="12291" max="12542" width="9" style="83"/>
    <col min="12543" max="12543" width="14.375" style="83" customWidth="1"/>
    <col min="12544" max="12546" width="9.5" style="83" customWidth="1"/>
    <col min="12547" max="12798" width="9" style="83"/>
    <col min="12799" max="12799" width="14.375" style="83" customWidth="1"/>
    <col min="12800" max="12802" width="9.5" style="83" customWidth="1"/>
    <col min="12803" max="13054" width="9" style="83"/>
    <col min="13055" max="13055" width="14.375" style="83" customWidth="1"/>
    <col min="13056" max="13058" width="9.5" style="83" customWidth="1"/>
    <col min="13059" max="13310" width="9" style="83"/>
    <col min="13311" max="13311" width="14.375" style="83" customWidth="1"/>
    <col min="13312" max="13314" width="9.5" style="83" customWidth="1"/>
    <col min="13315" max="13566" width="9" style="83"/>
    <col min="13567" max="13567" width="14.375" style="83" customWidth="1"/>
    <col min="13568" max="13570" width="9.5" style="83" customWidth="1"/>
    <col min="13571" max="13822" width="9" style="83"/>
    <col min="13823" max="13823" width="14.375" style="83" customWidth="1"/>
    <col min="13824" max="13826" width="9.5" style="83" customWidth="1"/>
    <col min="13827" max="14078" width="9" style="83"/>
    <col min="14079" max="14079" width="14.375" style="83" customWidth="1"/>
    <col min="14080" max="14082" width="9.5" style="83" customWidth="1"/>
    <col min="14083" max="14334" width="9" style="83"/>
    <col min="14335" max="14335" width="14.375" style="83" customWidth="1"/>
    <col min="14336" max="14338" width="9.5" style="83" customWidth="1"/>
    <col min="14339" max="14590" width="9" style="83"/>
    <col min="14591" max="14591" width="14.375" style="83" customWidth="1"/>
    <col min="14592" max="14594" width="9.5" style="83" customWidth="1"/>
    <col min="14595" max="14846" width="9" style="83"/>
    <col min="14847" max="14847" width="14.375" style="83" customWidth="1"/>
    <col min="14848" max="14850" width="9.5" style="83" customWidth="1"/>
    <col min="14851" max="15102" width="9" style="83"/>
    <col min="15103" max="15103" width="14.375" style="83" customWidth="1"/>
    <col min="15104" max="15106" width="9.5" style="83" customWidth="1"/>
    <col min="15107" max="15358" width="9" style="83"/>
    <col min="15359" max="15359" width="14.375" style="83" customWidth="1"/>
    <col min="15360" max="15362" width="9.5" style="83" customWidth="1"/>
    <col min="15363" max="15614" width="9" style="83"/>
    <col min="15615" max="15615" width="14.375" style="83" customWidth="1"/>
    <col min="15616" max="15618" width="9.5" style="83" customWidth="1"/>
    <col min="15619" max="15870" width="9" style="83"/>
    <col min="15871" max="15871" width="14.375" style="83" customWidth="1"/>
    <col min="15872" max="15874" width="9.5" style="83" customWidth="1"/>
    <col min="15875" max="16126" width="9" style="83"/>
    <col min="16127" max="16127" width="14.375" style="83" customWidth="1"/>
    <col min="16128" max="16130" width="9.5" style="83" customWidth="1"/>
    <col min="16131" max="16384" width="9" style="83"/>
  </cols>
  <sheetData>
    <row r="1" spans="1:13" s="65" customFormat="1" ht="25.5" customHeight="1">
      <c r="A1" s="133" t="s">
        <v>2713</v>
      </c>
      <c r="B1" s="599"/>
      <c r="C1" s="599"/>
      <c r="D1" s="599"/>
      <c r="E1" s="83"/>
      <c r="F1" s="83"/>
      <c r="G1" s="83"/>
      <c r="H1" s="83"/>
      <c r="I1" s="83"/>
      <c r="J1" s="83"/>
      <c r="K1" s="83"/>
      <c r="L1" s="83"/>
    </row>
    <row r="2" spans="1:13" ht="18" customHeight="1">
      <c r="A2" s="2590" t="s">
        <v>641</v>
      </c>
      <c r="B2" s="2592" t="s">
        <v>642</v>
      </c>
      <c r="C2" s="2592"/>
      <c r="D2" s="2594"/>
      <c r="E2" s="2627" t="s">
        <v>643</v>
      </c>
      <c r="F2" s="129"/>
      <c r="G2" s="129"/>
      <c r="H2" s="129"/>
    </row>
    <row r="3" spans="1:13" ht="18" customHeight="1">
      <c r="A3" s="2590"/>
      <c r="B3" s="561" t="s">
        <v>644</v>
      </c>
      <c r="C3" s="561" t="s">
        <v>645</v>
      </c>
      <c r="D3" s="561" t="s">
        <v>646</v>
      </c>
      <c r="E3" s="2627"/>
      <c r="F3" s="546"/>
      <c r="G3" s="129"/>
      <c r="H3" s="129"/>
      <c r="J3" s="129"/>
      <c r="K3" s="492"/>
      <c r="L3" s="492"/>
      <c r="M3" s="129"/>
    </row>
    <row r="4" spans="1:13" ht="18" customHeight="1">
      <c r="A4" s="571"/>
      <c r="B4" s="140" t="s">
        <v>647</v>
      </c>
      <c r="C4" s="140" t="s">
        <v>236</v>
      </c>
      <c r="D4" s="140" t="s">
        <v>236</v>
      </c>
      <c r="E4" s="140" t="s">
        <v>647</v>
      </c>
      <c r="F4" s="546"/>
      <c r="G4" s="129"/>
      <c r="H4" s="129"/>
      <c r="J4" s="129"/>
      <c r="K4" s="492"/>
      <c r="L4" s="492"/>
      <c r="M4" s="129"/>
    </row>
    <row r="5" spans="1:13" ht="18" hidden="1" customHeight="1">
      <c r="A5" s="571" t="s">
        <v>3045</v>
      </c>
      <c r="B5" s="477">
        <v>127</v>
      </c>
      <c r="C5" s="477">
        <v>1</v>
      </c>
      <c r="D5" s="477">
        <v>178</v>
      </c>
      <c r="E5" s="477">
        <v>656</v>
      </c>
      <c r="F5" s="546"/>
      <c r="G5" s="129"/>
      <c r="H5" s="129"/>
      <c r="J5" s="129"/>
      <c r="K5" s="492"/>
      <c r="L5" s="492"/>
      <c r="M5" s="129"/>
    </row>
    <row r="6" spans="1:13" ht="18" hidden="1" customHeight="1">
      <c r="A6" s="571">
        <v>20</v>
      </c>
      <c r="B6" s="477">
        <v>116</v>
      </c>
      <c r="C6" s="477" t="s">
        <v>2482</v>
      </c>
      <c r="D6" s="477">
        <v>146</v>
      </c>
      <c r="E6" s="477">
        <v>633</v>
      </c>
      <c r="F6" s="546"/>
      <c r="G6" s="129"/>
      <c r="H6" s="129"/>
      <c r="J6" s="129"/>
      <c r="K6" s="492"/>
      <c r="L6" s="492"/>
      <c r="M6" s="129"/>
    </row>
    <row r="7" spans="1:13" ht="18" hidden="1" customHeight="1">
      <c r="A7" s="571" t="s">
        <v>3965</v>
      </c>
      <c r="B7" s="121">
        <v>106</v>
      </c>
      <c r="C7" s="121">
        <v>2</v>
      </c>
      <c r="D7" s="121">
        <v>127</v>
      </c>
      <c r="E7" s="477">
        <v>725</v>
      </c>
      <c r="F7" s="546"/>
      <c r="G7" s="129"/>
      <c r="H7" s="129"/>
      <c r="J7" s="129"/>
      <c r="K7" s="959"/>
      <c r="L7" s="959"/>
      <c r="M7" s="129"/>
    </row>
    <row r="8" spans="1:13" ht="18" customHeight="1">
      <c r="A8" s="571" t="s">
        <v>3967</v>
      </c>
      <c r="B8" s="121">
        <v>102</v>
      </c>
      <c r="C8" s="121">
        <v>2</v>
      </c>
      <c r="D8" s="121">
        <v>124</v>
      </c>
      <c r="E8" s="477">
        <v>785</v>
      </c>
      <c r="F8" s="592"/>
      <c r="G8" s="129"/>
      <c r="H8" s="129"/>
      <c r="J8" s="129"/>
      <c r="K8" s="959"/>
      <c r="L8" s="959"/>
      <c r="M8" s="129"/>
    </row>
    <row r="9" spans="1:13" ht="18" customHeight="1">
      <c r="A9" s="571">
        <v>23</v>
      </c>
      <c r="B9" s="121">
        <v>86</v>
      </c>
      <c r="C9" s="121" t="s">
        <v>111</v>
      </c>
      <c r="D9" s="121">
        <v>113</v>
      </c>
      <c r="E9" s="477">
        <v>829</v>
      </c>
      <c r="F9" s="546"/>
      <c r="G9" s="129"/>
      <c r="H9" s="129"/>
      <c r="J9" s="129"/>
      <c r="K9" s="959"/>
      <c r="L9" s="959"/>
      <c r="M9" s="129"/>
    </row>
    <row r="10" spans="1:13" ht="18" customHeight="1">
      <c r="A10" s="571">
        <v>24</v>
      </c>
      <c r="B10" s="121">
        <v>88</v>
      </c>
      <c r="C10" s="121">
        <v>1</v>
      </c>
      <c r="D10" s="121">
        <v>111</v>
      </c>
      <c r="E10" s="477">
        <v>770</v>
      </c>
      <c r="F10" s="546"/>
      <c r="G10" s="129"/>
      <c r="H10" s="129"/>
      <c r="J10" s="129"/>
      <c r="K10" s="959"/>
      <c r="L10" s="959"/>
      <c r="M10" s="129"/>
    </row>
    <row r="11" spans="1:13" ht="18" customHeight="1">
      <c r="A11" s="571">
        <v>25</v>
      </c>
      <c r="B11" s="121">
        <v>80</v>
      </c>
      <c r="C11" s="121">
        <v>1</v>
      </c>
      <c r="D11" s="121">
        <v>106</v>
      </c>
      <c r="E11" s="477">
        <v>677</v>
      </c>
      <c r="F11" s="546"/>
      <c r="G11" s="129"/>
      <c r="H11" s="129"/>
      <c r="J11" s="129"/>
      <c r="K11" s="959"/>
      <c r="L11" s="959"/>
      <c r="M11" s="129"/>
    </row>
    <row r="12" spans="1:13" s="1338" customFormat="1" ht="18" customHeight="1">
      <c r="A12" s="571">
        <v>26</v>
      </c>
      <c r="B12" s="121">
        <v>64</v>
      </c>
      <c r="C12" s="121">
        <v>2</v>
      </c>
      <c r="D12" s="121">
        <v>70</v>
      </c>
      <c r="E12" s="477">
        <v>715</v>
      </c>
      <c r="F12" s="1336"/>
      <c r="G12" s="1337"/>
      <c r="H12" s="1337"/>
      <c r="J12" s="1337"/>
      <c r="K12" s="1339"/>
      <c r="L12" s="1339"/>
      <c r="M12" s="1337"/>
    </row>
    <row r="13" spans="1:13" s="1338" customFormat="1" ht="18" customHeight="1">
      <c r="A13" s="571">
        <v>27</v>
      </c>
      <c r="B13" s="121">
        <v>63</v>
      </c>
      <c r="C13" s="121">
        <v>3</v>
      </c>
      <c r="D13" s="121">
        <v>72</v>
      </c>
      <c r="E13" s="477">
        <v>764</v>
      </c>
      <c r="F13" s="1336"/>
      <c r="G13" s="1337"/>
      <c r="H13" s="1337"/>
      <c r="J13" s="1337"/>
      <c r="K13" s="1339"/>
      <c r="L13" s="1339"/>
      <c r="M13" s="1337"/>
    </row>
    <row r="14" spans="1:13" s="1338" customFormat="1" ht="18" customHeight="1">
      <c r="A14" s="571">
        <v>28</v>
      </c>
      <c r="B14" s="121">
        <v>36</v>
      </c>
      <c r="C14" s="121">
        <v>1</v>
      </c>
      <c r="D14" s="121">
        <v>39</v>
      </c>
      <c r="E14" s="477">
        <v>719</v>
      </c>
      <c r="F14" s="1336"/>
      <c r="G14" s="1337"/>
      <c r="H14" s="1337"/>
      <c r="J14" s="1337"/>
      <c r="K14" s="1339"/>
      <c r="L14" s="1339"/>
      <c r="M14" s="1337"/>
    </row>
    <row r="15" spans="1:13" s="1338" customFormat="1" ht="18" customHeight="1">
      <c r="A15" s="571">
        <v>29</v>
      </c>
      <c r="B15" s="121">
        <v>38</v>
      </c>
      <c r="C15" s="121">
        <v>1</v>
      </c>
      <c r="D15" s="121">
        <v>44</v>
      </c>
      <c r="E15" s="477">
        <v>750</v>
      </c>
      <c r="F15" s="1336"/>
      <c r="G15" s="1337"/>
      <c r="H15" s="1337"/>
      <c r="J15" s="1337"/>
      <c r="K15" s="1339"/>
      <c r="L15" s="1339"/>
      <c r="M15" s="1337"/>
    </row>
    <row r="16" spans="1:13" ht="18" customHeight="1">
      <c r="A16" s="571">
        <v>30</v>
      </c>
      <c r="B16" s="121">
        <v>34</v>
      </c>
      <c r="C16" s="121">
        <v>3</v>
      </c>
      <c r="D16" s="121">
        <v>39</v>
      </c>
      <c r="E16" s="477">
        <v>686</v>
      </c>
      <c r="F16" s="546"/>
      <c r="G16" s="129"/>
      <c r="H16" s="129"/>
      <c r="J16" s="129"/>
      <c r="K16" s="959"/>
      <c r="L16" s="959"/>
      <c r="M16" s="129"/>
    </row>
    <row r="17" spans="1:13" ht="18" customHeight="1">
      <c r="A17" s="571" t="s">
        <v>78</v>
      </c>
      <c r="B17" s="121">
        <v>36</v>
      </c>
      <c r="C17" s="121" t="s">
        <v>111</v>
      </c>
      <c r="D17" s="121">
        <v>38</v>
      </c>
      <c r="E17" s="477">
        <v>665</v>
      </c>
      <c r="F17" s="546"/>
      <c r="G17" s="129"/>
      <c r="H17" s="129"/>
      <c r="J17" s="129"/>
      <c r="K17" s="959"/>
      <c r="L17" s="959"/>
      <c r="M17" s="129"/>
    </row>
    <row r="18" spans="1:13" ht="18" customHeight="1">
      <c r="A18" s="571">
        <v>2</v>
      </c>
      <c r="B18" s="121">
        <v>16</v>
      </c>
      <c r="C18" s="121" t="s">
        <v>3109</v>
      </c>
      <c r="D18" s="121">
        <v>19</v>
      </c>
      <c r="E18" s="477">
        <v>605</v>
      </c>
      <c r="F18" s="546"/>
      <c r="G18" s="129"/>
      <c r="H18" s="129"/>
      <c r="J18" s="129"/>
      <c r="K18" s="959"/>
      <c r="L18" s="959"/>
      <c r="M18" s="129"/>
    </row>
    <row r="19" spans="1:13" ht="18" customHeight="1">
      <c r="A19" s="1748">
        <v>3</v>
      </c>
      <c r="B19" s="121">
        <v>32</v>
      </c>
      <c r="C19" s="121">
        <v>2</v>
      </c>
      <c r="D19" s="121">
        <v>35</v>
      </c>
      <c r="E19" s="477">
        <v>559</v>
      </c>
      <c r="F19" s="546"/>
      <c r="G19" s="129"/>
      <c r="H19" s="129"/>
      <c r="J19" s="129"/>
      <c r="K19" s="959"/>
      <c r="L19" s="959"/>
      <c r="M19" s="129"/>
    </row>
    <row r="20" spans="1:13" ht="18" customHeight="1">
      <c r="A20" s="1809">
        <v>4</v>
      </c>
      <c r="B20" s="121">
        <v>37</v>
      </c>
      <c r="C20" s="121" t="s">
        <v>680</v>
      </c>
      <c r="D20" s="121">
        <v>44</v>
      </c>
      <c r="E20" s="477">
        <v>604</v>
      </c>
      <c r="F20" s="546"/>
      <c r="G20" s="129"/>
      <c r="H20" s="129"/>
      <c r="J20" s="129"/>
      <c r="K20" s="959"/>
      <c r="L20" s="959"/>
      <c r="M20" s="129"/>
    </row>
    <row r="21" spans="1:13" ht="18" customHeight="1">
      <c r="A21" s="1808">
        <v>5</v>
      </c>
      <c r="B21" s="123">
        <v>25</v>
      </c>
      <c r="C21" s="123">
        <v>1</v>
      </c>
      <c r="D21" s="123">
        <v>36</v>
      </c>
      <c r="E21" s="271">
        <v>658</v>
      </c>
      <c r="F21" s="546"/>
      <c r="G21" s="129"/>
      <c r="H21" s="129"/>
      <c r="J21" s="129"/>
      <c r="K21" s="959"/>
      <c r="L21" s="959"/>
      <c r="M21" s="129"/>
    </row>
    <row r="22" spans="1:13" ht="18" customHeight="1">
      <c r="A22" s="564" t="s">
        <v>648</v>
      </c>
      <c r="B22" s="965"/>
      <c r="C22" s="965"/>
      <c r="D22" s="965"/>
      <c r="E22" s="965"/>
      <c r="F22" s="965"/>
      <c r="G22" s="965"/>
      <c r="H22" s="129"/>
      <c r="J22" s="129"/>
      <c r="K22" s="129"/>
      <c r="L22" s="129"/>
      <c r="M22" s="129"/>
    </row>
    <row r="23" spans="1:13" ht="18" customHeight="1">
      <c r="A23" s="308"/>
      <c r="B23" s="308"/>
      <c r="C23" s="308"/>
      <c r="D23" s="308"/>
      <c r="E23" s="308"/>
      <c r="F23" s="308"/>
      <c r="G23" s="129"/>
      <c r="H23" s="129"/>
      <c r="J23" s="129"/>
      <c r="K23" s="129"/>
      <c r="L23" s="129"/>
      <c r="M23" s="129"/>
    </row>
    <row r="24" spans="1:13" ht="25.5" customHeight="1">
      <c r="A24" s="687" t="s">
        <v>2714</v>
      </c>
      <c r="B24" s="687"/>
      <c r="C24" s="687"/>
      <c r="D24" s="687"/>
      <c r="E24" s="599"/>
      <c r="F24" s="599"/>
      <c r="G24" s="599"/>
      <c r="H24" s="129"/>
    </row>
    <row r="25" spans="1:13" ht="18" customHeight="1">
      <c r="A25" s="2647" t="s">
        <v>641</v>
      </c>
      <c r="B25" s="2594" t="s">
        <v>649</v>
      </c>
      <c r="C25" s="2643"/>
      <c r="D25" s="2590"/>
      <c r="E25" s="2594" t="s">
        <v>650</v>
      </c>
      <c r="F25" s="2643"/>
      <c r="G25" s="2643"/>
      <c r="H25" s="129"/>
    </row>
    <row r="26" spans="1:13" ht="18" customHeight="1">
      <c r="A26" s="2722"/>
      <c r="B26" s="561" t="s">
        <v>644</v>
      </c>
      <c r="C26" s="561" t="s">
        <v>645</v>
      </c>
      <c r="D26" s="561" t="s">
        <v>646</v>
      </c>
      <c r="E26" s="561" t="s">
        <v>644</v>
      </c>
      <c r="F26" s="561" t="s">
        <v>645</v>
      </c>
      <c r="G26" s="554" t="s">
        <v>646</v>
      </c>
      <c r="H26" s="129"/>
    </row>
    <row r="27" spans="1:13" ht="18" customHeight="1">
      <c r="A27" s="601"/>
      <c r="B27" s="140" t="s">
        <v>647</v>
      </c>
      <c r="C27" s="140" t="s">
        <v>236</v>
      </c>
      <c r="D27" s="140" t="s">
        <v>236</v>
      </c>
      <c r="E27" s="140" t="s">
        <v>647</v>
      </c>
      <c r="F27" s="140" t="s">
        <v>236</v>
      </c>
      <c r="G27" s="140" t="s">
        <v>236</v>
      </c>
      <c r="H27" s="851"/>
      <c r="I27" s="712"/>
    </row>
    <row r="28" spans="1:13" ht="18" hidden="1" customHeight="1">
      <c r="A28" s="571" t="s">
        <v>3045</v>
      </c>
      <c r="B28" s="477">
        <v>48</v>
      </c>
      <c r="C28" s="477">
        <v>2</v>
      </c>
      <c r="D28" s="477">
        <v>57</v>
      </c>
      <c r="E28" s="477">
        <v>11</v>
      </c>
      <c r="F28" s="477">
        <v>0</v>
      </c>
      <c r="G28" s="477">
        <v>15</v>
      </c>
      <c r="H28" s="851"/>
      <c r="I28" s="712"/>
    </row>
    <row r="29" spans="1:13" ht="18" hidden="1" customHeight="1">
      <c r="A29" s="571">
        <v>20</v>
      </c>
      <c r="B29" s="477">
        <v>30</v>
      </c>
      <c r="C29" s="477">
        <v>1</v>
      </c>
      <c r="D29" s="477">
        <v>39</v>
      </c>
      <c r="E29" s="477">
        <v>9</v>
      </c>
      <c r="F29" s="477" t="s">
        <v>2483</v>
      </c>
      <c r="G29" s="477">
        <v>16</v>
      </c>
      <c r="H29" s="851"/>
      <c r="I29" s="712"/>
    </row>
    <row r="30" spans="1:13" ht="18" hidden="1" customHeight="1">
      <c r="A30" s="571">
        <v>21</v>
      </c>
      <c r="B30" s="477">
        <v>41</v>
      </c>
      <c r="C30" s="477">
        <v>4</v>
      </c>
      <c r="D30" s="477">
        <v>41</v>
      </c>
      <c r="E30" s="477">
        <v>10</v>
      </c>
      <c r="F30" s="477" t="s">
        <v>111</v>
      </c>
      <c r="G30" s="477">
        <v>10</v>
      </c>
      <c r="H30" s="851"/>
      <c r="I30" s="712"/>
    </row>
    <row r="31" spans="1:13" ht="18" customHeight="1">
      <c r="A31" s="601" t="s">
        <v>3967</v>
      </c>
      <c r="B31" s="477">
        <v>41</v>
      </c>
      <c r="C31" s="477">
        <v>2</v>
      </c>
      <c r="D31" s="477">
        <v>45</v>
      </c>
      <c r="E31" s="477">
        <v>13</v>
      </c>
      <c r="F31" s="477" t="s">
        <v>111</v>
      </c>
      <c r="G31" s="477">
        <v>14</v>
      </c>
      <c r="H31" s="851"/>
      <c r="I31" s="712"/>
    </row>
    <row r="32" spans="1:13" ht="18" customHeight="1">
      <c r="A32" s="601">
        <v>23</v>
      </c>
      <c r="B32" s="477">
        <v>34</v>
      </c>
      <c r="C32" s="477">
        <v>1</v>
      </c>
      <c r="D32" s="477">
        <v>36</v>
      </c>
      <c r="E32" s="477">
        <v>11</v>
      </c>
      <c r="F32" s="477" t="s">
        <v>111</v>
      </c>
      <c r="G32" s="477">
        <v>12</v>
      </c>
      <c r="H32" s="851"/>
      <c r="I32" s="712"/>
    </row>
    <row r="33" spans="1:9" ht="18" customHeight="1">
      <c r="A33" s="601">
        <v>24</v>
      </c>
      <c r="B33" s="477">
        <v>46</v>
      </c>
      <c r="C33" s="477">
        <v>2</v>
      </c>
      <c r="D33" s="477">
        <v>53</v>
      </c>
      <c r="E33" s="477">
        <v>8</v>
      </c>
      <c r="F33" s="477" t="s">
        <v>111</v>
      </c>
      <c r="G33" s="477">
        <v>10</v>
      </c>
      <c r="H33" s="851"/>
      <c r="I33" s="712"/>
    </row>
    <row r="34" spans="1:9" ht="18" customHeight="1">
      <c r="A34" s="601">
        <v>25</v>
      </c>
      <c r="B34" s="477">
        <v>40</v>
      </c>
      <c r="C34" s="477">
        <v>2</v>
      </c>
      <c r="D34" s="477">
        <v>44</v>
      </c>
      <c r="E34" s="477">
        <v>7</v>
      </c>
      <c r="F34" s="477" t="s">
        <v>111</v>
      </c>
      <c r="G34" s="477">
        <v>10</v>
      </c>
      <c r="H34" s="851"/>
      <c r="I34" s="712"/>
    </row>
    <row r="35" spans="1:9" ht="18" customHeight="1">
      <c r="A35" s="601">
        <v>26</v>
      </c>
      <c r="B35" s="477">
        <v>26</v>
      </c>
      <c r="C35" s="477">
        <v>2</v>
      </c>
      <c r="D35" s="477">
        <v>25</v>
      </c>
      <c r="E35" s="477">
        <v>5</v>
      </c>
      <c r="F35" s="477" t="s">
        <v>111</v>
      </c>
      <c r="G35" s="477">
        <v>6</v>
      </c>
      <c r="H35" s="851"/>
      <c r="I35" s="712"/>
    </row>
    <row r="36" spans="1:9" ht="18" customHeight="1">
      <c r="A36" s="492">
        <v>27</v>
      </c>
      <c r="B36" s="477">
        <v>21</v>
      </c>
      <c r="C36" s="477">
        <v>2</v>
      </c>
      <c r="D36" s="477">
        <v>21</v>
      </c>
      <c r="E36" s="477">
        <v>8</v>
      </c>
      <c r="F36" s="477" t="s">
        <v>111</v>
      </c>
      <c r="G36" s="477">
        <v>10</v>
      </c>
      <c r="H36" s="851"/>
      <c r="I36" s="712"/>
    </row>
    <row r="37" spans="1:9" ht="18" customHeight="1">
      <c r="A37" s="492">
        <v>28</v>
      </c>
      <c r="B37" s="477">
        <v>17</v>
      </c>
      <c r="C37" s="477">
        <v>3</v>
      </c>
      <c r="D37" s="477">
        <v>15</v>
      </c>
      <c r="E37" s="477">
        <v>3</v>
      </c>
      <c r="F37" s="477" t="s">
        <v>111</v>
      </c>
      <c r="G37" s="477">
        <v>3</v>
      </c>
      <c r="H37" s="851"/>
      <c r="I37" s="712"/>
    </row>
    <row r="38" spans="1:9" ht="18" customHeight="1">
      <c r="A38" s="492">
        <v>29</v>
      </c>
      <c r="B38" s="477">
        <v>15</v>
      </c>
      <c r="C38" s="477" t="s">
        <v>111</v>
      </c>
      <c r="D38" s="477">
        <v>15</v>
      </c>
      <c r="E38" s="477">
        <v>5</v>
      </c>
      <c r="F38" s="477" t="s">
        <v>111</v>
      </c>
      <c r="G38" s="477">
        <v>6</v>
      </c>
      <c r="H38" s="851"/>
      <c r="I38" s="712"/>
    </row>
    <row r="39" spans="1:9" ht="18" customHeight="1">
      <c r="A39" s="492">
        <v>30</v>
      </c>
      <c r="B39" s="477">
        <v>15</v>
      </c>
      <c r="C39" s="477">
        <v>2</v>
      </c>
      <c r="D39" s="477">
        <v>13</v>
      </c>
      <c r="E39" s="477">
        <v>6</v>
      </c>
      <c r="F39" s="477" t="s">
        <v>111</v>
      </c>
      <c r="G39" s="477">
        <v>12</v>
      </c>
      <c r="H39" s="851"/>
      <c r="I39" s="712"/>
    </row>
    <row r="40" spans="1:9" ht="18" customHeight="1">
      <c r="A40" s="492" t="s">
        <v>78</v>
      </c>
      <c r="B40" s="477">
        <v>18</v>
      </c>
      <c r="C40" s="477">
        <v>2</v>
      </c>
      <c r="D40" s="477">
        <v>16</v>
      </c>
      <c r="E40" s="477" t="s">
        <v>111</v>
      </c>
      <c r="F40" s="477" t="s">
        <v>111</v>
      </c>
      <c r="G40" s="477" t="s">
        <v>111</v>
      </c>
      <c r="H40" s="851"/>
      <c r="I40" s="712"/>
    </row>
    <row r="41" spans="1:9" ht="18" customHeight="1">
      <c r="A41" s="492">
        <v>2</v>
      </c>
      <c r="B41" s="477">
        <v>6</v>
      </c>
      <c r="C41" s="477" t="s">
        <v>680</v>
      </c>
      <c r="D41" s="477">
        <v>7</v>
      </c>
      <c r="E41" s="477" t="s">
        <v>3110</v>
      </c>
      <c r="F41" s="477" t="s">
        <v>3110</v>
      </c>
      <c r="G41" s="477" t="s">
        <v>3110</v>
      </c>
      <c r="H41" s="851"/>
      <c r="I41" s="1753" t="s">
        <v>3990</v>
      </c>
    </row>
    <row r="42" spans="1:9" ht="18" customHeight="1">
      <c r="A42" s="1744">
        <v>3</v>
      </c>
      <c r="B42" s="477">
        <v>10</v>
      </c>
      <c r="C42" s="477" t="s">
        <v>680</v>
      </c>
      <c r="D42" s="477">
        <v>10</v>
      </c>
      <c r="E42" s="477" t="s">
        <v>680</v>
      </c>
      <c r="F42" s="477" t="s">
        <v>680</v>
      </c>
      <c r="G42" s="477" t="s">
        <v>680</v>
      </c>
      <c r="H42" s="851"/>
      <c r="I42" s="1753" t="s">
        <v>3991</v>
      </c>
    </row>
    <row r="43" spans="1:9" ht="18" customHeight="1">
      <c r="A43" s="1785">
        <v>4</v>
      </c>
      <c r="B43" s="477">
        <v>12</v>
      </c>
      <c r="C43" s="477">
        <v>2</v>
      </c>
      <c r="D43" s="477">
        <v>13</v>
      </c>
      <c r="E43" s="477" t="s">
        <v>3989</v>
      </c>
      <c r="F43" s="477" t="s">
        <v>3989</v>
      </c>
      <c r="G43" s="477" t="s">
        <v>3989</v>
      </c>
      <c r="H43" s="851"/>
      <c r="I43" s="1753" t="s">
        <v>3992</v>
      </c>
    </row>
    <row r="44" spans="1:9" ht="18" customHeight="1">
      <c r="A44" s="1789">
        <v>5</v>
      </c>
      <c r="B44" s="271">
        <v>12</v>
      </c>
      <c r="C44" s="123" t="s">
        <v>680</v>
      </c>
      <c r="D44" s="271">
        <v>13</v>
      </c>
      <c r="E44" s="271" t="s">
        <v>3989</v>
      </c>
      <c r="F44" s="271" t="s">
        <v>3989</v>
      </c>
      <c r="G44" s="271" t="s">
        <v>3989</v>
      </c>
      <c r="H44" s="851"/>
      <c r="I44" s="1753"/>
    </row>
    <row r="45" spans="1:9" ht="18" customHeight="1">
      <c r="A45" s="599" t="s">
        <v>651</v>
      </c>
      <c r="B45" s="599"/>
      <c r="C45" s="599"/>
      <c r="D45" s="599"/>
      <c r="E45" s="558"/>
      <c r="F45" s="558"/>
      <c r="G45" s="558"/>
      <c r="H45" s="851"/>
      <c r="I45" s="712"/>
    </row>
    <row r="46" spans="1:9" ht="22.5" customHeight="1">
      <c r="A46" s="1273"/>
      <c r="B46" s="129"/>
      <c r="C46" s="129"/>
      <c r="D46" s="129"/>
      <c r="E46" s="129"/>
      <c r="F46" s="129"/>
      <c r="G46" s="129"/>
      <c r="H46" s="129"/>
    </row>
  </sheetData>
  <mergeCells count="6">
    <mergeCell ref="A2:A3"/>
    <mergeCell ref="B2:D2"/>
    <mergeCell ref="E2:E3"/>
    <mergeCell ref="A25:A26"/>
    <mergeCell ref="B25:D25"/>
    <mergeCell ref="E25:G2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25"/>
  <sheetViews>
    <sheetView view="pageBreakPreview" topLeftCell="A16" zoomScaleNormal="100" zoomScaleSheetLayoutView="100" workbookViewId="0">
      <selection activeCell="I50" sqref="I50"/>
    </sheetView>
  </sheetViews>
  <sheetFormatPr defaultRowHeight="20.100000000000001" customHeight="1"/>
  <cols>
    <col min="1" max="1" width="13.25" style="83" customWidth="1"/>
    <col min="2" max="2" width="7.5" style="83" customWidth="1"/>
    <col min="3" max="10" width="7.5" style="1000" customWidth="1"/>
    <col min="11" max="15" width="9" style="83"/>
    <col min="16" max="16" width="11.625" style="83" customWidth="1"/>
    <col min="17" max="259" width="9" style="83"/>
    <col min="260" max="260" width="13.25" style="83" customWidth="1"/>
    <col min="261" max="266" width="10.75" style="83" customWidth="1"/>
    <col min="267" max="271" width="9" style="83"/>
    <col min="272" max="272" width="11.625" style="83" customWidth="1"/>
    <col min="273" max="515" width="9" style="83"/>
    <col min="516" max="516" width="13.25" style="83" customWidth="1"/>
    <col min="517" max="522" width="10.75" style="83" customWidth="1"/>
    <col min="523" max="527" width="9" style="83"/>
    <col min="528" max="528" width="11.625" style="83" customWidth="1"/>
    <col min="529" max="771" width="9" style="83"/>
    <col min="772" max="772" width="13.25" style="83" customWidth="1"/>
    <col min="773" max="778" width="10.75" style="83" customWidth="1"/>
    <col min="779" max="783" width="9" style="83"/>
    <col min="784" max="784" width="11.625" style="83" customWidth="1"/>
    <col min="785" max="1027" width="9" style="83"/>
    <col min="1028" max="1028" width="13.25" style="83" customWidth="1"/>
    <col min="1029" max="1034" width="10.75" style="83" customWidth="1"/>
    <col min="1035" max="1039" width="9" style="83"/>
    <col min="1040" max="1040" width="11.625" style="83" customWidth="1"/>
    <col min="1041" max="1283" width="9" style="83"/>
    <col min="1284" max="1284" width="13.25" style="83" customWidth="1"/>
    <col min="1285" max="1290" width="10.75" style="83" customWidth="1"/>
    <col min="1291" max="1295" width="9" style="83"/>
    <col min="1296" max="1296" width="11.625" style="83" customWidth="1"/>
    <col min="1297" max="1539" width="9" style="83"/>
    <col min="1540" max="1540" width="13.25" style="83" customWidth="1"/>
    <col min="1541" max="1546" width="10.75" style="83" customWidth="1"/>
    <col min="1547" max="1551" width="9" style="83"/>
    <col min="1552" max="1552" width="11.625" style="83" customWidth="1"/>
    <col min="1553" max="1795" width="9" style="83"/>
    <col min="1796" max="1796" width="13.25" style="83" customWidth="1"/>
    <col min="1797" max="1802" width="10.75" style="83" customWidth="1"/>
    <col min="1803" max="1807" width="9" style="83"/>
    <col min="1808" max="1808" width="11.625" style="83" customWidth="1"/>
    <col min="1809" max="2051" width="9" style="83"/>
    <col min="2052" max="2052" width="13.25" style="83" customWidth="1"/>
    <col min="2053" max="2058" width="10.75" style="83" customWidth="1"/>
    <col min="2059" max="2063" width="9" style="83"/>
    <col min="2064" max="2064" width="11.625" style="83" customWidth="1"/>
    <col min="2065" max="2307" width="9" style="83"/>
    <col min="2308" max="2308" width="13.25" style="83" customWidth="1"/>
    <col min="2309" max="2314" width="10.75" style="83" customWidth="1"/>
    <col min="2315" max="2319" width="9" style="83"/>
    <col min="2320" max="2320" width="11.625" style="83" customWidth="1"/>
    <col min="2321" max="2563" width="9" style="83"/>
    <col min="2564" max="2564" width="13.25" style="83" customWidth="1"/>
    <col min="2565" max="2570" width="10.75" style="83" customWidth="1"/>
    <col min="2571" max="2575" width="9" style="83"/>
    <col min="2576" max="2576" width="11.625" style="83" customWidth="1"/>
    <col min="2577" max="2819" width="9" style="83"/>
    <col min="2820" max="2820" width="13.25" style="83" customWidth="1"/>
    <col min="2821" max="2826" width="10.75" style="83" customWidth="1"/>
    <col min="2827" max="2831" width="9" style="83"/>
    <col min="2832" max="2832" width="11.625" style="83" customWidth="1"/>
    <col min="2833" max="3075" width="9" style="83"/>
    <col min="3076" max="3076" width="13.25" style="83" customWidth="1"/>
    <col min="3077" max="3082" width="10.75" style="83" customWidth="1"/>
    <col min="3083" max="3087" width="9" style="83"/>
    <col min="3088" max="3088" width="11.625" style="83" customWidth="1"/>
    <col min="3089" max="3331" width="9" style="83"/>
    <col min="3332" max="3332" width="13.25" style="83" customWidth="1"/>
    <col min="3333" max="3338" width="10.75" style="83" customWidth="1"/>
    <col min="3339" max="3343" width="9" style="83"/>
    <col min="3344" max="3344" width="11.625" style="83" customWidth="1"/>
    <col min="3345" max="3587" width="9" style="83"/>
    <col min="3588" max="3588" width="13.25" style="83" customWidth="1"/>
    <col min="3589" max="3594" width="10.75" style="83" customWidth="1"/>
    <col min="3595" max="3599" width="9" style="83"/>
    <col min="3600" max="3600" width="11.625" style="83" customWidth="1"/>
    <col min="3601" max="3843" width="9" style="83"/>
    <col min="3844" max="3844" width="13.25" style="83" customWidth="1"/>
    <col min="3845" max="3850" width="10.75" style="83" customWidth="1"/>
    <col min="3851" max="3855" width="9" style="83"/>
    <col min="3856" max="3856" width="11.625" style="83" customWidth="1"/>
    <col min="3857" max="4099" width="9" style="83"/>
    <col min="4100" max="4100" width="13.25" style="83" customWidth="1"/>
    <col min="4101" max="4106" width="10.75" style="83" customWidth="1"/>
    <col min="4107" max="4111" width="9" style="83"/>
    <col min="4112" max="4112" width="11.625" style="83" customWidth="1"/>
    <col min="4113" max="4355" width="9" style="83"/>
    <col min="4356" max="4356" width="13.25" style="83" customWidth="1"/>
    <col min="4357" max="4362" width="10.75" style="83" customWidth="1"/>
    <col min="4363" max="4367" width="9" style="83"/>
    <col min="4368" max="4368" width="11.625" style="83" customWidth="1"/>
    <col min="4369" max="4611" width="9" style="83"/>
    <col min="4612" max="4612" width="13.25" style="83" customWidth="1"/>
    <col min="4613" max="4618" width="10.75" style="83" customWidth="1"/>
    <col min="4619" max="4623" width="9" style="83"/>
    <col min="4624" max="4624" width="11.625" style="83" customWidth="1"/>
    <col min="4625" max="4867" width="9" style="83"/>
    <col min="4868" max="4868" width="13.25" style="83" customWidth="1"/>
    <col min="4869" max="4874" width="10.75" style="83" customWidth="1"/>
    <col min="4875" max="4879" width="9" style="83"/>
    <col min="4880" max="4880" width="11.625" style="83" customWidth="1"/>
    <col min="4881" max="5123" width="9" style="83"/>
    <col min="5124" max="5124" width="13.25" style="83" customWidth="1"/>
    <col min="5125" max="5130" width="10.75" style="83" customWidth="1"/>
    <col min="5131" max="5135" width="9" style="83"/>
    <col min="5136" max="5136" width="11.625" style="83" customWidth="1"/>
    <col min="5137" max="5379" width="9" style="83"/>
    <col min="5380" max="5380" width="13.25" style="83" customWidth="1"/>
    <col min="5381" max="5386" width="10.75" style="83" customWidth="1"/>
    <col min="5387" max="5391" width="9" style="83"/>
    <col min="5392" max="5392" width="11.625" style="83" customWidth="1"/>
    <col min="5393" max="5635" width="9" style="83"/>
    <col min="5636" max="5636" width="13.25" style="83" customWidth="1"/>
    <col min="5637" max="5642" width="10.75" style="83" customWidth="1"/>
    <col min="5643" max="5647" width="9" style="83"/>
    <col min="5648" max="5648" width="11.625" style="83" customWidth="1"/>
    <col min="5649" max="5891" width="9" style="83"/>
    <col min="5892" max="5892" width="13.25" style="83" customWidth="1"/>
    <col min="5893" max="5898" width="10.75" style="83" customWidth="1"/>
    <col min="5899" max="5903" width="9" style="83"/>
    <col min="5904" max="5904" width="11.625" style="83" customWidth="1"/>
    <col min="5905" max="6147" width="9" style="83"/>
    <col min="6148" max="6148" width="13.25" style="83" customWidth="1"/>
    <col min="6149" max="6154" width="10.75" style="83" customWidth="1"/>
    <col min="6155" max="6159" width="9" style="83"/>
    <col min="6160" max="6160" width="11.625" style="83" customWidth="1"/>
    <col min="6161" max="6403" width="9" style="83"/>
    <col min="6404" max="6404" width="13.25" style="83" customWidth="1"/>
    <col min="6405" max="6410" width="10.75" style="83" customWidth="1"/>
    <col min="6411" max="6415" width="9" style="83"/>
    <col min="6416" max="6416" width="11.625" style="83" customWidth="1"/>
    <col min="6417" max="6659" width="9" style="83"/>
    <col min="6660" max="6660" width="13.25" style="83" customWidth="1"/>
    <col min="6661" max="6666" width="10.75" style="83" customWidth="1"/>
    <col min="6667" max="6671" width="9" style="83"/>
    <col min="6672" max="6672" width="11.625" style="83" customWidth="1"/>
    <col min="6673" max="6915" width="9" style="83"/>
    <col min="6916" max="6916" width="13.25" style="83" customWidth="1"/>
    <col min="6917" max="6922" width="10.75" style="83" customWidth="1"/>
    <col min="6923" max="6927" width="9" style="83"/>
    <col min="6928" max="6928" width="11.625" style="83" customWidth="1"/>
    <col min="6929" max="7171" width="9" style="83"/>
    <col min="7172" max="7172" width="13.25" style="83" customWidth="1"/>
    <col min="7173" max="7178" width="10.75" style="83" customWidth="1"/>
    <col min="7179" max="7183" width="9" style="83"/>
    <col min="7184" max="7184" width="11.625" style="83" customWidth="1"/>
    <col min="7185" max="7427" width="9" style="83"/>
    <col min="7428" max="7428" width="13.25" style="83" customWidth="1"/>
    <col min="7429" max="7434" width="10.75" style="83" customWidth="1"/>
    <col min="7435" max="7439" width="9" style="83"/>
    <col min="7440" max="7440" width="11.625" style="83" customWidth="1"/>
    <col min="7441" max="7683" width="9" style="83"/>
    <col min="7684" max="7684" width="13.25" style="83" customWidth="1"/>
    <col min="7685" max="7690" width="10.75" style="83" customWidth="1"/>
    <col min="7691" max="7695" width="9" style="83"/>
    <col min="7696" max="7696" width="11.625" style="83" customWidth="1"/>
    <col min="7697" max="7939" width="9" style="83"/>
    <col min="7940" max="7940" width="13.25" style="83" customWidth="1"/>
    <col min="7941" max="7946" width="10.75" style="83" customWidth="1"/>
    <col min="7947" max="7951" width="9" style="83"/>
    <col min="7952" max="7952" width="11.625" style="83" customWidth="1"/>
    <col min="7953" max="8195" width="9" style="83"/>
    <col min="8196" max="8196" width="13.25" style="83" customWidth="1"/>
    <col min="8197" max="8202" width="10.75" style="83" customWidth="1"/>
    <col min="8203" max="8207" width="9" style="83"/>
    <col min="8208" max="8208" width="11.625" style="83" customWidth="1"/>
    <col min="8209" max="8451" width="9" style="83"/>
    <col min="8452" max="8452" width="13.25" style="83" customWidth="1"/>
    <col min="8453" max="8458" width="10.75" style="83" customWidth="1"/>
    <col min="8459" max="8463" width="9" style="83"/>
    <col min="8464" max="8464" width="11.625" style="83" customWidth="1"/>
    <col min="8465" max="8707" width="9" style="83"/>
    <col min="8708" max="8708" width="13.25" style="83" customWidth="1"/>
    <col min="8709" max="8714" width="10.75" style="83" customWidth="1"/>
    <col min="8715" max="8719" width="9" style="83"/>
    <col min="8720" max="8720" width="11.625" style="83" customWidth="1"/>
    <col min="8721" max="8963" width="9" style="83"/>
    <col min="8964" max="8964" width="13.25" style="83" customWidth="1"/>
    <col min="8965" max="8970" width="10.75" style="83" customWidth="1"/>
    <col min="8971" max="8975" width="9" style="83"/>
    <col min="8976" max="8976" width="11.625" style="83" customWidth="1"/>
    <col min="8977" max="9219" width="9" style="83"/>
    <col min="9220" max="9220" width="13.25" style="83" customWidth="1"/>
    <col min="9221" max="9226" width="10.75" style="83" customWidth="1"/>
    <col min="9227" max="9231" width="9" style="83"/>
    <col min="9232" max="9232" width="11.625" style="83" customWidth="1"/>
    <col min="9233" max="9475" width="9" style="83"/>
    <col min="9476" max="9476" width="13.25" style="83" customWidth="1"/>
    <col min="9477" max="9482" width="10.75" style="83" customWidth="1"/>
    <col min="9483" max="9487" width="9" style="83"/>
    <col min="9488" max="9488" width="11.625" style="83" customWidth="1"/>
    <col min="9489" max="9731" width="9" style="83"/>
    <col min="9732" max="9732" width="13.25" style="83" customWidth="1"/>
    <col min="9733" max="9738" width="10.75" style="83" customWidth="1"/>
    <col min="9739" max="9743" width="9" style="83"/>
    <col min="9744" max="9744" width="11.625" style="83" customWidth="1"/>
    <col min="9745" max="9987" width="9" style="83"/>
    <col min="9988" max="9988" width="13.25" style="83" customWidth="1"/>
    <col min="9989" max="9994" width="10.75" style="83" customWidth="1"/>
    <col min="9995" max="9999" width="9" style="83"/>
    <col min="10000" max="10000" width="11.625" style="83" customWidth="1"/>
    <col min="10001" max="10243" width="9" style="83"/>
    <col min="10244" max="10244" width="13.25" style="83" customWidth="1"/>
    <col min="10245" max="10250" width="10.75" style="83" customWidth="1"/>
    <col min="10251" max="10255" width="9" style="83"/>
    <col min="10256" max="10256" width="11.625" style="83" customWidth="1"/>
    <col min="10257" max="10499" width="9" style="83"/>
    <col min="10500" max="10500" width="13.25" style="83" customWidth="1"/>
    <col min="10501" max="10506" width="10.75" style="83" customWidth="1"/>
    <col min="10507" max="10511" width="9" style="83"/>
    <col min="10512" max="10512" width="11.625" style="83" customWidth="1"/>
    <col min="10513" max="10755" width="9" style="83"/>
    <col min="10756" max="10756" width="13.25" style="83" customWidth="1"/>
    <col min="10757" max="10762" width="10.75" style="83" customWidth="1"/>
    <col min="10763" max="10767" width="9" style="83"/>
    <col min="10768" max="10768" width="11.625" style="83" customWidth="1"/>
    <col min="10769" max="11011" width="9" style="83"/>
    <col min="11012" max="11012" width="13.25" style="83" customWidth="1"/>
    <col min="11013" max="11018" width="10.75" style="83" customWidth="1"/>
    <col min="11019" max="11023" width="9" style="83"/>
    <col min="11024" max="11024" width="11.625" style="83" customWidth="1"/>
    <col min="11025" max="11267" width="9" style="83"/>
    <col min="11268" max="11268" width="13.25" style="83" customWidth="1"/>
    <col min="11269" max="11274" width="10.75" style="83" customWidth="1"/>
    <col min="11275" max="11279" width="9" style="83"/>
    <col min="11280" max="11280" width="11.625" style="83" customWidth="1"/>
    <col min="11281" max="11523" width="9" style="83"/>
    <col min="11524" max="11524" width="13.25" style="83" customWidth="1"/>
    <col min="11525" max="11530" width="10.75" style="83" customWidth="1"/>
    <col min="11531" max="11535" width="9" style="83"/>
    <col min="11536" max="11536" width="11.625" style="83" customWidth="1"/>
    <col min="11537" max="11779" width="9" style="83"/>
    <col min="11780" max="11780" width="13.25" style="83" customWidth="1"/>
    <col min="11781" max="11786" width="10.75" style="83" customWidth="1"/>
    <col min="11787" max="11791" width="9" style="83"/>
    <col min="11792" max="11792" width="11.625" style="83" customWidth="1"/>
    <col min="11793" max="12035" width="9" style="83"/>
    <col min="12036" max="12036" width="13.25" style="83" customWidth="1"/>
    <col min="12037" max="12042" width="10.75" style="83" customWidth="1"/>
    <col min="12043" max="12047" width="9" style="83"/>
    <col min="12048" max="12048" width="11.625" style="83" customWidth="1"/>
    <col min="12049" max="12291" width="9" style="83"/>
    <col min="12292" max="12292" width="13.25" style="83" customWidth="1"/>
    <col min="12293" max="12298" width="10.75" style="83" customWidth="1"/>
    <col min="12299" max="12303" width="9" style="83"/>
    <col min="12304" max="12304" width="11.625" style="83" customWidth="1"/>
    <col min="12305" max="12547" width="9" style="83"/>
    <col min="12548" max="12548" width="13.25" style="83" customWidth="1"/>
    <col min="12549" max="12554" width="10.75" style="83" customWidth="1"/>
    <col min="12555" max="12559" width="9" style="83"/>
    <col min="12560" max="12560" width="11.625" style="83" customWidth="1"/>
    <col min="12561" max="12803" width="9" style="83"/>
    <col min="12804" max="12804" width="13.25" style="83" customWidth="1"/>
    <col min="12805" max="12810" width="10.75" style="83" customWidth="1"/>
    <col min="12811" max="12815" width="9" style="83"/>
    <col min="12816" max="12816" width="11.625" style="83" customWidth="1"/>
    <col min="12817" max="13059" width="9" style="83"/>
    <col min="13060" max="13060" width="13.25" style="83" customWidth="1"/>
    <col min="13061" max="13066" width="10.75" style="83" customWidth="1"/>
    <col min="13067" max="13071" width="9" style="83"/>
    <col min="13072" max="13072" width="11.625" style="83" customWidth="1"/>
    <col min="13073" max="13315" width="9" style="83"/>
    <col min="13316" max="13316" width="13.25" style="83" customWidth="1"/>
    <col min="13317" max="13322" width="10.75" style="83" customWidth="1"/>
    <col min="13323" max="13327" width="9" style="83"/>
    <col min="13328" max="13328" width="11.625" style="83" customWidth="1"/>
    <col min="13329" max="13571" width="9" style="83"/>
    <col min="13572" max="13572" width="13.25" style="83" customWidth="1"/>
    <col min="13573" max="13578" width="10.75" style="83" customWidth="1"/>
    <col min="13579" max="13583" width="9" style="83"/>
    <col min="13584" max="13584" width="11.625" style="83" customWidth="1"/>
    <col min="13585" max="13827" width="9" style="83"/>
    <col min="13828" max="13828" width="13.25" style="83" customWidth="1"/>
    <col min="13829" max="13834" width="10.75" style="83" customWidth="1"/>
    <col min="13835" max="13839" width="9" style="83"/>
    <col min="13840" max="13840" width="11.625" style="83" customWidth="1"/>
    <col min="13841" max="14083" width="9" style="83"/>
    <col min="14084" max="14084" width="13.25" style="83" customWidth="1"/>
    <col min="14085" max="14090" width="10.75" style="83" customWidth="1"/>
    <col min="14091" max="14095" width="9" style="83"/>
    <col min="14096" max="14096" width="11.625" style="83" customWidth="1"/>
    <col min="14097" max="14339" width="9" style="83"/>
    <col min="14340" max="14340" width="13.25" style="83" customWidth="1"/>
    <col min="14341" max="14346" width="10.75" style="83" customWidth="1"/>
    <col min="14347" max="14351" width="9" style="83"/>
    <col min="14352" max="14352" width="11.625" style="83" customWidth="1"/>
    <col min="14353" max="14595" width="9" style="83"/>
    <col min="14596" max="14596" width="13.25" style="83" customWidth="1"/>
    <col min="14597" max="14602" width="10.75" style="83" customWidth="1"/>
    <col min="14603" max="14607" width="9" style="83"/>
    <col min="14608" max="14608" width="11.625" style="83" customWidth="1"/>
    <col min="14609" max="14851" width="9" style="83"/>
    <col min="14852" max="14852" width="13.25" style="83" customWidth="1"/>
    <col min="14853" max="14858" width="10.75" style="83" customWidth="1"/>
    <col min="14859" max="14863" width="9" style="83"/>
    <col min="14864" max="14864" width="11.625" style="83" customWidth="1"/>
    <col min="14865" max="15107" width="9" style="83"/>
    <col min="15108" max="15108" width="13.25" style="83" customWidth="1"/>
    <col min="15109" max="15114" width="10.75" style="83" customWidth="1"/>
    <col min="15115" max="15119" width="9" style="83"/>
    <col min="15120" max="15120" width="11.625" style="83" customWidth="1"/>
    <col min="15121" max="15363" width="9" style="83"/>
    <col min="15364" max="15364" width="13.25" style="83" customWidth="1"/>
    <col min="15365" max="15370" width="10.75" style="83" customWidth="1"/>
    <col min="15371" max="15375" width="9" style="83"/>
    <col min="15376" max="15376" width="11.625" style="83" customWidth="1"/>
    <col min="15377" max="15619" width="9" style="83"/>
    <col min="15620" max="15620" width="13.25" style="83" customWidth="1"/>
    <col min="15621" max="15626" width="10.75" style="83" customWidth="1"/>
    <col min="15627" max="15631" width="9" style="83"/>
    <col min="15632" max="15632" width="11.625" style="83" customWidth="1"/>
    <col min="15633" max="15875" width="9" style="83"/>
    <col min="15876" max="15876" width="13.25" style="83" customWidth="1"/>
    <col min="15877" max="15882" width="10.75" style="83" customWidth="1"/>
    <col min="15883" max="15887" width="9" style="83"/>
    <col min="15888" max="15888" width="11.625" style="83" customWidth="1"/>
    <col min="15889" max="16131" width="9" style="83"/>
    <col min="16132" max="16132" width="13.25" style="83" customWidth="1"/>
    <col min="16133" max="16138" width="10.75" style="83" customWidth="1"/>
    <col min="16139" max="16143" width="9" style="83"/>
    <col min="16144" max="16144" width="11.625" style="83" customWidth="1"/>
    <col min="16145" max="16384" width="9" style="83"/>
  </cols>
  <sheetData>
    <row r="1" spans="1:14" s="65" customFormat="1" ht="25.5" customHeight="1">
      <c r="A1" s="133" t="s">
        <v>2651</v>
      </c>
      <c r="B1" s="133"/>
      <c r="C1" s="599"/>
      <c r="D1" s="599"/>
      <c r="E1" s="599"/>
      <c r="F1" s="599"/>
      <c r="G1" s="83"/>
      <c r="H1" s="83"/>
      <c r="I1" s="83"/>
      <c r="J1" s="83"/>
      <c r="K1" s="83"/>
      <c r="L1" s="83"/>
      <c r="M1" s="83"/>
      <c r="N1" s="83"/>
    </row>
    <row r="2" spans="1:14" ht="18" customHeight="1">
      <c r="A2" s="2646"/>
      <c r="B2" s="2762" t="s">
        <v>644</v>
      </c>
      <c r="C2" s="2855"/>
      <c r="D2" s="2856"/>
      <c r="E2" s="2762" t="s">
        <v>652</v>
      </c>
      <c r="F2" s="2855"/>
      <c r="G2" s="2856"/>
      <c r="H2" s="2762" t="s">
        <v>653</v>
      </c>
      <c r="I2" s="2855"/>
      <c r="J2" s="2855"/>
    </row>
    <row r="3" spans="1:14" ht="18" customHeight="1">
      <c r="A3" s="2648"/>
      <c r="B3" s="1340" t="s">
        <v>2972</v>
      </c>
      <c r="C3" s="1340" t="s">
        <v>2976</v>
      </c>
      <c r="D3" s="1340" t="s">
        <v>3983</v>
      </c>
      <c r="E3" s="1340" t="s">
        <v>2972</v>
      </c>
      <c r="F3" s="1340" t="s">
        <v>2976</v>
      </c>
      <c r="G3" s="1340" t="s">
        <v>3983</v>
      </c>
      <c r="H3" s="1340" t="s">
        <v>2972</v>
      </c>
      <c r="I3" s="1340" t="s">
        <v>2976</v>
      </c>
      <c r="J3" s="2552" t="s">
        <v>3983</v>
      </c>
    </row>
    <row r="4" spans="1:14" ht="18" customHeight="1">
      <c r="A4" s="601"/>
      <c r="B4" s="301" t="s">
        <v>647</v>
      </c>
      <c r="C4" s="301" t="s">
        <v>647</v>
      </c>
      <c r="D4" s="301" t="s">
        <v>647</v>
      </c>
      <c r="E4" s="301" t="s">
        <v>236</v>
      </c>
      <c r="F4" s="1341" t="s">
        <v>236</v>
      </c>
      <c r="G4" s="301" t="s">
        <v>236</v>
      </c>
      <c r="H4" s="306" t="s">
        <v>236</v>
      </c>
      <c r="I4" s="1750" t="s">
        <v>236</v>
      </c>
      <c r="J4" s="306" t="s">
        <v>236</v>
      </c>
    </row>
    <row r="5" spans="1:14" ht="22.5" customHeight="1">
      <c r="A5" s="8" t="s">
        <v>654</v>
      </c>
      <c r="B5" s="281">
        <v>868</v>
      </c>
      <c r="C5" s="362">
        <v>912</v>
      </c>
      <c r="D5" s="2247">
        <v>939</v>
      </c>
      <c r="E5" s="281">
        <v>41</v>
      </c>
      <c r="F5" s="2248">
        <v>26</v>
      </c>
      <c r="G5" s="2249">
        <v>27</v>
      </c>
      <c r="H5" s="1342">
        <v>940</v>
      </c>
      <c r="I5" s="362">
        <v>1029</v>
      </c>
      <c r="J5" s="2247">
        <v>1063</v>
      </c>
    </row>
    <row r="6" spans="1:14" ht="22.5" customHeight="1">
      <c r="A6" s="601" t="s">
        <v>655</v>
      </c>
      <c r="B6" s="118">
        <v>380</v>
      </c>
      <c r="C6" s="2250">
        <v>398</v>
      </c>
      <c r="D6" s="2251">
        <v>369</v>
      </c>
      <c r="E6" s="118">
        <v>11</v>
      </c>
      <c r="F6" s="362">
        <v>12</v>
      </c>
      <c r="G6" s="2247">
        <v>1</v>
      </c>
      <c r="H6" s="119">
        <v>415</v>
      </c>
      <c r="I6" s="2250">
        <v>421</v>
      </c>
      <c r="J6" s="2252">
        <v>420</v>
      </c>
    </row>
    <row r="7" spans="1:14" ht="22.5" customHeight="1">
      <c r="A7" s="601" t="s">
        <v>656</v>
      </c>
      <c r="B7" s="118">
        <v>85</v>
      </c>
      <c r="C7" s="362">
        <v>70</v>
      </c>
      <c r="D7" s="2247">
        <v>92</v>
      </c>
      <c r="E7" s="118">
        <v>5</v>
      </c>
      <c r="F7" s="362">
        <v>1</v>
      </c>
      <c r="G7" s="2247">
        <v>6</v>
      </c>
      <c r="H7" s="119">
        <v>91</v>
      </c>
      <c r="I7" s="362">
        <v>76</v>
      </c>
      <c r="J7" s="2247">
        <v>100</v>
      </c>
    </row>
    <row r="8" spans="1:14" ht="22.5" customHeight="1">
      <c r="A8" s="601" t="s">
        <v>657</v>
      </c>
      <c r="B8" s="118">
        <v>17</v>
      </c>
      <c r="C8" s="362">
        <v>32</v>
      </c>
      <c r="D8" s="2247">
        <v>37</v>
      </c>
      <c r="E8" s="118" t="s">
        <v>680</v>
      </c>
      <c r="F8" s="362">
        <v>2</v>
      </c>
      <c r="G8" s="118" t="s">
        <v>680</v>
      </c>
      <c r="H8" s="119">
        <v>20</v>
      </c>
      <c r="I8" s="362">
        <v>35</v>
      </c>
      <c r="J8" s="2247">
        <v>44</v>
      </c>
    </row>
    <row r="9" spans="1:14" ht="22.5" customHeight="1">
      <c r="A9" s="601" t="s">
        <v>658</v>
      </c>
      <c r="B9" s="118">
        <v>19</v>
      </c>
      <c r="C9" s="362">
        <v>19</v>
      </c>
      <c r="D9" s="2247">
        <v>29</v>
      </c>
      <c r="E9" s="118">
        <v>5</v>
      </c>
      <c r="F9" s="362">
        <v>2</v>
      </c>
      <c r="G9" s="2247">
        <v>4</v>
      </c>
      <c r="H9" s="119">
        <v>24</v>
      </c>
      <c r="I9" s="362">
        <v>17</v>
      </c>
      <c r="J9" s="2247">
        <v>32</v>
      </c>
    </row>
    <row r="10" spans="1:14" ht="22.5" customHeight="1">
      <c r="A10" s="8" t="s">
        <v>659</v>
      </c>
      <c r="B10" s="281">
        <v>16</v>
      </c>
      <c r="C10" s="362">
        <v>15</v>
      </c>
      <c r="D10" s="2247">
        <v>15</v>
      </c>
      <c r="E10" s="281">
        <v>5</v>
      </c>
      <c r="F10" s="118" t="s">
        <v>680</v>
      </c>
      <c r="G10" s="118" t="s">
        <v>680</v>
      </c>
      <c r="H10" s="1342">
        <v>14</v>
      </c>
      <c r="I10" s="362">
        <v>16</v>
      </c>
      <c r="J10" s="2247">
        <v>19</v>
      </c>
    </row>
    <row r="11" spans="1:14" ht="22.5" customHeight="1">
      <c r="A11" s="601" t="s">
        <v>660</v>
      </c>
      <c r="B11" s="118">
        <v>97</v>
      </c>
      <c r="C11" s="2250">
        <v>93</v>
      </c>
      <c r="D11" s="2251">
        <v>79</v>
      </c>
      <c r="E11" s="118">
        <v>2</v>
      </c>
      <c r="F11" s="2250">
        <v>3</v>
      </c>
      <c r="G11" s="2251">
        <v>1</v>
      </c>
      <c r="H11" s="119">
        <v>103</v>
      </c>
      <c r="I11" s="2250">
        <v>105</v>
      </c>
      <c r="J11" s="2252">
        <v>94</v>
      </c>
    </row>
    <row r="12" spans="1:14" ht="22.5" customHeight="1">
      <c r="A12" s="601" t="s">
        <v>661</v>
      </c>
      <c r="B12" s="118">
        <v>28</v>
      </c>
      <c r="C12" s="362">
        <v>29</v>
      </c>
      <c r="D12" s="2247">
        <v>28</v>
      </c>
      <c r="E12" s="118" t="s">
        <v>680</v>
      </c>
      <c r="F12" s="118" t="s">
        <v>680</v>
      </c>
      <c r="G12" s="2247">
        <v>2</v>
      </c>
      <c r="H12" s="119">
        <v>35</v>
      </c>
      <c r="I12" s="362">
        <v>31</v>
      </c>
      <c r="J12" s="2247">
        <v>29</v>
      </c>
    </row>
    <row r="13" spans="1:14" ht="22.5" customHeight="1">
      <c r="A13" s="601" t="s">
        <v>662</v>
      </c>
      <c r="B13" s="118">
        <v>52</v>
      </c>
      <c r="C13" s="362">
        <v>60</v>
      </c>
      <c r="D13" s="2247">
        <v>82</v>
      </c>
      <c r="E13" s="118">
        <v>4</v>
      </c>
      <c r="F13" s="362">
        <v>1</v>
      </c>
      <c r="G13" s="2247">
        <v>4</v>
      </c>
      <c r="H13" s="119">
        <v>51</v>
      </c>
      <c r="I13" s="362">
        <v>70</v>
      </c>
      <c r="J13" s="2247">
        <v>88</v>
      </c>
    </row>
    <row r="14" spans="1:14" ht="22.5" customHeight="1">
      <c r="A14" s="601" t="s">
        <v>663</v>
      </c>
      <c r="B14" s="118">
        <v>98</v>
      </c>
      <c r="C14" s="362">
        <v>114</v>
      </c>
      <c r="D14" s="2247">
        <v>120</v>
      </c>
      <c r="E14" s="118">
        <v>3</v>
      </c>
      <c r="F14" s="362">
        <v>2</v>
      </c>
      <c r="G14" s="118" t="s">
        <v>680</v>
      </c>
      <c r="H14" s="119">
        <v>101</v>
      </c>
      <c r="I14" s="362">
        <v>134</v>
      </c>
      <c r="J14" s="2247">
        <v>141</v>
      </c>
    </row>
    <row r="15" spans="1:14" ht="22.5" customHeight="1">
      <c r="A15" s="8" t="s">
        <v>664</v>
      </c>
      <c r="B15" s="281">
        <v>11</v>
      </c>
      <c r="C15" s="362">
        <v>10</v>
      </c>
      <c r="D15" s="2247">
        <v>7</v>
      </c>
      <c r="E15" s="281">
        <v>2</v>
      </c>
      <c r="F15" s="118" t="s">
        <v>680</v>
      </c>
      <c r="G15" s="2247">
        <v>1</v>
      </c>
      <c r="H15" s="119">
        <v>9</v>
      </c>
      <c r="I15" s="362">
        <v>12</v>
      </c>
      <c r="J15" s="2247">
        <v>7</v>
      </c>
    </row>
    <row r="16" spans="1:14" ht="22.5" customHeight="1">
      <c r="A16" s="601" t="s">
        <v>665</v>
      </c>
      <c r="B16" s="118" t="s">
        <v>680</v>
      </c>
      <c r="C16" s="2250">
        <v>2</v>
      </c>
      <c r="D16" s="2565" t="s">
        <v>680</v>
      </c>
      <c r="E16" s="118" t="s">
        <v>680</v>
      </c>
      <c r="F16" s="2565" t="s">
        <v>680</v>
      </c>
      <c r="G16" s="2565" t="s">
        <v>680</v>
      </c>
      <c r="H16" s="2566" t="s">
        <v>680</v>
      </c>
      <c r="I16" s="2250">
        <v>2</v>
      </c>
      <c r="J16" s="2566" t="s">
        <v>680</v>
      </c>
    </row>
    <row r="17" spans="1:10" ht="22.5" customHeight="1">
      <c r="A17" s="601" t="s">
        <v>666</v>
      </c>
      <c r="B17" s="118">
        <v>3</v>
      </c>
      <c r="C17" s="362">
        <v>11</v>
      </c>
      <c r="D17" s="2247">
        <v>11</v>
      </c>
      <c r="E17" s="118" t="s">
        <v>680</v>
      </c>
      <c r="F17" s="362">
        <v>1</v>
      </c>
      <c r="G17" s="2247">
        <v>2</v>
      </c>
      <c r="H17" s="119">
        <v>3</v>
      </c>
      <c r="I17" s="362">
        <v>12</v>
      </c>
      <c r="J17" s="2247">
        <v>9</v>
      </c>
    </row>
    <row r="18" spans="1:10" ht="22.5" customHeight="1">
      <c r="A18" s="601" t="s">
        <v>667</v>
      </c>
      <c r="B18" s="118">
        <v>14</v>
      </c>
      <c r="C18" s="362">
        <v>12</v>
      </c>
      <c r="D18" s="2247">
        <v>16</v>
      </c>
      <c r="E18" s="118">
        <v>2</v>
      </c>
      <c r="F18" s="362">
        <v>2</v>
      </c>
      <c r="G18" s="2247">
        <v>2</v>
      </c>
      <c r="H18" s="119">
        <v>14</v>
      </c>
      <c r="I18" s="362">
        <v>12</v>
      </c>
      <c r="J18" s="2247">
        <v>15</v>
      </c>
    </row>
    <row r="19" spans="1:10" ht="22.5" customHeight="1">
      <c r="A19" s="601" t="s">
        <v>668</v>
      </c>
      <c r="B19" s="118">
        <v>15</v>
      </c>
      <c r="C19" s="362">
        <v>13</v>
      </c>
      <c r="D19" s="2247">
        <v>7</v>
      </c>
      <c r="E19" s="118">
        <v>2</v>
      </c>
      <c r="F19" s="118" t="s">
        <v>680</v>
      </c>
      <c r="G19" s="118" t="s">
        <v>680</v>
      </c>
      <c r="H19" s="119">
        <v>16</v>
      </c>
      <c r="I19" s="362">
        <v>23</v>
      </c>
      <c r="J19" s="2247">
        <v>7</v>
      </c>
    </row>
    <row r="20" spans="1:10" ht="22.5" customHeight="1">
      <c r="A20" s="8" t="s">
        <v>669</v>
      </c>
      <c r="B20" s="281">
        <v>7</v>
      </c>
      <c r="C20" s="362">
        <v>3</v>
      </c>
      <c r="D20" s="2247">
        <v>4</v>
      </c>
      <c r="E20" s="281" t="s">
        <v>680</v>
      </c>
      <c r="F20" s="118" t="s">
        <v>680</v>
      </c>
      <c r="G20" s="118" t="s">
        <v>680</v>
      </c>
      <c r="H20" s="1342">
        <v>11</v>
      </c>
      <c r="I20" s="362">
        <v>4</v>
      </c>
      <c r="J20" s="2247">
        <v>7</v>
      </c>
    </row>
    <row r="21" spans="1:10" ht="22.5" customHeight="1">
      <c r="A21" s="601" t="s">
        <v>670</v>
      </c>
      <c r="B21" s="118">
        <v>7</v>
      </c>
      <c r="C21" s="2250">
        <v>9</v>
      </c>
      <c r="D21" s="2251">
        <v>7</v>
      </c>
      <c r="E21" s="118" t="s">
        <v>680</v>
      </c>
      <c r="F21" s="2565" t="s">
        <v>680</v>
      </c>
      <c r="G21" s="2251">
        <v>2</v>
      </c>
      <c r="H21" s="119">
        <v>9</v>
      </c>
      <c r="I21" s="2250">
        <v>9</v>
      </c>
      <c r="J21" s="2252">
        <v>9</v>
      </c>
    </row>
    <row r="22" spans="1:10" ht="22.5" customHeight="1">
      <c r="A22" s="601" t="s">
        <v>671</v>
      </c>
      <c r="B22" s="118">
        <v>9</v>
      </c>
      <c r="C22" s="362">
        <v>4</v>
      </c>
      <c r="D22" s="2247">
        <v>14</v>
      </c>
      <c r="E22" s="118" t="s">
        <v>680</v>
      </c>
      <c r="F22" s="118" t="s">
        <v>680</v>
      </c>
      <c r="G22" s="2247">
        <v>1</v>
      </c>
      <c r="H22" s="119">
        <v>10</v>
      </c>
      <c r="I22" s="362">
        <v>5</v>
      </c>
      <c r="J22" s="2247">
        <v>15</v>
      </c>
    </row>
    <row r="23" spans="1:10" ht="22.5" customHeight="1">
      <c r="A23" s="588" t="s">
        <v>672</v>
      </c>
      <c r="B23" s="120">
        <v>10</v>
      </c>
      <c r="C23" s="364">
        <v>18</v>
      </c>
      <c r="D23" s="2253">
        <v>22</v>
      </c>
      <c r="E23" s="120" t="s">
        <v>680</v>
      </c>
      <c r="F23" s="120" t="s">
        <v>680</v>
      </c>
      <c r="G23" s="2253">
        <v>1</v>
      </c>
      <c r="H23" s="1055">
        <v>14</v>
      </c>
      <c r="I23" s="364">
        <v>45</v>
      </c>
      <c r="J23" s="2253">
        <v>27</v>
      </c>
    </row>
    <row r="24" spans="1:10" ht="18" customHeight="1">
      <c r="A24" s="154" t="s">
        <v>3982</v>
      </c>
      <c r="B24" s="564"/>
    </row>
    <row r="25" spans="1:10" ht="20.100000000000001" customHeight="1">
      <c r="A25" s="596"/>
      <c r="B25" s="596"/>
      <c r="C25" s="1002"/>
    </row>
  </sheetData>
  <mergeCells count="4">
    <mergeCell ref="H2:J2"/>
    <mergeCell ref="A2:A3"/>
    <mergeCell ref="B2:D2"/>
    <mergeCell ref="E2:G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44"/>
  <sheetViews>
    <sheetView view="pageBreakPreview" zoomScale="75" zoomScaleNormal="100" zoomScaleSheetLayoutView="75" workbookViewId="0">
      <selection activeCell="I50" sqref="I50"/>
    </sheetView>
  </sheetViews>
  <sheetFormatPr defaultRowHeight="24.95" customHeight="1"/>
  <cols>
    <col min="1" max="1" width="11.5" style="83" customWidth="1"/>
    <col min="2" max="11" width="7" style="83" customWidth="1"/>
    <col min="12" max="12" width="10.125" style="83" bestFit="1" customWidth="1"/>
    <col min="13" max="13" width="10.625" style="83" customWidth="1"/>
    <col min="14" max="23" width="6.875" style="83" customWidth="1"/>
    <col min="24" max="256" width="9" style="83"/>
    <col min="257" max="257" width="7.625" style="83" customWidth="1"/>
    <col min="258" max="258" width="8.375" style="83" customWidth="1"/>
    <col min="259" max="259" width="7.125" style="83" customWidth="1"/>
    <col min="260" max="260" width="7.375" style="83" customWidth="1"/>
    <col min="261" max="261" width="8.125" style="83" customWidth="1"/>
    <col min="262" max="262" width="7.75" style="83" customWidth="1"/>
    <col min="263" max="263" width="7.375" style="83" customWidth="1"/>
    <col min="264" max="264" width="7.625" style="83" customWidth="1"/>
    <col min="265" max="265" width="7.5" style="83" customWidth="1"/>
    <col min="266" max="267" width="9" style="83"/>
    <col min="268" max="268" width="10.125" style="83" bestFit="1" customWidth="1"/>
    <col min="269" max="512" width="9" style="83"/>
    <col min="513" max="513" width="7.625" style="83" customWidth="1"/>
    <col min="514" max="514" width="8.375" style="83" customWidth="1"/>
    <col min="515" max="515" width="7.125" style="83" customWidth="1"/>
    <col min="516" max="516" width="7.375" style="83" customWidth="1"/>
    <col min="517" max="517" width="8.125" style="83" customWidth="1"/>
    <col min="518" max="518" width="7.75" style="83" customWidth="1"/>
    <col min="519" max="519" width="7.375" style="83" customWidth="1"/>
    <col min="520" max="520" width="7.625" style="83" customWidth="1"/>
    <col min="521" max="521" width="7.5" style="83" customWidth="1"/>
    <col min="522" max="523" width="9" style="83"/>
    <col min="524" max="524" width="10.125" style="83" bestFit="1" customWidth="1"/>
    <col min="525" max="768" width="9" style="83"/>
    <col min="769" max="769" width="7.625" style="83" customWidth="1"/>
    <col min="770" max="770" width="8.375" style="83" customWidth="1"/>
    <col min="771" max="771" width="7.125" style="83" customWidth="1"/>
    <col min="772" max="772" width="7.375" style="83" customWidth="1"/>
    <col min="773" max="773" width="8.125" style="83" customWidth="1"/>
    <col min="774" max="774" width="7.75" style="83" customWidth="1"/>
    <col min="775" max="775" width="7.375" style="83" customWidth="1"/>
    <col min="776" max="776" width="7.625" style="83" customWidth="1"/>
    <col min="777" max="777" width="7.5" style="83" customWidth="1"/>
    <col min="778" max="779" width="9" style="83"/>
    <col min="780" max="780" width="10.125" style="83" bestFit="1" customWidth="1"/>
    <col min="781" max="1024" width="9" style="83"/>
    <col min="1025" max="1025" width="7.625" style="83" customWidth="1"/>
    <col min="1026" max="1026" width="8.375" style="83" customWidth="1"/>
    <col min="1027" max="1027" width="7.125" style="83" customWidth="1"/>
    <col min="1028" max="1028" width="7.375" style="83" customWidth="1"/>
    <col min="1029" max="1029" width="8.125" style="83" customWidth="1"/>
    <col min="1030" max="1030" width="7.75" style="83" customWidth="1"/>
    <col min="1031" max="1031" width="7.375" style="83" customWidth="1"/>
    <col min="1032" max="1032" width="7.625" style="83" customWidth="1"/>
    <col min="1033" max="1033" width="7.5" style="83" customWidth="1"/>
    <col min="1034" max="1035" width="9" style="83"/>
    <col min="1036" max="1036" width="10.125" style="83" bestFit="1" customWidth="1"/>
    <col min="1037" max="1280" width="9" style="83"/>
    <col min="1281" max="1281" width="7.625" style="83" customWidth="1"/>
    <col min="1282" max="1282" width="8.375" style="83" customWidth="1"/>
    <col min="1283" max="1283" width="7.125" style="83" customWidth="1"/>
    <col min="1284" max="1284" width="7.375" style="83" customWidth="1"/>
    <col min="1285" max="1285" width="8.125" style="83" customWidth="1"/>
    <col min="1286" max="1286" width="7.75" style="83" customWidth="1"/>
    <col min="1287" max="1287" width="7.375" style="83" customWidth="1"/>
    <col min="1288" max="1288" width="7.625" style="83" customWidth="1"/>
    <col min="1289" max="1289" width="7.5" style="83" customWidth="1"/>
    <col min="1290" max="1291" width="9" style="83"/>
    <col min="1292" max="1292" width="10.125" style="83" bestFit="1" customWidth="1"/>
    <col min="1293" max="1536" width="9" style="83"/>
    <col min="1537" max="1537" width="7.625" style="83" customWidth="1"/>
    <col min="1538" max="1538" width="8.375" style="83" customWidth="1"/>
    <col min="1539" max="1539" width="7.125" style="83" customWidth="1"/>
    <col min="1540" max="1540" width="7.375" style="83" customWidth="1"/>
    <col min="1541" max="1541" width="8.125" style="83" customWidth="1"/>
    <col min="1542" max="1542" width="7.75" style="83" customWidth="1"/>
    <col min="1543" max="1543" width="7.375" style="83" customWidth="1"/>
    <col min="1544" max="1544" width="7.625" style="83" customWidth="1"/>
    <col min="1545" max="1545" width="7.5" style="83" customWidth="1"/>
    <col min="1546" max="1547" width="9" style="83"/>
    <col min="1548" max="1548" width="10.125" style="83" bestFit="1" customWidth="1"/>
    <col min="1549" max="1792" width="9" style="83"/>
    <col min="1793" max="1793" width="7.625" style="83" customWidth="1"/>
    <col min="1794" max="1794" width="8.375" style="83" customWidth="1"/>
    <col min="1795" max="1795" width="7.125" style="83" customWidth="1"/>
    <col min="1796" max="1796" width="7.375" style="83" customWidth="1"/>
    <col min="1797" max="1797" width="8.125" style="83" customWidth="1"/>
    <col min="1798" max="1798" width="7.75" style="83" customWidth="1"/>
    <col min="1799" max="1799" width="7.375" style="83" customWidth="1"/>
    <col min="1800" max="1800" width="7.625" style="83" customWidth="1"/>
    <col min="1801" max="1801" width="7.5" style="83" customWidth="1"/>
    <col min="1802" max="1803" width="9" style="83"/>
    <col min="1804" max="1804" width="10.125" style="83" bestFit="1" customWidth="1"/>
    <col min="1805" max="2048" width="9" style="83"/>
    <col min="2049" max="2049" width="7.625" style="83" customWidth="1"/>
    <col min="2050" max="2050" width="8.375" style="83" customWidth="1"/>
    <col min="2051" max="2051" width="7.125" style="83" customWidth="1"/>
    <col min="2052" max="2052" width="7.375" style="83" customWidth="1"/>
    <col min="2053" max="2053" width="8.125" style="83" customWidth="1"/>
    <col min="2054" max="2054" width="7.75" style="83" customWidth="1"/>
    <col min="2055" max="2055" width="7.375" style="83" customWidth="1"/>
    <col min="2056" max="2056" width="7.625" style="83" customWidth="1"/>
    <col min="2057" max="2057" width="7.5" style="83" customWidth="1"/>
    <col min="2058" max="2059" width="9" style="83"/>
    <col min="2060" max="2060" width="10.125" style="83" bestFit="1" customWidth="1"/>
    <col min="2061" max="2304" width="9" style="83"/>
    <col min="2305" max="2305" width="7.625" style="83" customWidth="1"/>
    <col min="2306" max="2306" width="8.375" style="83" customWidth="1"/>
    <col min="2307" max="2307" width="7.125" style="83" customWidth="1"/>
    <col min="2308" max="2308" width="7.375" style="83" customWidth="1"/>
    <col min="2309" max="2309" width="8.125" style="83" customWidth="1"/>
    <col min="2310" max="2310" width="7.75" style="83" customWidth="1"/>
    <col min="2311" max="2311" width="7.375" style="83" customWidth="1"/>
    <col min="2312" max="2312" width="7.625" style="83" customWidth="1"/>
    <col min="2313" max="2313" width="7.5" style="83" customWidth="1"/>
    <col min="2314" max="2315" width="9" style="83"/>
    <col min="2316" max="2316" width="10.125" style="83" bestFit="1" customWidth="1"/>
    <col min="2317" max="2560" width="9" style="83"/>
    <col min="2561" max="2561" width="7.625" style="83" customWidth="1"/>
    <col min="2562" max="2562" width="8.375" style="83" customWidth="1"/>
    <col min="2563" max="2563" width="7.125" style="83" customWidth="1"/>
    <col min="2564" max="2564" width="7.375" style="83" customWidth="1"/>
    <col min="2565" max="2565" width="8.125" style="83" customWidth="1"/>
    <col min="2566" max="2566" width="7.75" style="83" customWidth="1"/>
    <col min="2567" max="2567" width="7.375" style="83" customWidth="1"/>
    <col min="2568" max="2568" width="7.625" style="83" customWidth="1"/>
    <col min="2569" max="2569" width="7.5" style="83" customWidth="1"/>
    <col min="2570" max="2571" width="9" style="83"/>
    <col min="2572" max="2572" width="10.125" style="83" bestFit="1" customWidth="1"/>
    <col min="2573" max="2816" width="9" style="83"/>
    <col min="2817" max="2817" width="7.625" style="83" customWidth="1"/>
    <col min="2818" max="2818" width="8.375" style="83" customWidth="1"/>
    <col min="2819" max="2819" width="7.125" style="83" customWidth="1"/>
    <col min="2820" max="2820" width="7.375" style="83" customWidth="1"/>
    <col min="2821" max="2821" width="8.125" style="83" customWidth="1"/>
    <col min="2822" max="2822" width="7.75" style="83" customWidth="1"/>
    <col min="2823" max="2823" width="7.375" style="83" customWidth="1"/>
    <col min="2824" max="2824" width="7.625" style="83" customWidth="1"/>
    <col min="2825" max="2825" width="7.5" style="83" customWidth="1"/>
    <col min="2826" max="2827" width="9" style="83"/>
    <col min="2828" max="2828" width="10.125" style="83" bestFit="1" customWidth="1"/>
    <col min="2829" max="3072" width="9" style="83"/>
    <col min="3073" max="3073" width="7.625" style="83" customWidth="1"/>
    <col min="3074" max="3074" width="8.375" style="83" customWidth="1"/>
    <col min="3075" max="3075" width="7.125" style="83" customWidth="1"/>
    <col min="3076" max="3076" width="7.375" style="83" customWidth="1"/>
    <col min="3077" max="3077" width="8.125" style="83" customWidth="1"/>
    <col min="3078" max="3078" width="7.75" style="83" customWidth="1"/>
    <col min="3079" max="3079" width="7.375" style="83" customWidth="1"/>
    <col min="3080" max="3080" width="7.625" style="83" customWidth="1"/>
    <col min="3081" max="3081" width="7.5" style="83" customWidth="1"/>
    <col min="3082" max="3083" width="9" style="83"/>
    <col min="3084" max="3084" width="10.125" style="83" bestFit="1" customWidth="1"/>
    <col min="3085" max="3328" width="9" style="83"/>
    <col min="3329" max="3329" width="7.625" style="83" customWidth="1"/>
    <col min="3330" max="3330" width="8.375" style="83" customWidth="1"/>
    <col min="3331" max="3331" width="7.125" style="83" customWidth="1"/>
    <col min="3332" max="3332" width="7.375" style="83" customWidth="1"/>
    <col min="3333" max="3333" width="8.125" style="83" customWidth="1"/>
    <col min="3334" max="3334" width="7.75" style="83" customWidth="1"/>
    <col min="3335" max="3335" width="7.375" style="83" customWidth="1"/>
    <col min="3336" max="3336" width="7.625" style="83" customWidth="1"/>
    <col min="3337" max="3337" width="7.5" style="83" customWidth="1"/>
    <col min="3338" max="3339" width="9" style="83"/>
    <col min="3340" max="3340" width="10.125" style="83" bestFit="1" customWidth="1"/>
    <col min="3341" max="3584" width="9" style="83"/>
    <col min="3585" max="3585" width="7.625" style="83" customWidth="1"/>
    <col min="3586" max="3586" width="8.375" style="83" customWidth="1"/>
    <col min="3587" max="3587" width="7.125" style="83" customWidth="1"/>
    <col min="3588" max="3588" width="7.375" style="83" customWidth="1"/>
    <col min="3589" max="3589" width="8.125" style="83" customWidth="1"/>
    <col min="3590" max="3590" width="7.75" style="83" customWidth="1"/>
    <col min="3591" max="3591" width="7.375" style="83" customWidth="1"/>
    <col min="3592" max="3592" width="7.625" style="83" customWidth="1"/>
    <col min="3593" max="3593" width="7.5" style="83" customWidth="1"/>
    <col min="3594" max="3595" width="9" style="83"/>
    <col min="3596" max="3596" width="10.125" style="83" bestFit="1" customWidth="1"/>
    <col min="3597" max="3840" width="9" style="83"/>
    <col min="3841" max="3841" width="7.625" style="83" customWidth="1"/>
    <col min="3842" max="3842" width="8.375" style="83" customWidth="1"/>
    <col min="3843" max="3843" width="7.125" style="83" customWidth="1"/>
    <col min="3844" max="3844" width="7.375" style="83" customWidth="1"/>
    <col min="3845" max="3845" width="8.125" style="83" customWidth="1"/>
    <col min="3846" max="3846" width="7.75" style="83" customWidth="1"/>
    <col min="3847" max="3847" width="7.375" style="83" customWidth="1"/>
    <col min="3848" max="3848" width="7.625" style="83" customWidth="1"/>
    <col min="3849" max="3849" width="7.5" style="83" customWidth="1"/>
    <col min="3850" max="3851" width="9" style="83"/>
    <col min="3852" max="3852" width="10.125" style="83" bestFit="1" customWidth="1"/>
    <col min="3853" max="4096" width="9" style="83"/>
    <col min="4097" max="4097" width="7.625" style="83" customWidth="1"/>
    <col min="4098" max="4098" width="8.375" style="83" customWidth="1"/>
    <col min="4099" max="4099" width="7.125" style="83" customWidth="1"/>
    <col min="4100" max="4100" width="7.375" style="83" customWidth="1"/>
    <col min="4101" max="4101" width="8.125" style="83" customWidth="1"/>
    <col min="4102" max="4102" width="7.75" style="83" customWidth="1"/>
    <col min="4103" max="4103" width="7.375" style="83" customWidth="1"/>
    <col min="4104" max="4104" width="7.625" style="83" customWidth="1"/>
    <col min="4105" max="4105" width="7.5" style="83" customWidth="1"/>
    <col min="4106" max="4107" width="9" style="83"/>
    <col min="4108" max="4108" width="10.125" style="83" bestFit="1" customWidth="1"/>
    <col min="4109" max="4352" width="9" style="83"/>
    <col min="4353" max="4353" width="7.625" style="83" customWidth="1"/>
    <col min="4354" max="4354" width="8.375" style="83" customWidth="1"/>
    <col min="4355" max="4355" width="7.125" style="83" customWidth="1"/>
    <col min="4356" max="4356" width="7.375" style="83" customWidth="1"/>
    <col min="4357" max="4357" width="8.125" style="83" customWidth="1"/>
    <col min="4358" max="4358" width="7.75" style="83" customWidth="1"/>
    <col min="4359" max="4359" width="7.375" style="83" customWidth="1"/>
    <col min="4360" max="4360" width="7.625" style="83" customWidth="1"/>
    <col min="4361" max="4361" width="7.5" style="83" customWidth="1"/>
    <col min="4362" max="4363" width="9" style="83"/>
    <col min="4364" max="4364" width="10.125" style="83" bestFit="1" customWidth="1"/>
    <col min="4365" max="4608" width="9" style="83"/>
    <col min="4609" max="4609" width="7.625" style="83" customWidth="1"/>
    <col min="4610" max="4610" width="8.375" style="83" customWidth="1"/>
    <col min="4611" max="4611" width="7.125" style="83" customWidth="1"/>
    <col min="4612" max="4612" width="7.375" style="83" customWidth="1"/>
    <col min="4613" max="4613" width="8.125" style="83" customWidth="1"/>
    <col min="4614" max="4614" width="7.75" style="83" customWidth="1"/>
    <col min="4615" max="4615" width="7.375" style="83" customWidth="1"/>
    <col min="4616" max="4616" width="7.625" style="83" customWidth="1"/>
    <col min="4617" max="4617" width="7.5" style="83" customWidth="1"/>
    <col min="4618" max="4619" width="9" style="83"/>
    <col min="4620" max="4620" width="10.125" style="83" bestFit="1" customWidth="1"/>
    <col min="4621" max="4864" width="9" style="83"/>
    <col min="4865" max="4865" width="7.625" style="83" customWidth="1"/>
    <col min="4866" max="4866" width="8.375" style="83" customWidth="1"/>
    <col min="4867" max="4867" width="7.125" style="83" customWidth="1"/>
    <col min="4868" max="4868" width="7.375" style="83" customWidth="1"/>
    <col min="4869" max="4869" width="8.125" style="83" customWidth="1"/>
    <col min="4870" max="4870" width="7.75" style="83" customWidth="1"/>
    <col min="4871" max="4871" width="7.375" style="83" customWidth="1"/>
    <col min="4872" max="4872" width="7.625" style="83" customWidth="1"/>
    <col min="4873" max="4873" width="7.5" style="83" customWidth="1"/>
    <col min="4874" max="4875" width="9" style="83"/>
    <col min="4876" max="4876" width="10.125" style="83" bestFit="1" customWidth="1"/>
    <col min="4877" max="5120" width="9" style="83"/>
    <col min="5121" max="5121" width="7.625" style="83" customWidth="1"/>
    <col min="5122" max="5122" width="8.375" style="83" customWidth="1"/>
    <col min="5123" max="5123" width="7.125" style="83" customWidth="1"/>
    <col min="5124" max="5124" width="7.375" style="83" customWidth="1"/>
    <col min="5125" max="5125" width="8.125" style="83" customWidth="1"/>
    <col min="5126" max="5126" width="7.75" style="83" customWidth="1"/>
    <col min="5127" max="5127" width="7.375" style="83" customWidth="1"/>
    <col min="5128" max="5128" width="7.625" style="83" customWidth="1"/>
    <col min="5129" max="5129" width="7.5" style="83" customWidth="1"/>
    <col min="5130" max="5131" width="9" style="83"/>
    <col min="5132" max="5132" width="10.125" style="83" bestFit="1" customWidth="1"/>
    <col min="5133" max="5376" width="9" style="83"/>
    <col min="5377" max="5377" width="7.625" style="83" customWidth="1"/>
    <col min="5378" max="5378" width="8.375" style="83" customWidth="1"/>
    <col min="5379" max="5379" width="7.125" style="83" customWidth="1"/>
    <col min="5380" max="5380" width="7.375" style="83" customWidth="1"/>
    <col min="5381" max="5381" width="8.125" style="83" customWidth="1"/>
    <col min="5382" max="5382" width="7.75" style="83" customWidth="1"/>
    <col min="5383" max="5383" width="7.375" style="83" customWidth="1"/>
    <col min="5384" max="5384" width="7.625" style="83" customWidth="1"/>
    <col min="5385" max="5385" width="7.5" style="83" customWidth="1"/>
    <col min="5386" max="5387" width="9" style="83"/>
    <col min="5388" max="5388" width="10.125" style="83" bestFit="1" customWidth="1"/>
    <col min="5389" max="5632" width="9" style="83"/>
    <col min="5633" max="5633" width="7.625" style="83" customWidth="1"/>
    <col min="5634" max="5634" width="8.375" style="83" customWidth="1"/>
    <col min="5635" max="5635" width="7.125" style="83" customWidth="1"/>
    <col min="5636" max="5636" width="7.375" style="83" customWidth="1"/>
    <col min="5637" max="5637" width="8.125" style="83" customWidth="1"/>
    <col min="5638" max="5638" width="7.75" style="83" customWidth="1"/>
    <col min="5639" max="5639" width="7.375" style="83" customWidth="1"/>
    <col min="5640" max="5640" width="7.625" style="83" customWidth="1"/>
    <col min="5641" max="5641" width="7.5" style="83" customWidth="1"/>
    <col min="5642" max="5643" width="9" style="83"/>
    <col min="5644" max="5644" width="10.125" style="83" bestFit="1" customWidth="1"/>
    <col min="5645" max="5888" width="9" style="83"/>
    <col min="5889" max="5889" width="7.625" style="83" customWidth="1"/>
    <col min="5890" max="5890" width="8.375" style="83" customWidth="1"/>
    <col min="5891" max="5891" width="7.125" style="83" customWidth="1"/>
    <col min="5892" max="5892" width="7.375" style="83" customWidth="1"/>
    <col min="5893" max="5893" width="8.125" style="83" customWidth="1"/>
    <col min="5894" max="5894" width="7.75" style="83" customWidth="1"/>
    <col min="5895" max="5895" width="7.375" style="83" customWidth="1"/>
    <col min="5896" max="5896" width="7.625" style="83" customWidth="1"/>
    <col min="5897" max="5897" width="7.5" style="83" customWidth="1"/>
    <col min="5898" max="5899" width="9" style="83"/>
    <col min="5900" max="5900" width="10.125" style="83" bestFit="1" customWidth="1"/>
    <col min="5901" max="6144" width="9" style="83"/>
    <col min="6145" max="6145" width="7.625" style="83" customWidth="1"/>
    <col min="6146" max="6146" width="8.375" style="83" customWidth="1"/>
    <col min="6147" max="6147" width="7.125" style="83" customWidth="1"/>
    <col min="6148" max="6148" width="7.375" style="83" customWidth="1"/>
    <col min="6149" max="6149" width="8.125" style="83" customWidth="1"/>
    <col min="6150" max="6150" width="7.75" style="83" customWidth="1"/>
    <col min="6151" max="6151" width="7.375" style="83" customWidth="1"/>
    <col min="6152" max="6152" width="7.625" style="83" customWidth="1"/>
    <col min="6153" max="6153" width="7.5" style="83" customWidth="1"/>
    <col min="6154" max="6155" width="9" style="83"/>
    <col min="6156" max="6156" width="10.125" style="83" bestFit="1" customWidth="1"/>
    <col min="6157" max="6400" width="9" style="83"/>
    <col min="6401" max="6401" width="7.625" style="83" customWidth="1"/>
    <col min="6402" max="6402" width="8.375" style="83" customWidth="1"/>
    <col min="6403" max="6403" width="7.125" style="83" customWidth="1"/>
    <col min="6404" max="6404" width="7.375" style="83" customWidth="1"/>
    <col min="6405" max="6405" width="8.125" style="83" customWidth="1"/>
    <col min="6406" max="6406" width="7.75" style="83" customWidth="1"/>
    <col min="6407" max="6407" width="7.375" style="83" customWidth="1"/>
    <col min="6408" max="6408" width="7.625" style="83" customWidth="1"/>
    <col min="6409" max="6409" width="7.5" style="83" customWidth="1"/>
    <col min="6410" max="6411" width="9" style="83"/>
    <col min="6412" max="6412" width="10.125" style="83" bestFit="1" customWidth="1"/>
    <col min="6413" max="6656" width="9" style="83"/>
    <col min="6657" max="6657" width="7.625" style="83" customWidth="1"/>
    <col min="6658" max="6658" width="8.375" style="83" customWidth="1"/>
    <col min="6659" max="6659" width="7.125" style="83" customWidth="1"/>
    <col min="6660" max="6660" width="7.375" style="83" customWidth="1"/>
    <col min="6661" max="6661" width="8.125" style="83" customWidth="1"/>
    <col min="6662" max="6662" width="7.75" style="83" customWidth="1"/>
    <col min="6663" max="6663" width="7.375" style="83" customWidth="1"/>
    <col min="6664" max="6664" width="7.625" style="83" customWidth="1"/>
    <col min="6665" max="6665" width="7.5" style="83" customWidth="1"/>
    <col min="6666" max="6667" width="9" style="83"/>
    <col min="6668" max="6668" width="10.125" style="83" bestFit="1" customWidth="1"/>
    <col min="6669" max="6912" width="9" style="83"/>
    <col min="6913" max="6913" width="7.625" style="83" customWidth="1"/>
    <col min="6914" max="6914" width="8.375" style="83" customWidth="1"/>
    <col min="6915" max="6915" width="7.125" style="83" customWidth="1"/>
    <col min="6916" max="6916" width="7.375" style="83" customWidth="1"/>
    <col min="6917" max="6917" width="8.125" style="83" customWidth="1"/>
    <col min="6918" max="6918" width="7.75" style="83" customWidth="1"/>
    <col min="6919" max="6919" width="7.375" style="83" customWidth="1"/>
    <col min="6920" max="6920" width="7.625" style="83" customWidth="1"/>
    <col min="6921" max="6921" width="7.5" style="83" customWidth="1"/>
    <col min="6922" max="6923" width="9" style="83"/>
    <col min="6924" max="6924" width="10.125" style="83" bestFit="1" customWidth="1"/>
    <col min="6925" max="7168" width="9" style="83"/>
    <col min="7169" max="7169" width="7.625" style="83" customWidth="1"/>
    <col min="7170" max="7170" width="8.375" style="83" customWidth="1"/>
    <col min="7171" max="7171" width="7.125" style="83" customWidth="1"/>
    <col min="7172" max="7172" width="7.375" style="83" customWidth="1"/>
    <col min="7173" max="7173" width="8.125" style="83" customWidth="1"/>
    <col min="7174" max="7174" width="7.75" style="83" customWidth="1"/>
    <col min="7175" max="7175" width="7.375" style="83" customWidth="1"/>
    <col min="7176" max="7176" width="7.625" style="83" customWidth="1"/>
    <col min="7177" max="7177" width="7.5" style="83" customWidth="1"/>
    <col min="7178" max="7179" width="9" style="83"/>
    <col min="7180" max="7180" width="10.125" style="83" bestFit="1" customWidth="1"/>
    <col min="7181" max="7424" width="9" style="83"/>
    <col min="7425" max="7425" width="7.625" style="83" customWidth="1"/>
    <col min="7426" max="7426" width="8.375" style="83" customWidth="1"/>
    <col min="7427" max="7427" width="7.125" style="83" customWidth="1"/>
    <col min="7428" max="7428" width="7.375" style="83" customWidth="1"/>
    <col min="7429" max="7429" width="8.125" style="83" customWidth="1"/>
    <col min="7430" max="7430" width="7.75" style="83" customWidth="1"/>
    <col min="7431" max="7431" width="7.375" style="83" customWidth="1"/>
    <col min="7432" max="7432" width="7.625" style="83" customWidth="1"/>
    <col min="7433" max="7433" width="7.5" style="83" customWidth="1"/>
    <col min="7434" max="7435" width="9" style="83"/>
    <col min="7436" max="7436" width="10.125" style="83" bestFit="1" customWidth="1"/>
    <col min="7437" max="7680" width="9" style="83"/>
    <col min="7681" max="7681" width="7.625" style="83" customWidth="1"/>
    <col min="7682" max="7682" width="8.375" style="83" customWidth="1"/>
    <col min="7683" max="7683" width="7.125" style="83" customWidth="1"/>
    <col min="7684" max="7684" width="7.375" style="83" customWidth="1"/>
    <col min="7685" max="7685" width="8.125" style="83" customWidth="1"/>
    <col min="7686" max="7686" width="7.75" style="83" customWidth="1"/>
    <col min="7687" max="7687" width="7.375" style="83" customWidth="1"/>
    <col min="7688" max="7688" width="7.625" style="83" customWidth="1"/>
    <col min="7689" max="7689" width="7.5" style="83" customWidth="1"/>
    <col min="7690" max="7691" width="9" style="83"/>
    <col min="7692" max="7692" width="10.125" style="83" bestFit="1" customWidth="1"/>
    <col min="7693" max="7936" width="9" style="83"/>
    <col min="7937" max="7937" width="7.625" style="83" customWidth="1"/>
    <col min="7938" max="7938" width="8.375" style="83" customWidth="1"/>
    <col min="7939" max="7939" width="7.125" style="83" customWidth="1"/>
    <col min="7940" max="7940" width="7.375" style="83" customWidth="1"/>
    <col min="7941" max="7941" width="8.125" style="83" customWidth="1"/>
    <col min="7942" max="7942" width="7.75" style="83" customWidth="1"/>
    <col min="7943" max="7943" width="7.375" style="83" customWidth="1"/>
    <col min="7944" max="7944" width="7.625" style="83" customWidth="1"/>
    <col min="7945" max="7945" width="7.5" style="83" customWidth="1"/>
    <col min="7946" max="7947" width="9" style="83"/>
    <col min="7948" max="7948" width="10.125" style="83" bestFit="1" customWidth="1"/>
    <col min="7949" max="8192" width="9" style="83"/>
    <col min="8193" max="8193" width="7.625" style="83" customWidth="1"/>
    <col min="8194" max="8194" width="8.375" style="83" customWidth="1"/>
    <col min="8195" max="8195" width="7.125" style="83" customWidth="1"/>
    <col min="8196" max="8196" width="7.375" style="83" customWidth="1"/>
    <col min="8197" max="8197" width="8.125" style="83" customWidth="1"/>
    <col min="8198" max="8198" width="7.75" style="83" customWidth="1"/>
    <col min="8199" max="8199" width="7.375" style="83" customWidth="1"/>
    <col min="8200" max="8200" width="7.625" style="83" customWidth="1"/>
    <col min="8201" max="8201" width="7.5" style="83" customWidth="1"/>
    <col min="8202" max="8203" width="9" style="83"/>
    <col min="8204" max="8204" width="10.125" style="83" bestFit="1" customWidth="1"/>
    <col min="8205" max="8448" width="9" style="83"/>
    <col min="8449" max="8449" width="7.625" style="83" customWidth="1"/>
    <col min="8450" max="8450" width="8.375" style="83" customWidth="1"/>
    <col min="8451" max="8451" width="7.125" style="83" customWidth="1"/>
    <col min="8452" max="8452" width="7.375" style="83" customWidth="1"/>
    <col min="8453" max="8453" width="8.125" style="83" customWidth="1"/>
    <col min="8454" max="8454" width="7.75" style="83" customWidth="1"/>
    <col min="8455" max="8455" width="7.375" style="83" customWidth="1"/>
    <col min="8456" max="8456" width="7.625" style="83" customWidth="1"/>
    <col min="8457" max="8457" width="7.5" style="83" customWidth="1"/>
    <col min="8458" max="8459" width="9" style="83"/>
    <col min="8460" max="8460" width="10.125" style="83" bestFit="1" customWidth="1"/>
    <col min="8461" max="8704" width="9" style="83"/>
    <col min="8705" max="8705" width="7.625" style="83" customWidth="1"/>
    <col min="8706" max="8706" width="8.375" style="83" customWidth="1"/>
    <col min="8707" max="8707" width="7.125" style="83" customWidth="1"/>
    <col min="8708" max="8708" width="7.375" style="83" customWidth="1"/>
    <col min="8709" max="8709" width="8.125" style="83" customWidth="1"/>
    <col min="8710" max="8710" width="7.75" style="83" customWidth="1"/>
    <col min="8711" max="8711" width="7.375" style="83" customWidth="1"/>
    <col min="8712" max="8712" width="7.625" style="83" customWidth="1"/>
    <col min="8713" max="8713" width="7.5" style="83" customWidth="1"/>
    <col min="8714" max="8715" width="9" style="83"/>
    <col min="8716" max="8716" width="10.125" style="83" bestFit="1" customWidth="1"/>
    <col min="8717" max="8960" width="9" style="83"/>
    <col min="8961" max="8961" width="7.625" style="83" customWidth="1"/>
    <col min="8962" max="8962" width="8.375" style="83" customWidth="1"/>
    <col min="8963" max="8963" width="7.125" style="83" customWidth="1"/>
    <col min="8964" max="8964" width="7.375" style="83" customWidth="1"/>
    <col min="8965" max="8965" width="8.125" style="83" customWidth="1"/>
    <col min="8966" max="8966" width="7.75" style="83" customWidth="1"/>
    <col min="8967" max="8967" width="7.375" style="83" customWidth="1"/>
    <col min="8968" max="8968" width="7.625" style="83" customWidth="1"/>
    <col min="8969" max="8969" width="7.5" style="83" customWidth="1"/>
    <col min="8970" max="8971" width="9" style="83"/>
    <col min="8972" max="8972" width="10.125" style="83" bestFit="1" customWidth="1"/>
    <col min="8973" max="9216" width="9" style="83"/>
    <col min="9217" max="9217" width="7.625" style="83" customWidth="1"/>
    <col min="9218" max="9218" width="8.375" style="83" customWidth="1"/>
    <col min="9219" max="9219" width="7.125" style="83" customWidth="1"/>
    <col min="9220" max="9220" width="7.375" style="83" customWidth="1"/>
    <col min="9221" max="9221" width="8.125" style="83" customWidth="1"/>
    <col min="9222" max="9222" width="7.75" style="83" customWidth="1"/>
    <col min="9223" max="9223" width="7.375" style="83" customWidth="1"/>
    <col min="9224" max="9224" width="7.625" style="83" customWidth="1"/>
    <col min="9225" max="9225" width="7.5" style="83" customWidth="1"/>
    <col min="9226" max="9227" width="9" style="83"/>
    <col min="9228" max="9228" width="10.125" style="83" bestFit="1" customWidth="1"/>
    <col min="9229" max="9472" width="9" style="83"/>
    <col min="9473" max="9473" width="7.625" style="83" customWidth="1"/>
    <col min="9474" max="9474" width="8.375" style="83" customWidth="1"/>
    <col min="9475" max="9475" width="7.125" style="83" customWidth="1"/>
    <col min="9476" max="9476" width="7.375" style="83" customWidth="1"/>
    <col min="9477" max="9477" width="8.125" style="83" customWidth="1"/>
    <col min="9478" max="9478" width="7.75" style="83" customWidth="1"/>
    <col min="9479" max="9479" width="7.375" style="83" customWidth="1"/>
    <col min="9480" max="9480" width="7.625" style="83" customWidth="1"/>
    <col min="9481" max="9481" width="7.5" style="83" customWidth="1"/>
    <col min="9482" max="9483" width="9" style="83"/>
    <col min="9484" max="9484" width="10.125" style="83" bestFit="1" customWidth="1"/>
    <col min="9485" max="9728" width="9" style="83"/>
    <col min="9729" max="9729" width="7.625" style="83" customWidth="1"/>
    <col min="9730" max="9730" width="8.375" style="83" customWidth="1"/>
    <col min="9731" max="9731" width="7.125" style="83" customWidth="1"/>
    <col min="9732" max="9732" width="7.375" style="83" customWidth="1"/>
    <col min="9733" max="9733" width="8.125" style="83" customWidth="1"/>
    <col min="9734" max="9734" width="7.75" style="83" customWidth="1"/>
    <col min="9735" max="9735" width="7.375" style="83" customWidth="1"/>
    <col min="9736" max="9736" width="7.625" style="83" customWidth="1"/>
    <col min="9737" max="9737" width="7.5" style="83" customWidth="1"/>
    <col min="9738" max="9739" width="9" style="83"/>
    <col min="9740" max="9740" width="10.125" style="83" bestFit="1" customWidth="1"/>
    <col min="9741" max="9984" width="9" style="83"/>
    <col min="9985" max="9985" width="7.625" style="83" customWidth="1"/>
    <col min="9986" max="9986" width="8.375" style="83" customWidth="1"/>
    <col min="9987" max="9987" width="7.125" style="83" customWidth="1"/>
    <col min="9988" max="9988" width="7.375" style="83" customWidth="1"/>
    <col min="9989" max="9989" width="8.125" style="83" customWidth="1"/>
    <col min="9990" max="9990" width="7.75" style="83" customWidth="1"/>
    <col min="9991" max="9991" width="7.375" style="83" customWidth="1"/>
    <col min="9992" max="9992" width="7.625" style="83" customWidth="1"/>
    <col min="9993" max="9993" width="7.5" style="83" customWidth="1"/>
    <col min="9994" max="9995" width="9" style="83"/>
    <col min="9996" max="9996" width="10.125" style="83" bestFit="1" customWidth="1"/>
    <col min="9997" max="10240" width="9" style="83"/>
    <col min="10241" max="10241" width="7.625" style="83" customWidth="1"/>
    <col min="10242" max="10242" width="8.375" style="83" customWidth="1"/>
    <col min="10243" max="10243" width="7.125" style="83" customWidth="1"/>
    <col min="10244" max="10244" width="7.375" style="83" customWidth="1"/>
    <col min="10245" max="10245" width="8.125" style="83" customWidth="1"/>
    <col min="10246" max="10246" width="7.75" style="83" customWidth="1"/>
    <col min="10247" max="10247" width="7.375" style="83" customWidth="1"/>
    <col min="10248" max="10248" width="7.625" style="83" customWidth="1"/>
    <col min="10249" max="10249" width="7.5" style="83" customWidth="1"/>
    <col min="10250" max="10251" width="9" style="83"/>
    <col min="10252" max="10252" width="10.125" style="83" bestFit="1" customWidth="1"/>
    <col min="10253" max="10496" width="9" style="83"/>
    <col min="10497" max="10497" width="7.625" style="83" customWidth="1"/>
    <col min="10498" max="10498" width="8.375" style="83" customWidth="1"/>
    <col min="10499" max="10499" width="7.125" style="83" customWidth="1"/>
    <col min="10500" max="10500" width="7.375" style="83" customWidth="1"/>
    <col min="10501" max="10501" width="8.125" style="83" customWidth="1"/>
    <col min="10502" max="10502" width="7.75" style="83" customWidth="1"/>
    <col min="10503" max="10503" width="7.375" style="83" customWidth="1"/>
    <col min="10504" max="10504" width="7.625" style="83" customWidth="1"/>
    <col min="10505" max="10505" width="7.5" style="83" customWidth="1"/>
    <col min="10506" max="10507" width="9" style="83"/>
    <col min="10508" max="10508" width="10.125" style="83" bestFit="1" customWidth="1"/>
    <col min="10509" max="10752" width="9" style="83"/>
    <col min="10753" max="10753" width="7.625" style="83" customWidth="1"/>
    <col min="10754" max="10754" width="8.375" style="83" customWidth="1"/>
    <col min="10755" max="10755" width="7.125" style="83" customWidth="1"/>
    <col min="10756" max="10756" width="7.375" style="83" customWidth="1"/>
    <col min="10757" max="10757" width="8.125" style="83" customWidth="1"/>
    <col min="10758" max="10758" width="7.75" style="83" customWidth="1"/>
    <col min="10759" max="10759" width="7.375" style="83" customWidth="1"/>
    <col min="10760" max="10760" width="7.625" style="83" customWidth="1"/>
    <col min="10761" max="10761" width="7.5" style="83" customWidth="1"/>
    <col min="10762" max="10763" width="9" style="83"/>
    <col min="10764" max="10764" width="10.125" style="83" bestFit="1" customWidth="1"/>
    <col min="10765" max="11008" width="9" style="83"/>
    <col min="11009" max="11009" width="7.625" style="83" customWidth="1"/>
    <col min="11010" max="11010" width="8.375" style="83" customWidth="1"/>
    <col min="11011" max="11011" width="7.125" style="83" customWidth="1"/>
    <col min="11012" max="11012" width="7.375" style="83" customWidth="1"/>
    <col min="11013" max="11013" width="8.125" style="83" customWidth="1"/>
    <col min="11014" max="11014" width="7.75" style="83" customWidth="1"/>
    <col min="11015" max="11015" width="7.375" style="83" customWidth="1"/>
    <col min="11016" max="11016" width="7.625" style="83" customWidth="1"/>
    <col min="11017" max="11017" width="7.5" style="83" customWidth="1"/>
    <col min="11018" max="11019" width="9" style="83"/>
    <col min="11020" max="11020" width="10.125" style="83" bestFit="1" customWidth="1"/>
    <col min="11021" max="11264" width="9" style="83"/>
    <col min="11265" max="11265" width="7.625" style="83" customWidth="1"/>
    <col min="11266" max="11266" width="8.375" style="83" customWidth="1"/>
    <col min="11267" max="11267" width="7.125" style="83" customWidth="1"/>
    <col min="11268" max="11268" width="7.375" style="83" customWidth="1"/>
    <col min="11269" max="11269" width="8.125" style="83" customWidth="1"/>
    <col min="11270" max="11270" width="7.75" style="83" customWidth="1"/>
    <col min="11271" max="11271" width="7.375" style="83" customWidth="1"/>
    <col min="11272" max="11272" width="7.625" style="83" customWidth="1"/>
    <col min="11273" max="11273" width="7.5" style="83" customWidth="1"/>
    <col min="11274" max="11275" width="9" style="83"/>
    <col min="11276" max="11276" width="10.125" style="83" bestFit="1" customWidth="1"/>
    <col min="11277" max="11520" width="9" style="83"/>
    <col min="11521" max="11521" width="7.625" style="83" customWidth="1"/>
    <col min="11522" max="11522" width="8.375" style="83" customWidth="1"/>
    <col min="11523" max="11523" width="7.125" style="83" customWidth="1"/>
    <col min="11524" max="11524" width="7.375" style="83" customWidth="1"/>
    <col min="11525" max="11525" width="8.125" style="83" customWidth="1"/>
    <col min="11526" max="11526" width="7.75" style="83" customWidth="1"/>
    <col min="11527" max="11527" width="7.375" style="83" customWidth="1"/>
    <col min="11528" max="11528" width="7.625" style="83" customWidth="1"/>
    <col min="11529" max="11529" width="7.5" style="83" customWidth="1"/>
    <col min="11530" max="11531" width="9" style="83"/>
    <col min="11532" max="11532" width="10.125" style="83" bestFit="1" customWidth="1"/>
    <col min="11533" max="11776" width="9" style="83"/>
    <col min="11777" max="11777" width="7.625" style="83" customWidth="1"/>
    <col min="11778" max="11778" width="8.375" style="83" customWidth="1"/>
    <col min="11779" max="11779" width="7.125" style="83" customWidth="1"/>
    <col min="11780" max="11780" width="7.375" style="83" customWidth="1"/>
    <col min="11781" max="11781" width="8.125" style="83" customWidth="1"/>
    <col min="11782" max="11782" width="7.75" style="83" customWidth="1"/>
    <col min="11783" max="11783" width="7.375" style="83" customWidth="1"/>
    <col min="11784" max="11784" width="7.625" style="83" customWidth="1"/>
    <col min="11785" max="11785" width="7.5" style="83" customWidth="1"/>
    <col min="11786" max="11787" width="9" style="83"/>
    <col min="11788" max="11788" width="10.125" style="83" bestFit="1" customWidth="1"/>
    <col min="11789" max="12032" width="9" style="83"/>
    <col min="12033" max="12033" width="7.625" style="83" customWidth="1"/>
    <col min="12034" max="12034" width="8.375" style="83" customWidth="1"/>
    <col min="12035" max="12035" width="7.125" style="83" customWidth="1"/>
    <col min="12036" max="12036" width="7.375" style="83" customWidth="1"/>
    <col min="12037" max="12037" width="8.125" style="83" customWidth="1"/>
    <col min="12038" max="12038" width="7.75" style="83" customWidth="1"/>
    <col min="12039" max="12039" width="7.375" style="83" customWidth="1"/>
    <col min="12040" max="12040" width="7.625" style="83" customWidth="1"/>
    <col min="12041" max="12041" width="7.5" style="83" customWidth="1"/>
    <col min="12042" max="12043" width="9" style="83"/>
    <col min="12044" max="12044" width="10.125" style="83" bestFit="1" customWidth="1"/>
    <col min="12045" max="12288" width="9" style="83"/>
    <col min="12289" max="12289" width="7.625" style="83" customWidth="1"/>
    <col min="12290" max="12290" width="8.375" style="83" customWidth="1"/>
    <col min="12291" max="12291" width="7.125" style="83" customWidth="1"/>
    <col min="12292" max="12292" width="7.375" style="83" customWidth="1"/>
    <col min="12293" max="12293" width="8.125" style="83" customWidth="1"/>
    <col min="12294" max="12294" width="7.75" style="83" customWidth="1"/>
    <col min="12295" max="12295" width="7.375" style="83" customWidth="1"/>
    <col min="12296" max="12296" width="7.625" style="83" customWidth="1"/>
    <col min="12297" max="12297" width="7.5" style="83" customWidth="1"/>
    <col min="12298" max="12299" width="9" style="83"/>
    <col min="12300" max="12300" width="10.125" style="83" bestFit="1" customWidth="1"/>
    <col min="12301" max="12544" width="9" style="83"/>
    <col min="12545" max="12545" width="7.625" style="83" customWidth="1"/>
    <col min="12546" max="12546" width="8.375" style="83" customWidth="1"/>
    <col min="12547" max="12547" width="7.125" style="83" customWidth="1"/>
    <col min="12548" max="12548" width="7.375" style="83" customWidth="1"/>
    <col min="12549" max="12549" width="8.125" style="83" customWidth="1"/>
    <col min="12550" max="12550" width="7.75" style="83" customWidth="1"/>
    <col min="12551" max="12551" width="7.375" style="83" customWidth="1"/>
    <col min="12552" max="12552" width="7.625" style="83" customWidth="1"/>
    <col min="12553" max="12553" width="7.5" style="83" customWidth="1"/>
    <col min="12554" max="12555" width="9" style="83"/>
    <col min="12556" max="12556" width="10.125" style="83" bestFit="1" customWidth="1"/>
    <col min="12557" max="12800" width="9" style="83"/>
    <col min="12801" max="12801" width="7.625" style="83" customWidth="1"/>
    <col min="12802" max="12802" width="8.375" style="83" customWidth="1"/>
    <col min="12803" max="12803" width="7.125" style="83" customWidth="1"/>
    <col min="12804" max="12804" width="7.375" style="83" customWidth="1"/>
    <col min="12805" max="12805" width="8.125" style="83" customWidth="1"/>
    <col min="12806" max="12806" width="7.75" style="83" customWidth="1"/>
    <col min="12807" max="12807" width="7.375" style="83" customWidth="1"/>
    <col min="12808" max="12808" width="7.625" style="83" customWidth="1"/>
    <col min="12809" max="12809" width="7.5" style="83" customWidth="1"/>
    <col min="12810" max="12811" width="9" style="83"/>
    <col min="12812" max="12812" width="10.125" style="83" bestFit="1" customWidth="1"/>
    <col min="12813" max="13056" width="9" style="83"/>
    <col min="13057" max="13057" width="7.625" style="83" customWidth="1"/>
    <col min="13058" max="13058" width="8.375" style="83" customWidth="1"/>
    <col min="13059" max="13059" width="7.125" style="83" customWidth="1"/>
    <col min="13060" max="13060" width="7.375" style="83" customWidth="1"/>
    <col min="13061" max="13061" width="8.125" style="83" customWidth="1"/>
    <col min="13062" max="13062" width="7.75" style="83" customWidth="1"/>
    <col min="13063" max="13063" width="7.375" style="83" customWidth="1"/>
    <col min="13064" max="13064" width="7.625" style="83" customWidth="1"/>
    <col min="13065" max="13065" width="7.5" style="83" customWidth="1"/>
    <col min="13066" max="13067" width="9" style="83"/>
    <col min="13068" max="13068" width="10.125" style="83" bestFit="1" customWidth="1"/>
    <col min="13069" max="13312" width="9" style="83"/>
    <col min="13313" max="13313" width="7.625" style="83" customWidth="1"/>
    <col min="13314" max="13314" width="8.375" style="83" customWidth="1"/>
    <col min="13315" max="13315" width="7.125" style="83" customWidth="1"/>
    <col min="13316" max="13316" width="7.375" style="83" customWidth="1"/>
    <col min="13317" max="13317" width="8.125" style="83" customWidth="1"/>
    <col min="13318" max="13318" width="7.75" style="83" customWidth="1"/>
    <col min="13319" max="13319" width="7.375" style="83" customWidth="1"/>
    <col min="13320" max="13320" width="7.625" style="83" customWidth="1"/>
    <col min="13321" max="13321" width="7.5" style="83" customWidth="1"/>
    <col min="13322" max="13323" width="9" style="83"/>
    <col min="13324" max="13324" width="10.125" style="83" bestFit="1" customWidth="1"/>
    <col min="13325" max="13568" width="9" style="83"/>
    <col min="13569" max="13569" width="7.625" style="83" customWidth="1"/>
    <col min="13570" max="13570" width="8.375" style="83" customWidth="1"/>
    <col min="13571" max="13571" width="7.125" style="83" customWidth="1"/>
    <col min="13572" max="13572" width="7.375" style="83" customWidth="1"/>
    <col min="13573" max="13573" width="8.125" style="83" customWidth="1"/>
    <col min="13574" max="13574" width="7.75" style="83" customWidth="1"/>
    <col min="13575" max="13575" width="7.375" style="83" customWidth="1"/>
    <col min="13576" max="13576" width="7.625" style="83" customWidth="1"/>
    <col min="13577" max="13577" width="7.5" style="83" customWidth="1"/>
    <col min="13578" max="13579" width="9" style="83"/>
    <col min="13580" max="13580" width="10.125" style="83" bestFit="1" customWidth="1"/>
    <col min="13581" max="13824" width="9" style="83"/>
    <col min="13825" max="13825" width="7.625" style="83" customWidth="1"/>
    <col min="13826" max="13826" width="8.375" style="83" customWidth="1"/>
    <col min="13827" max="13827" width="7.125" style="83" customWidth="1"/>
    <col min="13828" max="13828" width="7.375" style="83" customWidth="1"/>
    <col min="13829" max="13829" width="8.125" style="83" customWidth="1"/>
    <col min="13830" max="13830" width="7.75" style="83" customWidth="1"/>
    <col min="13831" max="13831" width="7.375" style="83" customWidth="1"/>
    <col min="13832" max="13832" width="7.625" style="83" customWidth="1"/>
    <col min="13833" max="13833" width="7.5" style="83" customWidth="1"/>
    <col min="13834" max="13835" width="9" style="83"/>
    <col min="13836" max="13836" width="10.125" style="83" bestFit="1" customWidth="1"/>
    <col min="13837" max="14080" width="9" style="83"/>
    <col min="14081" max="14081" width="7.625" style="83" customWidth="1"/>
    <col min="14082" max="14082" width="8.375" style="83" customWidth="1"/>
    <col min="14083" max="14083" width="7.125" style="83" customWidth="1"/>
    <col min="14084" max="14084" width="7.375" style="83" customWidth="1"/>
    <col min="14085" max="14085" width="8.125" style="83" customWidth="1"/>
    <col min="14086" max="14086" width="7.75" style="83" customWidth="1"/>
    <col min="14087" max="14087" width="7.375" style="83" customWidth="1"/>
    <col min="14088" max="14088" width="7.625" style="83" customWidth="1"/>
    <col min="14089" max="14089" width="7.5" style="83" customWidth="1"/>
    <col min="14090" max="14091" width="9" style="83"/>
    <col min="14092" max="14092" width="10.125" style="83" bestFit="1" customWidth="1"/>
    <col min="14093" max="14336" width="9" style="83"/>
    <col min="14337" max="14337" width="7.625" style="83" customWidth="1"/>
    <col min="14338" max="14338" width="8.375" style="83" customWidth="1"/>
    <col min="14339" max="14339" width="7.125" style="83" customWidth="1"/>
    <col min="14340" max="14340" width="7.375" style="83" customWidth="1"/>
    <col min="14341" max="14341" width="8.125" style="83" customWidth="1"/>
    <col min="14342" max="14342" width="7.75" style="83" customWidth="1"/>
    <col min="14343" max="14343" width="7.375" style="83" customWidth="1"/>
    <col min="14344" max="14344" width="7.625" style="83" customWidth="1"/>
    <col min="14345" max="14345" width="7.5" style="83" customWidth="1"/>
    <col min="14346" max="14347" width="9" style="83"/>
    <col min="14348" max="14348" width="10.125" style="83" bestFit="1" customWidth="1"/>
    <col min="14349" max="14592" width="9" style="83"/>
    <col min="14593" max="14593" width="7.625" style="83" customWidth="1"/>
    <col min="14594" max="14594" width="8.375" style="83" customWidth="1"/>
    <col min="14595" max="14595" width="7.125" style="83" customWidth="1"/>
    <col min="14596" max="14596" width="7.375" style="83" customWidth="1"/>
    <col min="14597" max="14597" width="8.125" style="83" customWidth="1"/>
    <col min="14598" max="14598" width="7.75" style="83" customWidth="1"/>
    <col min="14599" max="14599" width="7.375" style="83" customWidth="1"/>
    <col min="14600" max="14600" width="7.625" style="83" customWidth="1"/>
    <col min="14601" max="14601" width="7.5" style="83" customWidth="1"/>
    <col min="14602" max="14603" width="9" style="83"/>
    <col min="14604" max="14604" width="10.125" style="83" bestFit="1" customWidth="1"/>
    <col min="14605" max="14848" width="9" style="83"/>
    <col min="14849" max="14849" width="7.625" style="83" customWidth="1"/>
    <col min="14850" max="14850" width="8.375" style="83" customWidth="1"/>
    <col min="14851" max="14851" width="7.125" style="83" customWidth="1"/>
    <col min="14852" max="14852" width="7.375" style="83" customWidth="1"/>
    <col min="14853" max="14853" width="8.125" style="83" customWidth="1"/>
    <col min="14854" max="14854" width="7.75" style="83" customWidth="1"/>
    <col min="14855" max="14855" width="7.375" style="83" customWidth="1"/>
    <col min="14856" max="14856" width="7.625" style="83" customWidth="1"/>
    <col min="14857" max="14857" width="7.5" style="83" customWidth="1"/>
    <col min="14858" max="14859" width="9" style="83"/>
    <col min="14860" max="14860" width="10.125" style="83" bestFit="1" customWidth="1"/>
    <col min="14861" max="15104" width="9" style="83"/>
    <col min="15105" max="15105" width="7.625" style="83" customWidth="1"/>
    <col min="15106" max="15106" width="8.375" style="83" customWidth="1"/>
    <col min="15107" max="15107" width="7.125" style="83" customWidth="1"/>
    <col min="15108" max="15108" width="7.375" style="83" customWidth="1"/>
    <col min="15109" max="15109" width="8.125" style="83" customWidth="1"/>
    <col min="15110" max="15110" width="7.75" style="83" customWidth="1"/>
    <col min="15111" max="15111" width="7.375" style="83" customWidth="1"/>
    <col min="15112" max="15112" width="7.625" style="83" customWidth="1"/>
    <col min="15113" max="15113" width="7.5" style="83" customWidth="1"/>
    <col min="15114" max="15115" width="9" style="83"/>
    <col min="15116" max="15116" width="10.125" style="83" bestFit="1" customWidth="1"/>
    <col min="15117" max="15360" width="9" style="83"/>
    <col min="15361" max="15361" width="7.625" style="83" customWidth="1"/>
    <col min="15362" max="15362" width="8.375" style="83" customWidth="1"/>
    <col min="15363" max="15363" width="7.125" style="83" customWidth="1"/>
    <col min="15364" max="15364" width="7.375" style="83" customWidth="1"/>
    <col min="15365" max="15365" width="8.125" style="83" customWidth="1"/>
    <col min="15366" max="15366" width="7.75" style="83" customWidth="1"/>
    <col min="15367" max="15367" width="7.375" style="83" customWidth="1"/>
    <col min="15368" max="15368" width="7.625" style="83" customWidth="1"/>
    <col min="15369" max="15369" width="7.5" style="83" customWidth="1"/>
    <col min="15370" max="15371" width="9" style="83"/>
    <col min="15372" max="15372" width="10.125" style="83" bestFit="1" customWidth="1"/>
    <col min="15373" max="15616" width="9" style="83"/>
    <col min="15617" max="15617" width="7.625" style="83" customWidth="1"/>
    <col min="15618" max="15618" width="8.375" style="83" customWidth="1"/>
    <col min="15619" max="15619" width="7.125" style="83" customWidth="1"/>
    <col min="15620" max="15620" width="7.375" style="83" customWidth="1"/>
    <col min="15621" max="15621" width="8.125" style="83" customWidth="1"/>
    <col min="15622" max="15622" width="7.75" style="83" customWidth="1"/>
    <col min="15623" max="15623" width="7.375" style="83" customWidth="1"/>
    <col min="15624" max="15624" width="7.625" style="83" customWidth="1"/>
    <col min="15625" max="15625" width="7.5" style="83" customWidth="1"/>
    <col min="15626" max="15627" width="9" style="83"/>
    <col min="15628" max="15628" width="10.125" style="83" bestFit="1" customWidth="1"/>
    <col min="15629" max="15872" width="9" style="83"/>
    <col min="15873" max="15873" width="7.625" style="83" customWidth="1"/>
    <col min="15874" max="15874" width="8.375" style="83" customWidth="1"/>
    <col min="15875" max="15875" width="7.125" style="83" customWidth="1"/>
    <col min="15876" max="15876" width="7.375" style="83" customWidth="1"/>
    <col min="15877" max="15877" width="8.125" style="83" customWidth="1"/>
    <col min="15878" max="15878" width="7.75" style="83" customWidth="1"/>
    <col min="15879" max="15879" width="7.375" style="83" customWidth="1"/>
    <col min="15880" max="15880" width="7.625" style="83" customWidth="1"/>
    <col min="15881" max="15881" width="7.5" style="83" customWidth="1"/>
    <col min="15882" max="15883" width="9" style="83"/>
    <col min="15884" max="15884" width="10.125" style="83" bestFit="1" customWidth="1"/>
    <col min="15885" max="16128" width="9" style="83"/>
    <col min="16129" max="16129" width="7.625" style="83" customWidth="1"/>
    <col min="16130" max="16130" width="8.375" style="83" customWidth="1"/>
    <col min="16131" max="16131" width="7.125" style="83" customWidth="1"/>
    <col min="16132" max="16132" width="7.375" style="83" customWidth="1"/>
    <col min="16133" max="16133" width="8.125" style="83" customWidth="1"/>
    <col min="16134" max="16134" width="7.75" style="83" customWidth="1"/>
    <col min="16135" max="16135" width="7.375" style="83" customWidth="1"/>
    <col min="16136" max="16136" width="7.625" style="83" customWidth="1"/>
    <col min="16137" max="16137" width="7.5" style="83" customWidth="1"/>
    <col min="16138" max="16139" width="9" style="83"/>
    <col min="16140" max="16140" width="10.125" style="83" bestFit="1" customWidth="1"/>
    <col min="16141" max="16384" width="9" style="83"/>
  </cols>
  <sheetData>
    <row r="1" spans="1:12" ht="30" customHeight="1">
      <c r="A1" s="2587" t="s">
        <v>754</v>
      </c>
      <c r="B1" s="2587"/>
      <c r="C1" s="2587"/>
      <c r="D1" s="558"/>
      <c r="E1" s="558"/>
      <c r="F1" s="558"/>
    </row>
    <row r="2" spans="1:12" ht="25.5" customHeight="1">
      <c r="A2" s="2578" t="s">
        <v>2931</v>
      </c>
      <c r="B2" s="2578"/>
      <c r="C2" s="2578"/>
      <c r="D2" s="2578"/>
      <c r="E2" s="2578"/>
      <c r="F2" s="2578"/>
      <c r="J2" s="431"/>
      <c r="K2" s="387" t="s">
        <v>755</v>
      </c>
    </row>
    <row r="3" spans="1:12" ht="35.25" customHeight="1">
      <c r="A3" s="2590" t="s">
        <v>146</v>
      </c>
      <c r="B3" s="2623" t="s">
        <v>756</v>
      </c>
      <c r="C3" s="2592" t="s">
        <v>757</v>
      </c>
      <c r="D3" s="2592" t="s">
        <v>758</v>
      </c>
      <c r="E3" s="2592"/>
      <c r="F3" s="2592"/>
      <c r="G3" s="2592" t="s">
        <v>759</v>
      </c>
      <c r="H3" s="2592"/>
      <c r="I3" s="2592"/>
      <c r="J3" s="2593" t="s">
        <v>760</v>
      </c>
      <c r="K3" s="2627" t="s">
        <v>761</v>
      </c>
    </row>
    <row r="4" spans="1:12" ht="35.25" customHeight="1">
      <c r="A4" s="2590"/>
      <c r="B4" s="2624"/>
      <c r="C4" s="2592"/>
      <c r="D4" s="567" t="s">
        <v>99</v>
      </c>
      <c r="E4" s="587" t="s">
        <v>442</v>
      </c>
      <c r="F4" s="569" t="s">
        <v>443</v>
      </c>
      <c r="G4" s="567" t="s">
        <v>99</v>
      </c>
      <c r="H4" s="587" t="s">
        <v>442</v>
      </c>
      <c r="I4" s="569" t="s">
        <v>443</v>
      </c>
      <c r="J4" s="2593"/>
      <c r="K4" s="2627"/>
    </row>
    <row r="5" spans="1:12" ht="18" customHeight="1">
      <c r="A5" s="571"/>
      <c r="B5" s="159" t="s">
        <v>762</v>
      </c>
      <c r="C5" s="159" t="s">
        <v>763</v>
      </c>
      <c r="D5" s="158" t="s">
        <v>324</v>
      </c>
      <c r="E5" s="159" t="s">
        <v>324</v>
      </c>
      <c r="F5" s="157" t="s">
        <v>324</v>
      </c>
      <c r="G5" s="158" t="s">
        <v>324</v>
      </c>
      <c r="H5" s="159" t="s">
        <v>324</v>
      </c>
      <c r="I5" s="157" t="s">
        <v>324</v>
      </c>
      <c r="J5" s="159" t="s">
        <v>324</v>
      </c>
      <c r="K5" s="158" t="s">
        <v>324</v>
      </c>
    </row>
    <row r="6" spans="1:12" ht="18" hidden="1" customHeight="1">
      <c r="A6" s="571" t="s">
        <v>2663</v>
      </c>
      <c r="B6" s="167">
        <v>2</v>
      </c>
      <c r="C6" s="167">
        <v>7</v>
      </c>
      <c r="D6" s="1330">
        <v>139</v>
      </c>
      <c r="E6" s="167">
        <v>63</v>
      </c>
      <c r="F6" s="178">
        <v>76</v>
      </c>
      <c r="G6" s="1330">
        <v>15</v>
      </c>
      <c r="H6" s="167" t="s">
        <v>2662</v>
      </c>
      <c r="I6" s="178">
        <v>15</v>
      </c>
      <c r="J6" s="159" t="s">
        <v>111</v>
      </c>
      <c r="K6" s="1343">
        <f>D6/G6</f>
        <v>9.2666666666666675</v>
      </c>
    </row>
    <row r="7" spans="1:12" ht="18" hidden="1" customHeight="1">
      <c r="A7" s="571" t="s">
        <v>3554</v>
      </c>
      <c r="B7" s="167">
        <v>2</v>
      </c>
      <c r="C7" s="167">
        <v>7</v>
      </c>
      <c r="D7" s="1330">
        <v>149</v>
      </c>
      <c r="E7" s="167">
        <v>71</v>
      </c>
      <c r="F7" s="178">
        <v>78</v>
      </c>
      <c r="G7" s="1330">
        <v>13</v>
      </c>
      <c r="H7" s="167" t="s">
        <v>2662</v>
      </c>
      <c r="I7" s="178">
        <v>13</v>
      </c>
      <c r="J7" s="1344" t="s">
        <v>764</v>
      </c>
      <c r="K7" s="1343">
        <f>D7/G7</f>
        <v>11.461538461538462</v>
      </c>
      <c r="L7" s="1345"/>
    </row>
    <row r="8" spans="1:12" ht="18" hidden="1" customHeight="1">
      <c r="A8" s="571">
        <v>23</v>
      </c>
      <c r="B8" s="167">
        <v>2</v>
      </c>
      <c r="C8" s="167">
        <v>7</v>
      </c>
      <c r="D8" s="1330">
        <v>141</v>
      </c>
      <c r="E8" s="167">
        <v>71</v>
      </c>
      <c r="F8" s="178">
        <v>70</v>
      </c>
      <c r="G8" s="1330">
        <v>13</v>
      </c>
      <c r="H8" s="167" t="s">
        <v>2662</v>
      </c>
      <c r="I8" s="178">
        <v>13</v>
      </c>
      <c r="J8" s="167" t="s">
        <v>764</v>
      </c>
      <c r="K8" s="1343">
        <f t="shared" ref="K8:K15" si="0">D8/G8</f>
        <v>10.846153846153847</v>
      </c>
      <c r="L8" s="1345"/>
    </row>
    <row r="9" spans="1:12" ht="18" customHeight="1">
      <c r="A9" s="571" t="s">
        <v>3984</v>
      </c>
      <c r="B9" s="167">
        <v>2</v>
      </c>
      <c r="C9" s="167">
        <v>7</v>
      </c>
      <c r="D9" s="1330">
        <v>137</v>
      </c>
      <c r="E9" s="167">
        <v>64</v>
      </c>
      <c r="F9" s="178">
        <v>73</v>
      </c>
      <c r="G9" s="1330">
        <v>13</v>
      </c>
      <c r="H9" s="167" t="s">
        <v>2662</v>
      </c>
      <c r="I9" s="178">
        <v>13</v>
      </c>
      <c r="J9" s="167" t="s">
        <v>764</v>
      </c>
      <c r="K9" s="1343">
        <f t="shared" si="0"/>
        <v>10.538461538461538</v>
      </c>
      <c r="L9" s="1345"/>
    </row>
    <row r="10" spans="1:12" ht="18" customHeight="1">
      <c r="A10" s="571">
        <v>25</v>
      </c>
      <c r="B10" s="167">
        <v>2</v>
      </c>
      <c r="C10" s="167">
        <v>11</v>
      </c>
      <c r="D10" s="1330">
        <v>149</v>
      </c>
      <c r="E10" s="167">
        <v>71</v>
      </c>
      <c r="F10" s="178">
        <v>78</v>
      </c>
      <c r="G10" s="1330">
        <v>15</v>
      </c>
      <c r="H10" s="167" t="s">
        <v>2662</v>
      </c>
      <c r="I10" s="178">
        <v>15</v>
      </c>
      <c r="J10" s="167" t="s">
        <v>310</v>
      </c>
      <c r="K10" s="1343">
        <f t="shared" si="0"/>
        <v>9.9333333333333336</v>
      </c>
      <c r="L10" s="1345"/>
    </row>
    <row r="11" spans="1:12" ht="18" customHeight="1">
      <c r="A11" s="571">
        <v>26</v>
      </c>
      <c r="B11" s="167">
        <v>2</v>
      </c>
      <c r="C11" s="167">
        <v>12</v>
      </c>
      <c r="D11" s="1330">
        <v>152</v>
      </c>
      <c r="E11" s="167">
        <v>79</v>
      </c>
      <c r="F11" s="178">
        <v>73</v>
      </c>
      <c r="G11" s="1330">
        <v>15</v>
      </c>
      <c r="H11" s="167" t="s">
        <v>2662</v>
      </c>
      <c r="I11" s="178">
        <v>15</v>
      </c>
      <c r="J11" s="167" t="s">
        <v>310</v>
      </c>
      <c r="K11" s="1343">
        <f t="shared" si="0"/>
        <v>10.133333333333333</v>
      </c>
      <c r="L11" s="1345"/>
    </row>
    <row r="12" spans="1:12" s="442" customFormat="1" ht="18" customHeight="1">
      <c r="A12" s="571">
        <v>27</v>
      </c>
      <c r="B12" s="167">
        <v>1</v>
      </c>
      <c r="C12" s="167">
        <v>6</v>
      </c>
      <c r="D12" s="1330">
        <v>106</v>
      </c>
      <c r="E12" s="167">
        <v>59</v>
      </c>
      <c r="F12" s="178">
        <v>47</v>
      </c>
      <c r="G12" s="1330">
        <v>9</v>
      </c>
      <c r="H12" s="167" t="s">
        <v>2662</v>
      </c>
      <c r="I12" s="178">
        <v>9</v>
      </c>
      <c r="J12" s="167" t="s">
        <v>310</v>
      </c>
      <c r="K12" s="1343">
        <f t="shared" si="0"/>
        <v>11.777777777777779</v>
      </c>
      <c r="L12" s="1345"/>
    </row>
    <row r="13" spans="1:12" s="442" customFormat="1" ht="18" customHeight="1">
      <c r="A13" s="571">
        <v>28</v>
      </c>
      <c r="B13" s="167">
        <v>1</v>
      </c>
      <c r="C13" s="167">
        <v>6</v>
      </c>
      <c r="D13" s="1330">
        <v>112</v>
      </c>
      <c r="E13" s="167">
        <v>57</v>
      </c>
      <c r="F13" s="178">
        <v>55</v>
      </c>
      <c r="G13" s="1330">
        <v>11</v>
      </c>
      <c r="H13" s="167" t="s">
        <v>2662</v>
      </c>
      <c r="I13" s="178">
        <v>11</v>
      </c>
      <c r="J13" s="167" t="s">
        <v>310</v>
      </c>
      <c r="K13" s="1343">
        <f t="shared" si="0"/>
        <v>10.181818181818182</v>
      </c>
      <c r="L13" s="1345"/>
    </row>
    <row r="14" spans="1:12" s="442" customFormat="1" ht="18" customHeight="1">
      <c r="A14" s="571">
        <v>29</v>
      </c>
      <c r="B14" s="167">
        <v>1</v>
      </c>
      <c r="C14" s="167">
        <v>6</v>
      </c>
      <c r="D14" s="1330">
        <v>102</v>
      </c>
      <c r="E14" s="167">
        <v>50</v>
      </c>
      <c r="F14" s="178">
        <v>52</v>
      </c>
      <c r="G14" s="1330">
        <v>9</v>
      </c>
      <c r="H14" s="167" t="s">
        <v>111</v>
      </c>
      <c r="I14" s="178">
        <v>9</v>
      </c>
      <c r="J14" s="167" t="s">
        <v>111</v>
      </c>
      <c r="K14" s="1343">
        <f t="shared" si="0"/>
        <v>11.333333333333334</v>
      </c>
      <c r="L14" s="1345"/>
    </row>
    <row r="15" spans="1:12" s="442" customFormat="1" ht="18" customHeight="1">
      <c r="A15" s="571">
        <v>30</v>
      </c>
      <c r="B15" s="167">
        <v>1</v>
      </c>
      <c r="C15" s="167">
        <v>5</v>
      </c>
      <c r="D15" s="1330">
        <v>83</v>
      </c>
      <c r="E15" s="167">
        <v>39</v>
      </c>
      <c r="F15" s="178">
        <v>44</v>
      </c>
      <c r="G15" s="1330">
        <v>8</v>
      </c>
      <c r="H15" s="167" t="s">
        <v>111</v>
      </c>
      <c r="I15" s="178">
        <v>8</v>
      </c>
      <c r="J15" s="167">
        <v>5</v>
      </c>
      <c r="K15" s="1343">
        <f t="shared" si="0"/>
        <v>10.375</v>
      </c>
      <c r="L15" s="1345"/>
    </row>
    <row r="16" spans="1:12" s="442" customFormat="1" ht="18" customHeight="1">
      <c r="A16" s="571" t="s">
        <v>765</v>
      </c>
      <c r="B16" s="167">
        <v>1</v>
      </c>
      <c r="C16" s="167">
        <v>4</v>
      </c>
      <c r="D16" s="1330">
        <v>88</v>
      </c>
      <c r="E16" s="167">
        <v>42</v>
      </c>
      <c r="F16" s="178">
        <v>46</v>
      </c>
      <c r="G16" s="1330">
        <v>8</v>
      </c>
      <c r="H16" s="167" t="s">
        <v>2731</v>
      </c>
      <c r="I16" s="178">
        <v>8</v>
      </c>
      <c r="J16" s="167">
        <v>5</v>
      </c>
      <c r="K16" s="1343">
        <f t="shared" ref="K16:K17" si="1">D16/G16</f>
        <v>11</v>
      </c>
      <c r="L16" s="1345"/>
    </row>
    <row r="17" spans="1:12" s="442" customFormat="1" ht="18" customHeight="1">
      <c r="A17" s="571">
        <v>2</v>
      </c>
      <c r="B17" s="167">
        <v>1</v>
      </c>
      <c r="C17" s="167">
        <v>4</v>
      </c>
      <c r="D17" s="1330">
        <v>82</v>
      </c>
      <c r="E17" s="167">
        <v>43</v>
      </c>
      <c r="F17" s="178">
        <v>39</v>
      </c>
      <c r="G17" s="1330">
        <v>16</v>
      </c>
      <c r="H17" s="167" t="s">
        <v>528</v>
      </c>
      <c r="I17" s="178">
        <v>16</v>
      </c>
      <c r="J17" s="167">
        <v>6</v>
      </c>
      <c r="K17" s="1343">
        <f t="shared" si="1"/>
        <v>5.125</v>
      </c>
      <c r="L17" s="1345"/>
    </row>
    <row r="18" spans="1:12" s="442" customFormat="1" ht="18" customHeight="1">
      <c r="A18" s="571">
        <v>3</v>
      </c>
      <c r="B18" s="167" t="s">
        <v>3001</v>
      </c>
      <c r="C18" s="167" t="s">
        <v>2996</v>
      </c>
      <c r="D18" s="1330" t="s">
        <v>3002</v>
      </c>
      <c r="E18" s="167" t="s">
        <v>2996</v>
      </c>
      <c r="F18" s="178" t="s">
        <v>3001</v>
      </c>
      <c r="G18" s="1330" t="s">
        <v>3003</v>
      </c>
      <c r="H18" s="167" t="s">
        <v>3004</v>
      </c>
      <c r="I18" s="178" t="s">
        <v>2996</v>
      </c>
      <c r="J18" s="167" t="s">
        <v>2997</v>
      </c>
      <c r="K18" s="1343" t="s">
        <v>3005</v>
      </c>
      <c r="L18" s="1345"/>
    </row>
    <row r="19" spans="1:12" s="442" customFormat="1" ht="18" customHeight="1">
      <c r="A19" s="1749">
        <v>4</v>
      </c>
      <c r="B19" s="167" t="s">
        <v>680</v>
      </c>
      <c r="C19" s="167" t="s">
        <v>680</v>
      </c>
      <c r="D19" s="1330" t="s">
        <v>680</v>
      </c>
      <c r="E19" s="167" t="s">
        <v>680</v>
      </c>
      <c r="F19" s="178" t="s">
        <v>680</v>
      </c>
      <c r="G19" s="1330" t="s">
        <v>680</v>
      </c>
      <c r="H19" s="167" t="s">
        <v>680</v>
      </c>
      <c r="I19" s="178" t="s">
        <v>680</v>
      </c>
      <c r="J19" s="167" t="s">
        <v>680</v>
      </c>
      <c r="K19" s="1343" t="s">
        <v>680</v>
      </c>
      <c r="L19" s="1345"/>
    </row>
    <row r="20" spans="1:12" s="442" customFormat="1" ht="18" customHeight="1">
      <c r="A20" s="1809">
        <v>5</v>
      </c>
      <c r="B20" s="167" t="s">
        <v>680</v>
      </c>
      <c r="C20" s="167" t="s">
        <v>680</v>
      </c>
      <c r="D20" s="167" t="s">
        <v>680</v>
      </c>
      <c r="E20" s="167" t="s">
        <v>680</v>
      </c>
      <c r="F20" s="167" t="s">
        <v>680</v>
      </c>
      <c r="G20" s="167" t="s">
        <v>680</v>
      </c>
      <c r="H20" s="167" t="s">
        <v>680</v>
      </c>
      <c r="I20" s="167" t="s">
        <v>680</v>
      </c>
      <c r="J20" s="167" t="s">
        <v>680</v>
      </c>
      <c r="K20" s="1330" t="s">
        <v>680</v>
      </c>
      <c r="L20" s="1345"/>
    </row>
    <row r="21" spans="1:12" s="442" customFormat="1" ht="18" customHeight="1">
      <c r="A21" s="1808">
        <v>6</v>
      </c>
      <c r="B21" s="2177" t="s">
        <v>680</v>
      </c>
      <c r="C21" s="2177" t="s">
        <v>680</v>
      </c>
      <c r="D21" s="2177" t="s">
        <v>680</v>
      </c>
      <c r="E21" s="2177" t="s">
        <v>680</v>
      </c>
      <c r="F21" s="2177" t="s">
        <v>680</v>
      </c>
      <c r="G21" s="2177" t="s">
        <v>680</v>
      </c>
      <c r="H21" s="2177" t="s">
        <v>680</v>
      </c>
      <c r="I21" s="2177" t="s">
        <v>680</v>
      </c>
      <c r="J21" s="2177" t="s">
        <v>680</v>
      </c>
      <c r="K21" s="2214" t="s">
        <v>680</v>
      </c>
      <c r="L21" s="1345"/>
    </row>
    <row r="22" spans="1:12" ht="18" customHeight="1">
      <c r="A22" s="599" t="s">
        <v>3952</v>
      </c>
      <c r="B22" s="599"/>
      <c r="C22" s="599"/>
      <c r="D22" s="599"/>
      <c r="E22" s="599"/>
      <c r="F22" s="599"/>
    </row>
    <row r="23" spans="1:12" ht="18" customHeight="1"/>
    <row r="24" spans="1:12" ht="25.5" customHeight="1">
      <c r="A24" s="687" t="s">
        <v>2661</v>
      </c>
      <c r="B24" s="687"/>
      <c r="C24" s="687"/>
      <c r="D24" s="687"/>
      <c r="E24" s="687"/>
      <c r="F24" s="529"/>
      <c r="G24" s="529"/>
      <c r="H24" s="529"/>
      <c r="I24" s="529"/>
      <c r="J24" s="219"/>
      <c r="K24" s="219" t="s">
        <v>755</v>
      </c>
    </row>
    <row r="25" spans="1:12" ht="18" customHeight="1">
      <c r="A25" s="2723" t="s">
        <v>767</v>
      </c>
      <c r="B25" s="2982" t="s">
        <v>99</v>
      </c>
      <c r="C25" s="2720" t="s">
        <v>771</v>
      </c>
      <c r="D25" s="2720"/>
      <c r="E25" s="2720"/>
      <c r="F25" s="2720" t="s">
        <v>772</v>
      </c>
      <c r="G25" s="2720"/>
      <c r="H25" s="2720"/>
      <c r="I25" s="2720" t="s">
        <v>773</v>
      </c>
      <c r="J25" s="2720"/>
      <c r="K25" s="2758"/>
    </row>
    <row r="26" spans="1:12" ht="18" customHeight="1">
      <c r="A26" s="2722"/>
      <c r="B26" s="2720"/>
      <c r="C26" s="567" t="s">
        <v>101</v>
      </c>
      <c r="D26" s="587" t="s">
        <v>442</v>
      </c>
      <c r="E26" s="569" t="s">
        <v>443</v>
      </c>
      <c r="F26" s="567" t="s">
        <v>101</v>
      </c>
      <c r="G26" s="587" t="s">
        <v>442</v>
      </c>
      <c r="H26" s="569" t="s">
        <v>443</v>
      </c>
      <c r="I26" s="567" t="s">
        <v>101</v>
      </c>
      <c r="J26" s="587" t="s">
        <v>442</v>
      </c>
      <c r="K26" s="568" t="s">
        <v>443</v>
      </c>
    </row>
    <row r="27" spans="1:12" ht="18" customHeight="1">
      <c r="A27" s="571"/>
      <c r="B27" s="1346" t="s">
        <v>324</v>
      </c>
      <c r="C27" s="158" t="s">
        <v>324</v>
      </c>
      <c r="D27" s="159" t="s">
        <v>324</v>
      </c>
      <c r="E27" s="157" t="s">
        <v>324</v>
      </c>
      <c r="F27" s="158" t="s">
        <v>324</v>
      </c>
      <c r="G27" s="159" t="s">
        <v>324</v>
      </c>
      <c r="H27" s="157" t="s">
        <v>324</v>
      </c>
      <c r="I27" s="158" t="s">
        <v>324</v>
      </c>
      <c r="J27" s="159" t="s">
        <v>324</v>
      </c>
      <c r="K27" s="339" t="s">
        <v>324</v>
      </c>
    </row>
    <row r="28" spans="1:12" ht="18" hidden="1" customHeight="1">
      <c r="A28" s="571" t="s">
        <v>2663</v>
      </c>
      <c r="B28" s="477">
        <v>139</v>
      </c>
      <c r="C28" s="477">
        <v>48</v>
      </c>
      <c r="D28" s="121">
        <v>25</v>
      </c>
      <c r="E28" s="473">
        <v>23</v>
      </c>
      <c r="F28" s="477">
        <v>47</v>
      </c>
      <c r="G28" s="121">
        <v>19</v>
      </c>
      <c r="H28" s="473">
        <v>28</v>
      </c>
      <c r="I28" s="477">
        <v>44</v>
      </c>
      <c r="J28" s="121">
        <v>19</v>
      </c>
      <c r="K28" s="122">
        <v>25</v>
      </c>
    </row>
    <row r="29" spans="1:12" ht="18" hidden="1" customHeight="1">
      <c r="A29" s="571" t="s">
        <v>3554</v>
      </c>
      <c r="B29" s="477">
        <v>149</v>
      </c>
      <c r="C29" s="477">
        <v>42</v>
      </c>
      <c r="D29" s="121">
        <v>23</v>
      </c>
      <c r="E29" s="473">
        <v>19</v>
      </c>
      <c r="F29" s="477">
        <v>57</v>
      </c>
      <c r="G29" s="121">
        <v>28</v>
      </c>
      <c r="H29" s="473">
        <v>29</v>
      </c>
      <c r="I29" s="477">
        <v>50</v>
      </c>
      <c r="J29" s="121">
        <v>20</v>
      </c>
      <c r="K29" s="122">
        <v>30</v>
      </c>
    </row>
    <row r="30" spans="1:12" ht="18" hidden="1" customHeight="1">
      <c r="A30" s="571">
        <v>23</v>
      </c>
      <c r="B30" s="477">
        <v>141</v>
      </c>
      <c r="C30" s="477">
        <v>46</v>
      </c>
      <c r="D30" s="121">
        <v>22</v>
      </c>
      <c r="E30" s="473">
        <v>24</v>
      </c>
      <c r="F30" s="477">
        <v>40</v>
      </c>
      <c r="G30" s="121">
        <v>22</v>
      </c>
      <c r="H30" s="473">
        <v>18</v>
      </c>
      <c r="I30" s="477">
        <v>55</v>
      </c>
      <c r="J30" s="121">
        <v>27</v>
      </c>
      <c r="K30" s="122">
        <v>28</v>
      </c>
    </row>
    <row r="31" spans="1:12" ht="18" customHeight="1">
      <c r="A31" s="571" t="s">
        <v>3984</v>
      </c>
      <c r="B31" s="477">
        <v>137</v>
      </c>
      <c r="C31" s="477">
        <v>52</v>
      </c>
      <c r="D31" s="121">
        <v>25</v>
      </c>
      <c r="E31" s="473">
        <v>27</v>
      </c>
      <c r="F31" s="477">
        <v>47</v>
      </c>
      <c r="G31" s="121">
        <v>18</v>
      </c>
      <c r="H31" s="473">
        <v>29</v>
      </c>
      <c r="I31" s="477">
        <v>38</v>
      </c>
      <c r="J31" s="121">
        <v>21</v>
      </c>
      <c r="K31" s="122">
        <v>17</v>
      </c>
    </row>
    <row r="32" spans="1:12" ht="18" customHeight="1">
      <c r="A32" s="571">
        <v>25</v>
      </c>
      <c r="B32" s="477">
        <v>149</v>
      </c>
      <c r="C32" s="477">
        <v>44</v>
      </c>
      <c r="D32" s="121">
        <v>25</v>
      </c>
      <c r="E32" s="473">
        <v>19</v>
      </c>
      <c r="F32" s="477">
        <v>56</v>
      </c>
      <c r="G32" s="121">
        <v>25</v>
      </c>
      <c r="H32" s="473">
        <v>31</v>
      </c>
      <c r="I32" s="477">
        <v>49</v>
      </c>
      <c r="J32" s="121">
        <v>21</v>
      </c>
      <c r="K32" s="122">
        <v>28</v>
      </c>
    </row>
    <row r="33" spans="1:15" ht="18" customHeight="1">
      <c r="A33" s="571">
        <v>26</v>
      </c>
      <c r="B33" s="477">
        <v>152</v>
      </c>
      <c r="C33" s="477">
        <v>55</v>
      </c>
      <c r="D33" s="121">
        <v>32</v>
      </c>
      <c r="E33" s="473">
        <v>23</v>
      </c>
      <c r="F33" s="477">
        <v>37</v>
      </c>
      <c r="G33" s="121">
        <v>21</v>
      </c>
      <c r="H33" s="473">
        <v>16</v>
      </c>
      <c r="I33" s="477">
        <v>60</v>
      </c>
      <c r="J33" s="121">
        <v>26</v>
      </c>
      <c r="K33" s="122">
        <v>34</v>
      </c>
    </row>
    <row r="34" spans="1:15" ht="18" customHeight="1">
      <c r="A34" s="571">
        <v>27</v>
      </c>
      <c r="B34" s="160">
        <v>106</v>
      </c>
      <c r="C34" s="161">
        <v>50</v>
      </c>
      <c r="D34" s="160">
        <v>28</v>
      </c>
      <c r="E34" s="166">
        <v>22</v>
      </c>
      <c r="F34" s="161">
        <v>31</v>
      </c>
      <c r="G34" s="160">
        <v>15</v>
      </c>
      <c r="H34" s="166">
        <v>16</v>
      </c>
      <c r="I34" s="161">
        <v>25</v>
      </c>
      <c r="J34" s="160">
        <v>16</v>
      </c>
      <c r="K34" s="169">
        <v>9</v>
      </c>
    </row>
    <row r="35" spans="1:15" ht="18" customHeight="1">
      <c r="A35" s="571">
        <v>28</v>
      </c>
      <c r="B35" s="160">
        <v>112</v>
      </c>
      <c r="C35" s="161">
        <v>30</v>
      </c>
      <c r="D35" s="160">
        <v>15</v>
      </c>
      <c r="E35" s="166">
        <v>15</v>
      </c>
      <c r="F35" s="161">
        <v>50</v>
      </c>
      <c r="G35" s="160">
        <v>26</v>
      </c>
      <c r="H35" s="166">
        <v>24</v>
      </c>
      <c r="I35" s="161">
        <v>32</v>
      </c>
      <c r="J35" s="160">
        <v>16</v>
      </c>
      <c r="K35" s="169">
        <v>16</v>
      </c>
    </row>
    <row r="36" spans="1:15" ht="18" customHeight="1">
      <c r="A36" s="571">
        <v>29</v>
      </c>
      <c r="B36" s="160">
        <v>102</v>
      </c>
      <c r="C36" s="161">
        <v>27</v>
      </c>
      <c r="D36" s="160">
        <v>12</v>
      </c>
      <c r="E36" s="166">
        <v>15</v>
      </c>
      <c r="F36" s="161">
        <v>26</v>
      </c>
      <c r="G36" s="160">
        <v>13</v>
      </c>
      <c r="H36" s="166">
        <v>13</v>
      </c>
      <c r="I36" s="161">
        <v>49</v>
      </c>
      <c r="J36" s="160">
        <v>25</v>
      </c>
      <c r="K36" s="169">
        <v>24</v>
      </c>
    </row>
    <row r="37" spans="1:15" ht="18" customHeight="1">
      <c r="A37" s="571">
        <v>30</v>
      </c>
      <c r="B37" s="160">
        <v>83</v>
      </c>
      <c r="C37" s="161">
        <v>33</v>
      </c>
      <c r="D37" s="160">
        <v>16</v>
      </c>
      <c r="E37" s="166">
        <v>17</v>
      </c>
      <c r="F37" s="161">
        <v>25</v>
      </c>
      <c r="G37" s="160">
        <v>10</v>
      </c>
      <c r="H37" s="166">
        <v>15</v>
      </c>
      <c r="I37" s="161">
        <v>25</v>
      </c>
      <c r="J37" s="160">
        <v>13</v>
      </c>
      <c r="K37" s="169">
        <v>12</v>
      </c>
      <c r="O37" s="83" t="s">
        <v>3006</v>
      </c>
    </row>
    <row r="38" spans="1:15" ht="18" customHeight="1">
      <c r="A38" s="571" t="s">
        <v>765</v>
      </c>
      <c r="B38" s="160">
        <v>88</v>
      </c>
      <c r="C38" s="161">
        <v>30</v>
      </c>
      <c r="D38" s="160">
        <v>16</v>
      </c>
      <c r="E38" s="166">
        <v>14</v>
      </c>
      <c r="F38" s="161">
        <v>33</v>
      </c>
      <c r="G38" s="160">
        <v>15</v>
      </c>
      <c r="H38" s="166">
        <v>18</v>
      </c>
      <c r="I38" s="161">
        <v>25</v>
      </c>
      <c r="J38" s="160">
        <v>11</v>
      </c>
      <c r="K38" s="169">
        <v>14</v>
      </c>
    </row>
    <row r="39" spans="1:15" ht="18" customHeight="1">
      <c r="A39" s="571">
        <v>2</v>
      </c>
      <c r="B39" s="160">
        <v>82</v>
      </c>
      <c r="C39" s="161">
        <v>23</v>
      </c>
      <c r="D39" s="160">
        <v>16</v>
      </c>
      <c r="E39" s="166">
        <v>7</v>
      </c>
      <c r="F39" s="161">
        <v>24</v>
      </c>
      <c r="G39" s="160">
        <v>12</v>
      </c>
      <c r="H39" s="166">
        <v>12</v>
      </c>
      <c r="I39" s="161">
        <v>35</v>
      </c>
      <c r="J39" s="160">
        <v>15</v>
      </c>
      <c r="K39" s="169">
        <v>20</v>
      </c>
    </row>
    <row r="40" spans="1:15" s="442" customFormat="1" ht="18" customHeight="1">
      <c r="A40" s="571">
        <v>3</v>
      </c>
      <c r="B40" s="167" t="s">
        <v>3001</v>
      </c>
      <c r="C40" s="167" t="s">
        <v>2996</v>
      </c>
      <c r="D40" s="1330" t="s">
        <v>3002</v>
      </c>
      <c r="E40" s="167" t="s">
        <v>2996</v>
      </c>
      <c r="F40" s="178" t="s">
        <v>3001</v>
      </c>
      <c r="G40" s="1330" t="s">
        <v>3003</v>
      </c>
      <c r="H40" s="167" t="s">
        <v>3004</v>
      </c>
      <c r="I40" s="178" t="s">
        <v>2996</v>
      </c>
      <c r="J40" s="167" t="s">
        <v>2997</v>
      </c>
      <c r="K40" s="1343" t="s">
        <v>3005</v>
      </c>
      <c r="L40" s="1345"/>
    </row>
    <row r="41" spans="1:15" s="442" customFormat="1" ht="18" customHeight="1">
      <c r="A41" s="1749">
        <v>4</v>
      </c>
      <c r="B41" s="167" t="s">
        <v>680</v>
      </c>
      <c r="C41" s="167" t="s">
        <v>680</v>
      </c>
      <c r="D41" s="1330" t="s">
        <v>680</v>
      </c>
      <c r="E41" s="167" t="s">
        <v>680</v>
      </c>
      <c r="F41" s="178" t="s">
        <v>680</v>
      </c>
      <c r="G41" s="1330" t="s">
        <v>680</v>
      </c>
      <c r="H41" s="167" t="s">
        <v>680</v>
      </c>
      <c r="I41" s="178" t="s">
        <v>680</v>
      </c>
      <c r="J41" s="167" t="s">
        <v>680</v>
      </c>
      <c r="K41" s="1343" t="s">
        <v>680</v>
      </c>
      <c r="L41" s="1345"/>
    </row>
    <row r="42" spans="1:15" s="442" customFormat="1" ht="18" customHeight="1">
      <c r="A42" s="1809">
        <v>5</v>
      </c>
      <c r="B42" s="167" t="s">
        <v>680</v>
      </c>
      <c r="C42" s="167" t="s">
        <v>680</v>
      </c>
      <c r="D42" s="167" t="s">
        <v>680</v>
      </c>
      <c r="E42" s="167" t="s">
        <v>680</v>
      </c>
      <c r="F42" s="167" t="s">
        <v>680</v>
      </c>
      <c r="G42" s="167" t="s">
        <v>680</v>
      </c>
      <c r="H42" s="167" t="s">
        <v>680</v>
      </c>
      <c r="I42" s="167" t="s">
        <v>680</v>
      </c>
      <c r="J42" s="167" t="s">
        <v>680</v>
      </c>
      <c r="K42" s="1330" t="s">
        <v>680</v>
      </c>
      <c r="L42" s="1345"/>
    </row>
    <row r="43" spans="1:15" s="442" customFormat="1" ht="18" customHeight="1">
      <c r="A43" s="1808">
        <v>6</v>
      </c>
      <c r="B43" s="2177" t="s">
        <v>680</v>
      </c>
      <c r="C43" s="2177" t="s">
        <v>680</v>
      </c>
      <c r="D43" s="2214" t="s">
        <v>680</v>
      </c>
      <c r="E43" s="2177" t="s">
        <v>680</v>
      </c>
      <c r="F43" s="2254" t="s">
        <v>680</v>
      </c>
      <c r="G43" s="2214" t="s">
        <v>680</v>
      </c>
      <c r="H43" s="2177" t="s">
        <v>680</v>
      </c>
      <c r="I43" s="2254" t="s">
        <v>680</v>
      </c>
      <c r="J43" s="2177" t="s">
        <v>680</v>
      </c>
      <c r="K43" s="2255" t="s">
        <v>680</v>
      </c>
      <c r="L43" s="1345"/>
    </row>
    <row r="44" spans="1:15" ht="18" customHeight="1">
      <c r="A44" s="599" t="s">
        <v>681</v>
      </c>
      <c r="B44" s="599"/>
      <c r="C44" s="599"/>
      <c r="D44" s="599"/>
      <c r="E44" s="599"/>
      <c r="F44" s="599"/>
      <c r="G44" s="558"/>
      <c r="H44" s="558"/>
      <c r="I44" s="558"/>
      <c r="J44" s="558"/>
      <c r="K44" s="558"/>
    </row>
  </sheetData>
  <mergeCells count="14">
    <mergeCell ref="A25:A26"/>
    <mergeCell ref="B25:B26"/>
    <mergeCell ref="C25:E25"/>
    <mergeCell ref="F25:H25"/>
    <mergeCell ref="I25:K25"/>
    <mergeCell ref="G3:I3"/>
    <mergeCell ref="J3:J4"/>
    <mergeCell ref="K3:K4"/>
    <mergeCell ref="A1:C1"/>
    <mergeCell ref="A2:F2"/>
    <mergeCell ref="A3:A4"/>
    <mergeCell ref="B3:B4"/>
    <mergeCell ref="C3:C4"/>
    <mergeCell ref="D3:F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54"/>
  <sheetViews>
    <sheetView showGridLines="0" view="pageBreakPreview" zoomScaleNormal="100" zoomScaleSheetLayoutView="100" workbookViewId="0">
      <selection activeCell="I50" sqref="I50"/>
    </sheetView>
  </sheetViews>
  <sheetFormatPr defaultRowHeight="24.95" customHeight="1"/>
  <cols>
    <col min="1" max="1" width="9.875" style="83" customWidth="1"/>
    <col min="2" max="14" width="5.625" style="83" customWidth="1"/>
    <col min="15" max="15" width="5.75" style="83" customWidth="1"/>
    <col min="16" max="222" width="9" style="83"/>
    <col min="223" max="223" width="10.5" style="83" customWidth="1"/>
    <col min="224" max="224" width="9.5" style="83" customWidth="1"/>
    <col min="225" max="225" width="9.75" style="83" customWidth="1"/>
    <col min="226" max="226" width="9.875" style="83" customWidth="1"/>
    <col min="227" max="228" width="10" style="83" customWidth="1"/>
    <col min="229" max="229" width="10.125" style="83" customWidth="1"/>
    <col min="230" max="230" width="9.75" style="83" customWidth="1"/>
    <col min="231" max="478" width="9" style="83"/>
    <col min="479" max="479" width="10.5" style="83" customWidth="1"/>
    <col min="480" max="480" width="9.5" style="83" customWidth="1"/>
    <col min="481" max="481" width="9.75" style="83" customWidth="1"/>
    <col min="482" max="482" width="9.875" style="83" customWidth="1"/>
    <col min="483" max="484" width="10" style="83" customWidth="1"/>
    <col min="485" max="485" width="10.125" style="83" customWidth="1"/>
    <col min="486" max="486" width="9.75" style="83" customWidth="1"/>
    <col min="487" max="734" width="9" style="83"/>
    <col min="735" max="735" width="10.5" style="83" customWidth="1"/>
    <col min="736" max="736" width="9.5" style="83" customWidth="1"/>
    <col min="737" max="737" width="9.75" style="83" customWidth="1"/>
    <col min="738" max="738" width="9.875" style="83" customWidth="1"/>
    <col min="739" max="740" width="10" style="83" customWidth="1"/>
    <col min="741" max="741" width="10.125" style="83" customWidth="1"/>
    <col min="742" max="742" width="9.75" style="83" customWidth="1"/>
    <col min="743" max="990" width="9" style="83"/>
    <col min="991" max="991" width="10.5" style="83" customWidth="1"/>
    <col min="992" max="992" width="9.5" style="83" customWidth="1"/>
    <col min="993" max="993" width="9.75" style="83" customWidth="1"/>
    <col min="994" max="994" width="9.875" style="83" customWidth="1"/>
    <col min="995" max="996" width="10" style="83" customWidth="1"/>
    <col min="997" max="997" width="10.125" style="83" customWidth="1"/>
    <col min="998" max="998" width="9.75" style="83" customWidth="1"/>
    <col min="999" max="1246" width="9" style="83"/>
    <col min="1247" max="1247" width="10.5" style="83" customWidth="1"/>
    <col min="1248" max="1248" width="9.5" style="83" customWidth="1"/>
    <col min="1249" max="1249" width="9.75" style="83" customWidth="1"/>
    <col min="1250" max="1250" width="9.875" style="83" customWidth="1"/>
    <col min="1251" max="1252" width="10" style="83" customWidth="1"/>
    <col min="1253" max="1253" width="10.125" style="83" customWidth="1"/>
    <col min="1254" max="1254" width="9.75" style="83" customWidth="1"/>
    <col min="1255" max="1502" width="9" style="83"/>
    <col min="1503" max="1503" width="10.5" style="83" customWidth="1"/>
    <col min="1504" max="1504" width="9.5" style="83" customWidth="1"/>
    <col min="1505" max="1505" width="9.75" style="83" customWidth="1"/>
    <col min="1506" max="1506" width="9.875" style="83" customWidth="1"/>
    <col min="1507" max="1508" width="10" style="83" customWidth="1"/>
    <col min="1509" max="1509" width="10.125" style="83" customWidth="1"/>
    <col min="1510" max="1510" width="9.75" style="83" customWidth="1"/>
    <col min="1511" max="1758" width="9" style="83"/>
    <col min="1759" max="1759" width="10.5" style="83" customWidth="1"/>
    <col min="1760" max="1760" width="9.5" style="83" customWidth="1"/>
    <col min="1761" max="1761" width="9.75" style="83" customWidth="1"/>
    <col min="1762" max="1762" width="9.875" style="83" customWidth="1"/>
    <col min="1763" max="1764" width="10" style="83" customWidth="1"/>
    <col min="1765" max="1765" width="10.125" style="83" customWidth="1"/>
    <col min="1766" max="1766" width="9.75" style="83" customWidth="1"/>
    <col min="1767" max="2014" width="9" style="83"/>
    <col min="2015" max="2015" width="10.5" style="83" customWidth="1"/>
    <col min="2016" max="2016" width="9.5" style="83" customWidth="1"/>
    <col min="2017" max="2017" width="9.75" style="83" customWidth="1"/>
    <col min="2018" max="2018" width="9.875" style="83" customWidth="1"/>
    <col min="2019" max="2020" width="10" style="83" customWidth="1"/>
    <col min="2021" max="2021" width="10.125" style="83" customWidth="1"/>
    <col min="2022" max="2022" width="9.75" style="83" customWidth="1"/>
    <col min="2023" max="2270" width="9" style="83"/>
    <col min="2271" max="2271" width="10.5" style="83" customWidth="1"/>
    <col min="2272" max="2272" width="9.5" style="83" customWidth="1"/>
    <col min="2273" max="2273" width="9.75" style="83" customWidth="1"/>
    <col min="2274" max="2274" width="9.875" style="83" customWidth="1"/>
    <col min="2275" max="2276" width="10" style="83" customWidth="1"/>
    <col min="2277" max="2277" width="10.125" style="83" customWidth="1"/>
    <col min="2278" max="2278" width="9.75" style="83" customWidth="1"/>
    <col min="2279" max="2526" width="9" style="83"/>
    <col min="2527" max="2527" width="10.5" style="83" customWidth="1"/>
    <col min="2528" max="2528" width="9.5" style="83" customWidth="1"/>
    <col min="2529" max="2529" width="9.75" style="83" customWidth="1"/>
    <col min="2530" max="2530" width="9.875" style="83" customWidth="1"/>
    <col min="2531" max="2532" width="10" style="83" customWidth="1"/>
    <col min="2533" max="2533" width="10.125" style="83" customWidth="1"/>
    <col min="2534" max="2534" width="9.75" style="83" customWidth="1"/>
    <col min="2535" max="2782" width="9" style="83"/>
    <col min="2783" max="2783" width="10.5" style="83" customWidth="1"/>
    <col min="2784" max="2784" width="9.5" style="83" customWidth="1"/>
    <col min="2785" max="2785" width="9.75" style="83" customWidth="1"/>
    <col min="2786" max="2786" width="9.875" style="83" customWidth="1"/>
    <col min="2787" max="2788" width="10" style="83" customWidth="1"/>
    <col min="2789" max="2789" width="10.125" style="83" customWidth="1"/>
    <col min="2790" max="2790" width="9.75" style="83" customWidth="1"/>
    <col min="2791" max="3038" width="9" style="83"/>
    <col min="3039" max="3039" width="10.5" style="83" customWidth="1"/>
    <col min="3040" max="3040" width="9.5" style="83" customWidth="1"/>
    <col min="3041" max="3041" width="9.75" style="83" customWidth="1"/>
    <col min="3042" max="3042" width="9.875" style="83" customWidth="1"/>
    <col min="3043" max="3044" width="10" style="83" customWidth="1"/>
    <col min="3045" max="3045" width="10.125" style="83" customWidth="1"/>
    <col min="3046" max="3046" width="9.75" style="83" customWidth="1"/>
    <col min="3047" max="3294" width="9" style="83"/>
    <col min="3295" max="3295" width="10.5" style="83" customWidth="1"/>
    <col min="3296" max="3296" width="9.5" style="83" customWidth="1"/>
    <col min="3297" max="3297" width="9.75" style="83" customWidth="1"/>
    <col min="3298" max="3298" width="9.875" style="83" customWidth="1"/>
    <col min="3299" max="3300" width="10" style="83" customWidth="1"/>
    <col min="3301" max="3301" width="10.125" style="83" customWidth="1"/>
    <col min="3302" max="3302" width="9.75" style="83" customWidth="1"/>
    <col min="3303" max="3550" width="9" style="83"/>
    <col min="3551" max="3551" width="10.5" style="83" customWidth="1"/>
    <col min="3552" max="3552" width="9.5" style="83" customWidth="1"/>
    <col min="3553" max="3553" width="9.75" style="83" customWidth="1"/>
    <col min="3554" max="3554" width="9.875" style="83" customWidth="1"/>
    <col min="3555" max="3556" width="10" style="83" customWidth="1"/>
    <col min="3557" max="3557" width="10.125" style="83" customWidth="1"/>
    <col min="3558" max="3558" width="9.75" style="83" customWidth="1"/>
    <col min="3559" max="3806" width="9" style="83"/>
    <col min="3807" max="3807" width="10.5" style="83" customWidth="1"/>
    <col min="3808" max="3808" width="9.5" style="83" customWidth="1"/>
    <col min="3809" max="3809" width="9.75" style="83" customWidth="1"/>
    <col min="3810" max="3810" width="9.875" style="83" customWidth="1"/>
    <col min="3811" max="3812" width="10" style="83" customWidth="1"/>
    <col min="3813" max="3813" width="10.125" style="83" customWidth="1"/>
    <col min="3814" max="3814" width="9.75" style="83" customWidth="1"/>
    <col min="3815" max="4062" width="9" style="83"/>
    <col min="4063" max="4063" width="10.5" style="83" customWidth="1"/>
    <col min="4064" max="4064" width="9.5" style="83" customWidth="1"/>
    <col min="4065" max="4065" width="9.75" style="83" customWidth="1"/>
    <col min="4066" max="4066" width="9.875" style="83" customWidth="1"/>
    <col min="4067" max="4068" width="10" style="83" customWidth="1"/>
    <col min="4069" max="4069" width="10.125" style="83" customWidth="1"/>
    <col min="4070" max="4070" width="9.75" style="83" customWidth="1"/>
    <col min="4071" max="4318" width="9" style="83"/>
    <col min="4319" max="4319" width="10.5" style="83" customWidth="1"/>
    <col min="4320" max="4320" width="9.5" style="83" customWidth="1"/>
    <col min="4321" max="4321" width="9.75" style="83" customWidth="1"/>
    <col min="4322" max="4322" width="9.875" style="83" customWidth="1"/>
    <col min="4323" max="4324" width="10" style="83" customWidth="1"/>
    <col min="4325" max="4325" width="10.125" style="83" customWidth="1"/>
    <col min="4326" max="4326" width="9.75" style="83" customWidth="1"/>
    <col min="4327" max="4574" width="9" style="83"/>
    <col min="4575" max="4575" width="10.5" style="83" customWidth="1"/>
    <col min="4576" max="4576" width="9.5" style="83" customWidth="1"/>
    <col min="4577" max="4577" width="9.75" style="83" customWidth="1"/>
    <col min="4578" max="4578" width="9.875" style="83" customWidth="1"/>
    <col min="4579" max="4580" width="10" style="83" customWidth="1"/>
    <col min="4581" max="4581" width="10.125" style="83" customWidth="1"/>
    <col min="4582" max="4582" width="9.75" style="83" customWidth="1"/>
    <col min="4583" max="4830" width="9" style="83"/>
    <col min="4831" max="4831" width="10.5" style="83" customWidth="1"/>
    <col min="4832" max="4832" width="9.5" style="83" customWidth="1"/>
    <col min="4833" max="4833" width="9.75" style="83" customWidth="1"/>
    <col min="4834" max="4834" width="9.875" style="83" customWidth="1"/>
    <col min="4835" max="4836" width="10" style="83" customWidth="1"/>
    <col min="4837" max="4837" width="10.125" style="83" customWidth="1"/>
    <col min="4838" max="4838" width="9.75" style="83" customWidth="1"/>
    <col min="4839" max="5086" width="9" style="83"/>
    <col min="5087" max="5087" width="10.5" style="83" customWidth="1"/>
    <col min="5088" max="5088" width="9.5" style="83" customWidth="1"/>
    <col min="5089" max="5089" width="9.75" style="83" customWidth="1"/>
    <col min="5090" max="5090" width="9.875" style="83" customWidth="1"/>
    <col min="5091" max="5092" width="10" style="83" customWidth="1"/>
    <col min="5093" max="5093" width="10.125" style="83" customWidth="1"/>
    <col min="5094" max="5094" width="9.75" style="83" customWidth="1"/>
    <col min="5095" max="5342" width="9" style="83"/>
    <col min="5343" max="5343" width="10.5" style="83" customWidth="1"/>
    <col min="5344" max="5344" width="9.5" style="83" customWidth="1"/>
    <col min="5345" max="5345" width="9.75" style="83" customWidth="1"/>
    <col min="5346" max="5346" width="9.875" style="83" customWidth="1"/>
    <col min="5347" max="5348" width="10" style="83" customWidth="1"/>
    <col min="5349" max="5349" width="10.125" style="83" customWidth="1"/>
    <col min="5350" max="5350" width="9.75" style="83" customWidth="1"/>
    <col min="5351" max="5598" width="9" style="83"/>
    <col min="5599" max="5599" width="10.5" style="83" customWidth="1"/>
    <col min="5600" max="5600" width="9.5" style="83" customWidth="1"/>
    <col min="5601" max="5601" width="9.75" style="83" customWidth="1"/>
    <col min="5602" max="5602" width="9.875" style="83" customWidth="1"/>
    <col min="5603" max="5604" width="10" style="83" customWidth="1"/>
    <col min="5605" max="5605" width="10.125" style="83" customWidth="1"/>
    <col min="5606" max="5606" width="9.75" style="83" customWidth="1"/>
    <col min="5607" max="5854" width="9" style="83"/>
    <col min="5855" max="5855" width="10.5" style="83" customWidth="1"/>
    <col min="5856" max="5856" width="9.5" style="83" customWidth="1"/>
    <col min="5857" max="5857" width="9.75" style="83" customWidth="1"/>
    <col min="5858" max="5858" width="9.875" style="83" customWidth="1"/>
    <col min="5859" max="5860" width="10" style="83" customWidth="1"/>
    <col min="5861" max="5861" width="10.125" style="83" customWidth="1"/>
    <col min="5862" max="5862" width="9.75" style="83" customWidth="1"/>
    <col min="5863" max="6110" width="9" style="83"/>
    <col min="6111" max="6111" width="10.5" style="83" customWidth="1"/>
    <col min="6112" max="6112" width="9.5" style="83" customWidth="1"/>
    <col min="6113" max="6113" width="9.75" style="83" customWidth="1"/>
    <col min="6114" max="6114" width="9.875" style="83" customWidth="1"/>
    <col min="6115" max="6116" width="10" style="83" customWidth="1"/>
    <col min="6117" max="6117" width="10.125" style="83" customWidth="1"/>
    <col min="6118" max="6118" width="9.75" style="83" customWidth="1"/>
    <col min="6119" max="6366" width="9" style="83"/>
    <col min="6367" max="6367" width="10.5" style="83" customWidth="1"/>
    <col min="6368" max="6368" width="9.5" style="83" customWidth="1"/>
    <col min="6369" max="6369" width="9.75" style="83" customWidth="1"/>
    <col min="6370" max="6370" width="9.875" style="83" customWidth="1"/>
    <col min="6371" max="6372" width="10" style="83" customWidth="1"/>
    <col min="6373" max="6373" width="10.125" style="83" customWidth="1"/>
    <col min="6374" max="6374" width="9.75" style="83" customWidth="1"/>
    <col min="6375" max="6622" width="9" style="83"/>
    <col min="6623" max="6623" width="10.5" style="83" customWidth="1"/>
    <col min="6624" max="6624" width="9.5" style="83" customWidth="1"/>
    <col min="6625" max="6625" width="9.75" style="83" customWidth="1"/>
    <col min="6626" max="6626" width="9.875" style="83" customWidth="1"/>
    <col min="6627" max="6628" width="10" style="83" customWidth="1"/>
    <col min="6629" max="6629" width="10.125" style="83" customWidth="1"/>
    <col min="6630" max="6630" width="9.75" style="83" customWidth="1"/>
    <col min="6631" max="6878" width="9" style="83"/>
    <col min="6879" max="6879" width="10.5" style="83" customWidth="1"/>
    <col min="6880" max="6880" width="9.5" style="83" customWidth="1"/>
    <col min="6881" max="6881" width="9.75" style="83" customWidth="1"/>
    <col min="6882" max="6882" width="9.875" style="83" customWidth="1"/>
    <col min="6883" max="6884" width="10" style="83" customWidth="1"/>
    <col min="6885" max="6885" width="10.125" style="83" customWidth="1"/>
    <col min="6886" max="6886" width="9.75" style="83" customWidth="1"/>
    <col min="6887" max="7134" width="9" style="83"/>
    <col min="7135" max="7135" width="10.5" style="83" customWidth="1"/>
    <col min="7136" max="7136" width="9.5" style="83" customWidth="1"/>
    <col min="7137" max="7137" width="9.75" style="83" customWidth="1"/>
    <col min="7138" max="7138" width="9.875" style="83" customWidth="1"/>
    <col min="7139" max="7140" width="10" style="83" customWidth="1"/>
    <col min="7141" max="7141" width="10.125" style="83" customWidth="1"/>
    <col min="7142" max="7142" width="9.75" style="83" customWidth="1"/>
    <col min="7143" max="7390" width="9" style="83"/>
    <col min="7391" max="7391" width="10.5" style="83" customWidth="1"/>
    <col min="7392" max="7392" width="9.5" style="83" customWidth="1"/>
    <col min="7393" max="7393" width="9.75" style="83" customWidth="1"/>
    <col min="7394" max="7394" width="9.875" style="83" customWidth="1"/>
    <col min="7395" max="7396" width="10" style="83" customWidth="1"/>
    <col min="7397" max="7397" width="10.125" style="83" customWidth="1"/>
    <col min="7398" max="7398" width="9.75" style="83" customWidth="1"/>
    <col min="7399" max="7646" width="9" style="83"/>
    <col min="7647" max="7647" width="10.5" style="83" customWidth="1"/>
    <col min="7648" max="7648" width="9.5" style="83" customWidth="1"/>
    <col min="7649" max="7649" width="9.75" style="83" customWidth="1"/>
    <col min="7650" max="7650" width="9.875" style="83" customWidth="1"/>
    <col min="7651" max="7652" width="10" style="83" customWidth="1"/>
    <col min="7653" max="7653" width="10.125" style="83" customWidth="1"/>
    <col min="7654" max="7654" width="9.75" style="83" customWidth="1"/>
    <col min="7655" max="7902" width="9" style="83"/>
    <col min="7903" max="7903" width="10.5" style="83" customWidth="1"/>
    <col min="7904" max="7904" width="9.5" style="83" customWidth="1"/>
    <col min="7905" max="7905" width="9.75" style="83" customWidth="1"/>
    <col min="7906" max="7906" width="9.875" style="83" customWidth="1"/>
    <col min="7907" max="7908" width="10" style="83" customWidth="1"/>
    <col min="7909" max="7909" width="10.125" style="83" customWidth="1"/>
    <col min="7910" max="7910" width="9.75" style="83" customWidth="1"/>
    <col min="7911" max="8158" width="9" style="83"/>
    <col min="8159" max="8159" width="10.5" style="83" customWidth="1"/>
    <col min="8160" max="8160" width="9.5" style="83" customWidth="1"/>
    <col min="8161" max="8161" width="9.75" style="83" customWidth="1"/>
    <col min="8162" max="8162" width="9.875" style="83" customWidth="1"/>
    <col min="8163" max="8164" width="10" style="83" customWidth="1"/>
    <col min="8165" max="8165" width="10.125" style="83" customWidth="1"/>
    <col min="8166" max="8166" width="9.75" style="83" customWidth="1"/>
    <col min="8167" max="8414" width="9" style="83"/>
    <col min="8415" max="8415" width="10.5" style="83" customWidth="1"/>
    <col min="8416" max="8416" width="9.5" style="83" customWidth="1"/>
    <col min="8417" max="8417" width="9.75" style="83" customWidth="1"/>
    <col min="8418" max="8418" width="9.875" style="83" customWidth="1"/>
    <col min="8419" max="8420" width="10" style="83" customWidth="1"/>
    <col min="8421" max="8421" width="10.125" style="83" customWidth="1"/>
    <col min="8422" max="8422" width="9.75" style="83" customWidth="1"/>
    <col min="8423" max="8670" width="9" style="83"/>
    <col min="8671" max="8671" width="10.5" style="83" customWidth="1"/>
    <col min="8672" max="8672" width="9.5" style="83" customWidth="1"/>
    <col min="8673" max="8673" width="9.75" style="83" customWidth="1"/>
    <col min="8674" max="8674" width="9.875" style="83" customWidth="1"/>
    <col min="8675" max="8676" width="10" style="83" customWidth="1"/>
    <col min="8677" max="8677" width="10.125" style="83" customWidth="1"/>
    <col min="8678" max="8678" width="9.75" style="83" customWidth="1"/>
    <col min="8679" max="8926" width="9" style="83"/>
    <col min="8927" max="8927" width="10.5" style="83" customWidth="1"/>
    <col min="8928" max="8928" width="9.5" style="83" customWidth="1"/>
    <col min="8929" max="8929" width="9.75" style="83" customWidth="1"/>
    <col min="8930" max="8930" width="9.875" style="83" customWidth="1"/>
    <col min="8931" max="8932" width="10" style="83" customWidth="1"/>
    <col min="8933" max="8933" width="10.125" style="83" customWidth="1"/>
    <col min="8934" max="8934" width="9.75" style="83" customWidth="1"/>
    <col min="8935" max="9182" width="9" style="83"/>
    <col min="9183" max="9183" width="10.5" style="83" customWidth="1"/>
    <col min="9184" max="9184" width="9.5" style="83" customWidth="1"/>
    <col min="9185" max="9185" width="9.75" style="83" customWidth="1"/>
    <col min="9186" max="9186" width="9.875" style="83" customWidth="1"/>
    <col min="9187" max="9188" width="10" style="83" customWidth="1"/>
    <col min="9189" max="9189" width="10.125" style="83" customWidth="1"/>
    <col min="9190" max="9190" width="9.75" style="83" customWidth="1"/>
    <col min="9191" max="9438" width="9" style="83"/>
    <col min="9439" max="9439" width="10.5" style="83" customWidth="1"/>
    <col min="9440" max="9440" width="9.5" style="83" customWidth="1"/>
    <col min="9441" max="9441" width="9.75" style="83" customWidth="1"/>
    <col min="9442" max="9442" width="9.875" style="83" customWidth="1"/>
    <col min="9443" max="9444" width="10" style="83" customWidth="1"/>
    <col min="9445" max="9445" width="10.125" style="83" customWidth="1"/>
    <col min="9446" max="9446" width="9.75" style="83" customWidth="1"/>
    <col min="9447" max="9694" width="9" style="83"/>
    <col min="9695" max="9695" width="10.5" style="83" customWidth="1"/>
    <col min="9696" max="9696" width="9.5" style="83" customWidth="1"/>
    <col min="9697" max="9697" width="9.75" style="83" customWidth="1"/>
    <col min="9698" max="9698" width="9.875" style="83" customWidth="1"/>
    <col min="9699" max="9700" width="10" style="83" customWidth="1"/>
    <col min="9701" max="9701" width="10.125" style="83" customWidth="1"/>
    <col min="9702" max="9702" width="9.75" style="83" customWidth="1"/>
    <col min="9703" max="9950" width="9" style="83"/>
    <col min="9951" max="9951" width="10.5" style="83" customWidth="1"/>
    <col min="9952" max="9952" width="9.5" style="83" customWidth="1"/>
    <col min="9953" max="9953" width="9.75" style="83" customWidth="1"/>
    <col min="9954" max="9954" width="9.875" style="83" customWidth="1"/>
    <col min="9955" max="9956" width="10" style="83" customWidth="1"/>
    <col min="9957" max="9957" width="10.125" style="83" customWidth="1"/>
    <col min="9958" max="9958" width="9.75" style="83" customWidth="1"/>
    <col min="9959" max="10206" width="9" style="83"/>
    <col min="10207" max="10207" width="10.5" style="83" customWidth="1"/>
    <col min="10208" max="10208" width="9.5" style="83" customWidth="1"/>
    <col min="10209" max="10209" width="9.75" style="83" customWidth="1"/>
    <col min="10210" max="10210" width="9.875" style="83" customWidth="1"/>
    <col min="10211" max="10212" width="10" style="83" customWidth="1"/>
    <col min="10213" max="10213" width="10.125" style="83" customWidth="1"/>
    <col min="10214" max="10214" width="9.75" style="83" customWidth="1"/>
    <col min="10215" max="10462" width="9" style="83"/>
    <col min="10463" max="10463" width="10.5" style="83" customWidth="1"/>
    <col min="10464" max="10464" width="9.5" style="83" customWidth="1"/>
    <col min="10465" max="10465" width="9.75" style="83" customWidth="1"/>
    <col min="10466" max="10466" width="9.875" style="83" customWidth="1"/>
    <col min="10467" max="10468" width="10" style="83" customWidth="1"/>
    <col min="10469" max="10469" width="10.125" style="83" customWidth="1"/>
    <col min="10470" max="10470" width="9.75" style="83" customWidth="1"/>
    <col min="10471" max="10718" width="9" style="83"/>
    <col min="10719" max="10719" width="10.5" style="83" customWidth="1"/>
    <col min="10720" max="10720" width="9.5" style="83" customWidth="1"/>
    <col min="10721" max="10721" width="9.75" style="83" customWidth="1"/>
    <col min="10722" max="10722" width="9.875" style="83" customWidth="1"/>
    <col min="10723" max="10724" width="10" style="83" customWidth="1"/>
    <col min="10725" max="10725" width="10.125" style="83" customWidth="1"/>
    <col min="10726" max="10726" width="9.75" style="83" customWidth="1"/>
    <col min="10727" max="10974" width="9" style="83"/>
    <col min="10975" max="10975" width="10.5" style="83" customWidth="1"/>
    <col min="10976" max="10976" width="9.5" style="83" customWidth="1"/>
    <col min="10977" max="10977" width="9.75" style="83" customWidth="1"/>
    <col min="10978" max="10978" width="9.875" style="83" customWidth="1"/>
    <col min="10979" max="10980" width="10" style="83" customWidth="1"/>
    <col min="10981" max="10981" width="10.125" style="83" customWidth="1"/>
    <col min="10982" max="10982" width="9.75" style="83" customWidth="1"/>
    <col min="10983" max="11230" width="9" style="83"/>
    <col min="11231" max="11231" width="10.5" style="83" customWidth="1"/>
    <col min="11232" max="11232" width="9.5" style="83" customWidth="1"/>
    <col min="11233" max="11233" width="9.75" style="83" customWidth="1"/>
    <col min="11234" max="11234" width="9.875" style="83" customWidth="1"/>
    <col min="11235" max="11236" width="10" style="83" customWidth="1"/>
    <col min="11237" max="11237" width="10.125" style="83" customWidth="1"/>
    <col min="11238" max="11238" width="9.75" style="83" customWidth="1"/>
    <col min="11239" max="11486" width="9" style="83"/>
    <col min="11487" max="11487" width="10.5" style="83" customWidth="1"/>
    <col min="11488" max="11488" width="9.5" style="83" customWidth="1"/>
    <col min="11489" max="11489" width="9.75" style="83" customWidth="1"/>
    <col min="11490" max="11490" width="9.875" style="83" customWidth="1"/>
    <col min="11491" max="11492" width="10" style="83" customWidth="1"/>
    <col min="11493" max="11493" width="10.125" style="83" customWidth="1"/>
    <col min="11494" max="11494" width="9.75" style="83" customWidth="1"/>
    <col min="11495" max="11742" width="9" style="83"/>
    <col min="11743" max="11743" width="10.5" style="83" customWidth="1"/>
    <col min="11744" max="11744" width="9.5" style="83" customWidth="1"/>
    <col min="11745" max="11745" width="9.75" style="83" customWidth="1"/>
    <col min="11746" max="11746" width="9.875" style="83" customWidth="1"/>
    <col min="11747" max="11748" width="10" style="83" customWidth="1"/>
    <col min="11749" max="11749" width="10.125" style="83" customWidth="1"/>
    <col min="11750" max="11750" width="9.75" style="83" customWidth="1"/>
    <col min="11751" max="11998" width="9" style="83"/>
    <col min="11999" max="11999" width="10.5" style="83" customWidth="1"/>
    <col min="12000" max="12000" width="9.5" style="83" customWidth="1"/>
    <col min="12001" max="12001" width="9.75" style="83" customWidth="1"/>
    <col min="12002" max="12002" width="9.875" style="83" customWidth="1"/>
    <col min="12003" max="12004" width="10" style="83" customWidth="1"/>
    <col min="12005" max="12005" width="10.125" style="83" customWidth="1"/>
    <col min="12006" max="12006" width="9.75" style="83" customWidth="1"/>
    <col min="12007" max="12254" width="9" style="83"/>
    <col min="12255" max="12255" width="10.5" style="83" customWidth="1"/>
    <col min="12256" max="12256" width="9.5" style="83" customWidth="1"/>
    <col min="12257" max="12257" width="9.75" style="83" customWidth="1"/>
    <col min="12258" max="12258" width="9.875" style="83" customWidth="1"/>
    <col min="12259" max="12260" width="10" style="83" customWidth="1"/>
    <col min="12261" max="12261" width="10.125" style="83" customWidth="1"/>
    <col min="12262" max="12262" width="9.75" style="83" customWidth="1"/>
    <col min="12263" max="12510" width="9" style="83"/>
    <col min="12511" max="12511" width="10.5" style="83" customWidth="1"/>
    <col min="12512" max="12512" width="9.5" style="83" customWidth="1"/>
    <col min="12513" max="12513" width="9.75" style="83" customWidth="1"/>
    <col min="12514" max="12514" width="9.875" style="83" customWidth="1"/>
    <col min="12515" max="12516" width="10" style="83" customWidth="1"/>
    <col min="12517" max="12517" width="10.125" style="83" customWidth="1"/>
    <col min="12518" max="12518" width="9.75" style="83" customWidth="1"/>
    <col min="12519" max="12766" width="9" style="83"/>
    <col min="12767" max="12767" width="10.5" style="83" customWidth="1"/>
    <col min="12768" max="12768" width="9.5" style="83" customWidth="1"/>
    <col min="12769" max="12769" width="9.75" style="83" customWidth="1"/>
    <col min="12770" max="12770" width="9.875" style="83" customWidth="1"/>
    <col min="12771" max="12772" width="10" style="83" customWidth="1"/>
    <col min="12773" max="12773" width="10.125" style="83" customWidth="1"/>
    <col min="12774" max="12774" width="9.75" style="83" customWidth="1"/>
    <col min="12775" max="13022" width="9" style="83"/>
    <col min="13023" max="13023" width="10.5" style="83" customWidth="1"/>
    <col min="13024" max="13024" width="9.5" style="83" customWidth="1"/>
    <col min="13025" max="13025" width="9.75" style="83" customWidth="1"/>
    <col min="13026" max="13026" width="9.875" style="83" customWidth="1"/>
    <col min="13027" max="13028" width="10" style="83" customWidth="1"/>
    <col min="13029" max="13029" width="10.125" style="83" customWidth="1"/>
    <col min="13030" max="13030" width="9.75" style="83" customWidth="1"/>
    <col min="13031" max="13278" width="9" style="83"/>
    <col min="13279" max="13279" width="10.5" style="83" customWidth="1"/>
    <col min="13280" max="13280" width="9.5" style="83" customWidth="1"/>
    <col min="13281" max="13281" width="9.75" style="83" customWidth="1"/>
    <col min="13282" max="13282" width="9.875" style="83" customWidth="1"/>
    <col min="13283" max="13284" width="10" style="83" customWidth="1"/>
    <col min="13285" max="13285" width="10.125" style="83" customWidth="1"/>
    <col min="13286" max="13286" width="9.75" style="83" customWidth="1"/>
    <col min="13287" max="13534" width="9" style="83"/>
    <col min="13535" max="13535" width="10.5" style="83" customWidth="1"/>
    <col min="13536" max="13536" width="9.5" style="83" customWidth="1"/>
    <col min="13537" max="13537" width="9.75" style="83" customWidth="1"/>
    <col min="13538" max="13538" width="9.875" style="83" customWidth="1"/>
    <col min="13539" max="13540" width="10" style="83" customWidth="1"/>
    <col min="13541" max="13541" width="10.125" style="83" customWidth="1"/>
    <col min="13542" max="13542" width="9.75" style="83" customWidth="1"/>
    <col min="13543" max="13790" width="9" style="83"/>
    <col min="13791" max="13791" width="10.5" style="83" customWidth="1"/>
    <col min="13792" max="13792" width="9.5" style="83" customWidth="1"/>
    <col min="13793" max="13793" width="9.75" style="83" customWidth="1"/>
    <col min="13794" max="13794" width="9.875" style="83" customWidth="1"/>
    <col min="13795" max="13796" width="10" style="83" customWidth="1"/>
    <col min="13797" max="13797" width="10.125" style="83" customWidth="1"/>
    <col min="13798" max="13798" width="9.75" style="83" customWidth="1"/>
    <col min="13799" max="14046" width="9" style="83"/>
    <col min="14047" max="14047" width="10.5" style="83" customWidth="1"/>
    <col min="14048" max="14048" width="9.5" style="83" customWidth="1"/>
    <col min="14049" max="14049" width="9.75" style="83" customWidth="1"/>
    <col min="14050" max="14050" width="9.875" style="83" customWidth="1"/>
    <col min="14051" max="14052" width="10" style="83" customWidth="1"/>
    <col min="14053" max="14053" width="10.125" style="83" customWidth="1"/>
    <col min="14054" max="14054" width="9.75" style="83" customWidth="1"/>
    <col min="14055" max="14302" width="9" style="83"/>
    <col min="14303" max="14303" width="10.5" style="83" customWidth="1"/>
    <col min="14304" max="14304" width="9.5" style="83" customWidth="1"/>
    <col min="14305" max="14305" width="9.75" style="83" customWidth="1"/>
    <col min="14306" max="14306" width="9.875" style="83" customWidth="1"/>
    <col min="14307" max="14308" width="10" style="83" customWidth="1"/>
    <col min="14309" max="14309" width="10.125" style="83" customWidth="1"/>
    <col min="14310" max="14310" width="9.75" style="83" customWidth="1"/>
    <col min="14311" max="14558" width="9" style="83"/>
    <col min="14559" max="14559" width="10.5" style="83" customWidth="1"/>
    <col min="14560" max="14560" width="9.5" style="83" customWidth="1"/>
    <col min="14561" max="14561" width="9.75" style="83" customWidth="1"/>
    <col min="14562" max="14562" width="9.875" style="83" customWidth="1"/>
    <col min="14563" max="14564" width="10" style="83" customWidth="1"/>
    <col min="14565" max="14565" width="10.125" style="83" customWidth="1"/>
    <col min="14566" max="14566" width="9.75" style="83" customWidth="1"/>
    <col min="14567" max="14814" width="9" style="83"/>
    <col min="14815" max="14815" width="10.5" style="83" customWidth="1"/>
    <col min="14816" max="14816" width="9.5" style="83" customWidth="1"/>
    <col min="14817" max="14817" width="9.75" style="83" customWidth="1"/>
    <col min="14818" max="14818" width="9.875" style="83" customWidth="1"/>
    <col min="14819" max="14820" width="10" style="83" customWidth="1"/>
    <col min="14821" max="14821" width="10.125" style="83" customWidth="1"/>
    <col min="14822" max="14822" width="9.75" style="83" customWidth="1"/>
    <col min="14823" max="15070" width="9" style="83"/>
    <col min="15071" max="15071" width="10.5" style="83" customWidth="1"/>
    <col min="15072" max="15072" width="9.5" style="83" customWidth="1"/>
    <col min="15073" max="15073" width="9.75" style="83" customWidth="1"/>
    <col min="15074" max="15074" width="9.875" style="83" customWidth="1"/>
    <col min="15075" max="15076" width="10" style="83" customWidth="1"/>
    <col min="15077" max="15077" width="10.125" style="83" customWidth="1"/>
    <col min="15078" max="15078" width="9.75" style="83" customWidth="1"/>
    <col min="15079" max="15326" width="9" style="83"/>
    <col min="15327" max="15327" width="10.5" style="83" customWidth="1"/>
    <col min="15328" max="15328" width="9.5" style="83" customWidth="1"/>
    <col min="15329" max="15329" width="9.75" style="83" customWidth="1"/>
    <col min="15330" max="15330" width="9.875" style="83" customWidth="1"/>
    <col min="15331" max="15332" width="10" style="83" customWidth="1"/>
    <col min="15333" max="15333" width="10.125" style="83" customWidth="1"/>
    <col min="15334" max="15334" width="9.75" style="83" customWidth="1"/>
    <col min="15335" max="15582" width="9" style="83"/>
    <col min="15583" max="15583" width="10.5" style="83" customWidth="1"/>
    <col min="15584" max="15584" width="9.5" style="83" customWidth="1"/>
    <col min="15585" max="15585" width="9.75" style="83" customWidth="1"/>
    <col min="15586" max="15586" width="9.875" style="83" customWidth="1"/>
    <col min="15587" max="15588" width="10" style="83" customWidth="1"/>
    <col min="15589" max="15589" width="10.125" style="83" customWidth="1"/>
    <col min="15590" max="15590" width="9.75" style="83" customWidth="1"/>
    <col min="15591" max="15838" width="9" style="83"/>
    <col min="15839" max="15839" width="10.5" style="83" customWidth="1"/>
    <col min="15840" max="15840" width="9.5" style="83" customWidth="1"/>
    <col min="15841" max="15841" width="9.75" style="83" customWidth="1"/>
    <col min="15842" max="15842" width="9.875" style="83" customWidth="1"/>
    <col min="15843" max="15844" width="10" style="83" customWidth="1"/>
    <col min="15845" max="15845" width="10.125" style="83" customWidth="1"/>
    <col min="15846" max="15846" width="9.75" style="83" customWidth="1"/>
    <col min="15847" max="16094" width="9" style="83"/>
    <col min="16095" max="16095" width="10.5" style="83" customWidth="1"/>
    <col min="16096" max="16096" width="9.5" style="83" customWidth="1"/>
    <col min="16097" max="16097" width="9.75" style="83" customWidth="1"/>
    <col min="16098" max="16098" width="9.875" style="83" customWidth="1"/>
    <col min="16099" max="16100" width="10" style="83" customWidth="1"/>
    <col min="16101" max="16101" width="10.125" style="83" customWidth="1"/>
    <col min="16102" max="16102" width="9.75" style="83" customWidth="1"/>
    <col min="16103" max="16384" width="9" style="83"/>
  </cols>
  <sheetData>
    <row r="1" spans="1:14" s="129" customFormat="1" ht="25.5" customHeight="1">
      <c r="A1" s="1347" t="s">
        <v>3572</v>
      </c>
      <c r="B1" s="1348"/>
      <c r="C1" s="1348"/>
      <c r="D1" s="1348"/>
      <c r="E1" s="1348"/>
      <c r="F1" s="1348"/>
      <c r="G1" s="83"/>
      <c r="H1" s="185"/>
      <c r="I1" s="83"/>
      <c r="J1" s="3065"/>
      <c r="K1" s="3065"/>
      <c r="L1" s="83"/>
      <c r="M1" s="83"/>
      <c r="N1" s="185" t="s">
        <v>674</v>
      </c>
    </row>
    <row r="2" spans="1:14" s="601" customFormat="1" ht="18" customHeight="1">
      <c r="A2" s="2647" t="s">
        <v>767</v>
      </c>
      <c r="B2" s="2759" t="s">
        <v>514</v>
      </c>
      <c r="C2" s="2594" t="s">
        <v>779</v>
      </c>
      <c r="D2" s="2643"/>
      <c r="E2" s="2643"/>
      <c r="F2" s="2643"/>
      <c r="G2" s="2643"/>
      <c r="H2" s="2643"/>
      <c r="I2" s="2590"/>
      <c r="J2" s="2728" t="s">
        <v>780</v>
      </c>
      <c r="K2" s="2592" t="s">
        <v>781</v>
      </c>
      <c r="L2" s="2592"/>
      <c r="M2" s="2592"/>
      <c r="N2" s="2594"/>
    </row>
    <row r="3" spans="1:14" s="1350" customFormat="1" ht="18" customHeight="1">
      <c r="A3" s="2722"/>
      <c r="B3" s="2720"/>
      <c r="C3" s="587" t="s">
        <v>101</v>
      </c>
      <c r="D3" s="568" t="s">
        <v>693</v>
      </c>
      <c r="E3" s="1349" t="s">
        <v>694</v>
      </c>
      <c r="F3" s="1349" t="s">
        <v>695</v>
      </c>
      <c r="G3" s="1349" t="s">
        <v>696</v>
      </c>
      <c r="H3" s="1349" t="s">
        <v>777</v>
      </c>
      <c r="I3" s="569" t="s">
        <v>778</v>
      </c>
      <c r="J3" s="2725"/>
      <c r="K3" s="587" t="s">
        <v>101</v>
      </c>
      <c r="L3" s="171" t="s">
        <v>782</v>
      </c>
      <c r="M3" s="172" t="s">
        <v>783</v>
      </c>
      <c r="N3" s="173" t="s">
        <v>784</v>
      </c>
    </row>
    <row r="4" spans="1:14" s="129" customFormat="1" ht="18" customHeight="1">
      <c r="A4" s="1238"/>
      <c r="B4" s="159" t="s">
        <v>2660</v>
      </c>
      <c r="C4" s="159" t="s">
        <v>431</v>
      </c>
      <c r="D4" s="126" t="s">
        <v>431</v>
      </c>
      <c r="E4" s="1351" t="s">
        <v>431</v>
      </c>
      <c r="F4" s="1351" t="s">
        <v>2660</v>
      </c>
      <c r="G4" s="1351" t="s">
        <v>431</v>
      </c>
      <c r="H4" s="1351" t="s">
        <v>431</v>
      </c>
      <c r="I4" s="157" t="s">
        <v>431</v>
      </c>
      <c r="J4" s="159" t="s">
        <v>2660</v>
      </c>
      <c r="K4" s="159" t="s">
        <v>431</v>
      </c>
      <c r="L4" s="158" t="s">
        <v>431</v>
      </c>
      <c r="M4" s="1351" t="s">
        <v>431</v>
      </c>
      <c r="N4" s="339" t="s">
        <v>431</v>
      </c>
    </row>
    <row r="5" spans="1:14" s="129" customFormat="1" ht="18" hidden="1" customHeight="1">
      <c r="A5" s="594" t="s">
        <v>684</v>
      </c>
      <c r="B5" s="355">
        <v>1778</v>
      </c>
      <c r="C5" s="1352">
        <v>1692</v>
      </c>
      <c r="D5" s="353">
        <v>288</v>
      </c>
      <c r="E5" s="354">
        <v>276</v>
      </c>
      <c r="F5" s="354">
        <v>268</v>
      </c>
      <c r="G5" s="354">
        <v>269</v>
      </c>
      <c r="H5" s="354">
        <v>300</v>
      </c>
      <c r="I5" s="1353">
        <v>291</v>
      </c>
      <c r="J5" s="355">
        <v>74</v>
      </c>
      <c r="K5" s="355">
        <v>12</v>
      </c>
      <c r="L5" s="356">
        <v>5</v>
      </c>
      <c r="M5" s="357" t="s">
        <v>111</v>
      </c>
      <c r="N5" s="353">
        <v>7</v>
      </c>
    </row>
    <row r="6" spans="1:14" s="129" customFormat="1" ht="18" hidden="1" customHeight="1">
      <c r="A6" s="571">
        <v>22</v>
      </c>
      <c r="B6" s="355">
        <v>1756</v>
      </c>
      <c r="C6" s="1352">
        <v>1695</v>
      </c>
      <c r="D6" s="353">
        <v>283</v>
      </c>
      <c r="E6" s="354">
        <v>287</v>
      </c>
      <c r="F6" s="354">
        <v>275</v>
      </c>
      <c r="G6" s="354">
        <v>276</v>
      </c>
      <c r="H6" s="354">
        <v>266</v>
      </c>
      <c r="I6" s="1353">
        <v>308</v>
      </c>
      <c r="J6" s="355">
        <v>46</v>
      </c>
      <c r="K6" s="355">
        <v>15</v>
      </c>
      <c r="L6" s="356">
        <v>5</v>
      </c>
      <c r="M6" s="357" t="s">
        <v>111</v>
      </c>
      <c r="N6" s="353">
        <v>10</v>
      </c>
    </row>
    <row r="7" spans="1:14" s="129" customFormat="1" ht="18" hidden="1" customHeight="1">
      <c r="A7" s="571" t="s">
        <v>3985</v>
      </c>
      <c r="B7" s="355">
        <v>1693</v>
      </c>
      <c r="C7" s="1352">
        <v>1618</v>
      </c>
      <c r="D7" s="353">
        <v>253</v>
      </c>
      <c r="E7" s="354">
        <v>271</v>
      </c>
      <c r="F7" s="354">
        <v>270</v>
      </c>
      <c r="G7" s="354">
        <v>274</v>
      </c>
      <c r="H7" s="354">
        <v>273</v>
      </c>
      <c r="I7" s="1353">
        <v>277</v>
      </c>
      <c r="J7" s="355">
        <v>55</v>
      </c>
      <c r="K7" s="355">
        <v>20</v>
      </c>
      <c r="L7" s="356">
        <v>6</v>
      </c>
      <c r="M7" s="357" t="s">
        <v>111</v>
      </c>
      <c r="N7" s="353">
        <v>14</v>
      </c>
    </row>
    <row r="8" spans="1:14" s="129" customFormat="1" ht="18" customHeight="1">
      <c r="A8" s="571" t="s">
        <v>3987</v>
      </c>
      <c r="B8" s="355">
        <v>1680</v>
      </c>
      <c r="C8" s="1352">
        <v>1632</v>
      </c>
      <c r="D8" s="353">
        <v>271</v>
      </c>
      <c r="E8" s="354">
        <v>260</v>
      </c>
      <c r="F8" s="354">
        <v>264</v>
      </c>
      <c r="G8" s="354">
        <v>269</v>
      </c>
      <c r="H8" s="354">
        <v>282</v>
      </c>
      <c r="I8" s="353">
        <v>286</v>
      </c>
      <c r="J8" s="355">
        <v>27</v>
      </c>
      <c r="K8" s="355">
        <v>21</v>
      </c>
      <c r="L8" s="356">
        <v>6</v>
      </c>
      <c r="M8" s="357" t="s">
        <v>111</v>
      </c>
      <c r="N8" s="353">
        <v>15</v>
      </c>
    </row>
    <row r="9" spans="1:14" s="129" customFormat="1" ht="18" customHeight="1">
      <c r="A9" s="571">
        <v>25</v>
      </c>
      <c r="B9" s="355">
        <v>1639</v>
      </c>
      <c r="C9" s="1352">
        <v>1578</v>
      </c>
      <c r="D9" s="353">
        <v>257</v>
      </c>
      <c r="E9" s="354">
        <v>262</v>
      </c>
      <c r="F9" s="354">
        <v>237</v>
      </c>
      <c r="G9" s="354">
        <v>261</v>
      </c>
      <c r="H9" s="354">
        <v>280</v>
      </c>
      <c r="I9" s="353">
        <v>281</v>
      </c>
      <c r="J9" s="355">
        <v>43</v>
      </c>
      <c r="K9" s="355">
        <v>18</v>
      </c>
      <c r="L9" s="356">
        <v>7</v>
      </c>
      <c r="M9" s="357" t="s">
        <v>111</v>
      </c>
      <c r="N9" s="353">
        <v>11</v>
      </c>
    </row>
    <row r="10" spans="1:14" s="129" customFormat="1" ht="18" customHeight="1">
      <c r="A10" s="571">
        <v>26</v>
      </c>
      <c r="B10" s="355">
        <v>1589</v>
      </c>
      <c r="C10" s="1352">
        <v>1506</v>
      </c>
      <c r="D10" s="353">
        <v>242</v>
      </c>
      <c r="E10" s="354">
        <v>240</v>
      </c>
      <c r="F10" s="354">
        <v>248</v>
      </c>
      <c r="G10" s="354">
        <v>241</v>
      </c>
      <c r="H10" s="354">
        <v>257</v>
      </c>
      <c r="I10" s="353">
        <v>278</v>
      </c>
      <c r="J10" s="355">
        <v>57</v>
      </c>
      <c r="K10" s="355">
        <v>26</v>
      </c>
      <c r="L10" s="356">
        <v>16</v>
      </c>
      <c r="M10" s="357" t="s">
        <v>111</v>
      </c>
      <c r="N10" s="353">
        <v>10</v>
      </c>
    </row>
    <row r="11" spans="1:14" s="129" customFormat="1" ht="18" customHeight="1">
      <c r="A11" s="571">
        <v>27</v>
      </c>
      <c r="B11" s="355">
        <v>1566</v>
      </c>
      <c r="C11" s="1352">
        <v>1470</v>
      </c>
      <c r="D11" s="353">
        <v>260</v>
      </c>
      <c r="E11" s="354">
        <v>226</v>
      </c>
      <c r="F11" s="354">
        <v>230</v>
      </c>
      <c r="G11" s="354">
        <v>252</v>
      </c>
      <c r="H11" s="354">
        <v>236</v>
      </c>
      <c r="I11" s="353">
        <v>266</v>
      </c>
      <c r="J11" s="355">
        <v>69</v>
      </c>
      <c r="K11" s="355">
        <v>27</v>
      </c>
      <c r="L11" s="356">
        <v>17</v>
      </c>
      <c r="M11" s="357" t="s">
        <v>111</v>
      </c>
      <c r="N11" s="353">
        <v>10</v>
      </c>
    </row>
    <row r="12" spans="1:14" s="129" customFormat="1" ht="18" customHeight="1">
      <c r="A12" s="571">
        <v>28</v>
      </c>
      <c r="B12" s="355">
        <v>1525</v>
      </c>
      <c r="C12" s="1352">
        <v>1445</v>
      </c>
      <c r="D12" s="358">
        <v>235</v>
      </c>
      <c r="E12" s="354">
        <v>246</v>
      </c>
      <c r="F12" s="354">
        <v>215</v>
      </c>
      <c r="G12" s="354">
        <v>240</v>
      </c>
      <c r="H12" s="354">
        <v>259</v>
      </c>
      <c r="I12" s="353">
        <v>250</v>
      </c>
      <c r="J12" s="355">
        <v>52</v>
      </c>
      <c r="K12" s="355">
        <v>28</v>
      </c>
      <c r="L12" s="356">
        <v>19</v>
      </c>
      <c r="M12" s="357" t="s">
        <v>111</v>
      </c>
      <c r="N12" s="353">
        <v>9</v>
      </c>
    </row>
    <row r="13" spans="1:14" s="129" customFormat="1" ht="18" customHeight="1">
      <c r="A13" s="571">
        <v>29</v>
      </c>
      <c r="B13" s="355">
        <v>1511</v>
      </c>
      <c r="C13" s="1352">
        <v>1417</v>
      </c>
      <c r="D13" s="353">
        <v>249</v>
      </c>
      <c r="E13" s="354">
        <v>224</v>
      </c>
      <c r="F13" s="354">
        <v>242</v>
      </c>
      <c r="G13" s="354">
        <v>215</v>
      </c>
      <c r="H13" s="354">
        <v>228</v>
      </c>
      <c r="I13" s="353">
        <v>259</v>
      </c>
      <c r="J13" s="355">
        <v>63</v>
      </c>
      <c r="K13" s="355">
        <v>31</v>
      </c>
      <c r="L13" s="356">
        <v>20</v>
      </c>
      <c r="M13" s="357" t="s">
        <v>111</v>
      </c>
      <c r="N13" s="353">
        <v>11</v>
      </c>
    </row>
    <row r="14" spans="1:14" s="129" customFormat="1" ht="18" customHeight="1">
      <c r="A14" s="571">
        <v>30</v>
      </c>
      <c r="B14" s="355">
        <v>1493</v>
      </c>
      <c r="C14" s="1352">
        <v>1390</v>
      </c>
      <c r="D14" s="353">
        <v>245</v>
      </c>
      <c r="E14" s="354">
        <v>234</v>
      </c>
      <c r="F14" s="354">
        <v>213</v>
      </c>
      <c r="G14" s="354">
        <v>240</v>
      </c>
      <c r="H14" s="354">
        <v>214</v>
      </c>
      <c r="I14" s="353">
        <v>244</v>
      </c>
      <c r="J14" s="355">
        <v>67</v>
      </c>
      <c r="K14" s="355">
        <v>36</v>
      </c>
      <c r="L14" s="356">
        <v>24</v>
      </c>
      <c r="M14" s="357" t="s">
        <v>111</v>
      </c>
      <c r="N14" s="353">
        <v>12</v>
      </c>
    </row>
    <row r="15" spans="1:14" s="129" customFormat="1" ht="18" customHeight="1">
      <c r="A15" s="571" t="s">
        <v>685</v>
      </c>
      <c r="B15" s="355">
        <v>1500</v>
      </c>
      <c r="C15" s="1352">
        <v>1408</v>
      </c>
      <c r="D15" s="353">
        <v>244</v>
      </c>
      <c r="E15" s="354">
        <v>243</v>
      </c>
      <c r="F15" s="354">
        <v>240</v>
      </c>
      <c r="G15" s="354">
        <v>213</v>
      </c>
      <c r="H15" s="354">
        <v>245</v>
      </c>
      <c r="I15" s="353">
        <v>223</v>
      </c>
      <c r="J15" s="355">
        <v>46</v>
      </c>
      <c r="K15" s="355">
        <v>46</v>
      </c>
      <c r="L15" s="356">
        <v>29</v>
      </c>
      <c r="M15" s="357" t="s">
        <v>111</v>
      </c>
      <c r="N15" s="353">
        <v>17</v>
      </c>
    </row>
    <row r="16" spans="1:14" s="129" customFormat="1" ht="18" customHeight="1">
      <c r="A16" s="571">
        <v>2</v>
      </c>
      <c r="B16" s="355">
        <v>1477</v>
      </c>
      <c r="C16" s="1352">
        <v>1384</v>
      </c>
      <c r="D16" s="358">
        <v>202</v>
      </c>
      <c r="E16" s="354">
        <v>245</v>
      </c>
      <c r="F16" s="354">
        <v>241</v>
      </c>
      <c r="G16" s="354">
        <v>240</v>
      </c>
      <c r="H16" s="354">
        <v>212</v>
      </c>
      <c r="I16" s="353">
        <v>244</v>
      </c>
      <c r="J16" s="355">
        <v>42</v>
      </c>
      <c r="K16" s="355">
        <v>51</v>
      </c>
      <c r="L16" s="356">
        <v>36</v>
      </c>
      <c r="M16" s="357" t="s">
        <v>111</v>
      </c>
      <c r="N16" s="353">
        <v>15</v>
      </c>
    </row>
    <row r="17" spans="1:15" s="129" customFormat="1" ht="18" customHeight="1">
      <c r="A17" s="571">
        <v>3</v>
      </c>
      <c r="B17" s="355">
        <v>1465</v>
      </c>
      <c r="C17" s="1352">
        <v>1375</v>
      </c>
      <c r="D17" s="353">
        <v>237</v>
      </c>
      <c r="E17" s="354">
        <v>203</v>
      </c>
      <c r="F17" s="354">
        <v>246</v>
      </c>
      <c r="G17" s="354">
        <v>228</v>
      </c>
      <c r="H17" s="354">
        <v>240</v>
      </c>
      <c r="I17" s="353">
        <v>221</v>
      </c>
      <c r="J17" s="355">
        <v>40</v>
      </c>
      <c r="K17" s="355">
        <v>50</v>
      </c>
      <c r="L17" s="356">
        <v>31</v>
      </c>
      <c r="M17" s="357" t="s">
        <v>2997</v>
      </c>
      <c r="N17" s="353">
        <v>19</v>
      </c>
    </row>
    <row r="18" spans="1:15" s="129" customFormat="1" ht="18" customHeight="1">
      <c r="A18" s="1749">
        <v>4</v>
      </c>
      <c r="B18" s="355">
        <v>1473</v>
      </c>
      <c r="C18" s="1352">
        <v>1382</v>
      </c>
      <c r="D18" s="358">
        <v>232</v>
      </c>
      <c r="E18" s="354">
        <v>239</v>
      </c>
      <c r="F18" s="354">
        <v>201</v>
      </c>
      <c r="G18" s="354">
        <v>245</v>
      </c>
      <c r="H18" s="354">
        <v>227</v>
      </c>
      <c r="I18" s="353">
        <v>238</v>
      </c>
      <c r="J18" s="355">
        <v>40</v>
      </c>
      <c r="K18" s="355">
        <v>51</v>
      </c>
      <c r="L18" s="356">
        <v>35</v>
      </c>
      <c r="M18" s="357" t="s">
        <v>680</v>
      </c>
      <c r="N18" s="353">
        <v>16</v>
      </c>
    </row>
    <row r="19" spans="1:15" s="129" customFormat="1" ht="18" customHeight="1">
      <c r="A19" s="1807">
        <v>5</v>
      </c>
      <c r="B19" s="2256">
        <v>1426</v>
      </c>
      <c r="C19" s="2256">
        <v>1354</v>
      </c>
      <c r="D19" s="2257">
        <v>205</v>
      </c>
      <c r="E19" s="2258">
        <v>231</v>
      </c>
      <c r="F19" s="2258">
        <v>236</v>
      </c>
      <c r="G19" s="2258">
        <v>200</v>
      </c>
      <c r="H19" s="2258">
        <v>244</v>
      </c>
      <c r="I19" s="2259">
        <v>238</v>
      </c>
      <c r="J19" s="2256">
        <v>21</v>
      </c>
      <c r="K19" s="2256">
        <v>51</v>
      </c>
      <c r="L19" s="2257">
        <v>37</v>
      </c>
      <c r="M19" s="2258">
        <v>0</v>
      </c>
      <c r="N19" s="2259">
        <v>14</v>
      </c>
    </row>
    <row r="20" spans="1:15" s="129" customFormat="1" ht="18" customHeight="1">
      <c r="A20" s="1788">
        <v>6</v>
      </c>
      <c r="B20" s="2260">
        <v>1413</v>
      </c>
      <c r="C20" s="2260">
        <v>1327</v>
      </c>
      <c r="D20" s="2261">
        <v>225</v>
      </c>
      <c r="E20" s="2262">
        <v>200</v>
      </c>
      <c r="F20" s="2262">
        <v>224</v>
      </c>
      <c r="G20" s="2262">
        <v>235</v>
      </c>
      <c r="H20" s="2262">
        <v>198</v>
      </c>
      <c r="I20" s="2263">
        <v>245</v>
      </c>
      <c r="J20" s="2260">
        <v>36</v>
      </c>
      <c r="K20" s="2260">
        <v>50</v>
      </c>
      <c r="L20" s="2261">
        <v>36</v>
      </c>
      <c r="M20" s="2262">
        <v>0</v>
      </c>
      <c r="N20" s="2263">
        <v>14</v>
      </c>
    </row>
    <row r="21" spans="1:15" s="129" customFormat="1" ht="18" customHeight="1">
      <c r="A21" s="599" t="s">
        <v>3952</v>
      </c>
      <c r="B21" s="599"/>
      <c r="C21" s="599"/>
      <c r="D21" s="599"/>
      <c r="E21" s="599"/>
      <c r="F21" s="599"/>
      <c r="G21" s="83"/>
      <c r="H21" s="83"/>
      <c r="I21" s="83"/>
      <c r="J21" s="83"/>
      <c r="K21" s="83"/>
      <c r="L21" s="83"/>
      <c r="M21" s="83"/>
      <c r="N21" s="83"/>
    </row>
    <row r="22" spans="1:15" ht="18" customHeight="1">
      <c r="A22" s="599"/>
      <c r="B22" s="599"/>
      <c r="C22" s="599"/>
      <c r="D22" s="599"/>
      <c r="E22" s="599"/>
      <c r="F22" s="599"/>
    </row>
    <row r="23" spans="1:15" ht="25.5" customHeight="1">
      <c r="A23" s="1347" t="s">
        <v>3573</v>
      </c>
      <c r="B23" s="1348"/>
      <c r="C23" s="1348"/>
      <c r="D23" s="1348"/>
      <c r="E23" s="1348"/>
      <c r="F23" s="1348"/>
      <c r="H23" s="185"/>
      <c r="J23" s="3065"/>
      <c r="K23" s="3065"/>
      <c r="N23" s="185" t="s">
        <v>674</v>
      </c>
      <c r="O23" s="1348"/>
    </row>
    <row r="24" spans="1:15" ht="18" customHeight="1">
      <c r="A24" s="2647" t="s">
        <v>767</v>
      </c>
      <c r="B24" s="2759" t="s">
        <v>514</v>
      </c>
      <c r="C24" s="2594" t="s">
        <v>779</v>
      </c>
      <c r="D24" s="2643"/>
      <c r="E24" s="2643"/>
      <c r="F24" s="2643"/>
      <c r="G24" s="2643"/>
      <c r="H24" s="2643"/>
      <c r="I24" s="2590"/>
      <c r="J24" s="2728" t="s">
        <v>780</v>
      </c>
      <c r="K24" s="2592" t="s">
        <v>781</v>
      </c>
      <c r="L24" s="2592"/>
      <c r="M24" s="2592"/>
      <c r="N24" s="2594"/>
      <c r="O24" s="599"/>
    </row>
    <row r="25" spans="1:15" ht="18" customHeight="1">
      <c r="A25" s="2722"/>
      <c r="B25" s="2720"/>
      <c r="C25" s="587" t="s">
        <v>101</v>
      </c>
      <c r="D25" s="568" t="s">
        <v>693</v>
      </c>
      <c r="E25" s="1349" t="s">
        <v>694</v>
      </c>
      <c r="F25" s="1349" t="s">
        <v>695</v>
      </c>
      <c r="G25" s="1349" t="s">
        <v>696</v>
      </c>
      <c r="H25" s="1349" t="s">
        <v>777</v>
      </c>
      <c r="I25" s="569" t="s">
        <v>778</v>
      </c>
      <c r="J25" s="2725"/>
      <c r="K25" s="587" t="s">
        <v>101</v>
      </c>
      <c r="L25" s="171" t="s">
        <v>782</v>
      </c>
      <c r="M25" s="172" t="s">
        <v>783</v>
      </c>
      <c r="N25" s="173" t="s">
        <v>784</v>
      </c>
      <c r="O25" s="601"/>
    </row>
    <row r="26" spans="1:15" ht="18" customHeight="1">
      <c r="A26" s="1238"/>
      <c r="B26" s="159" t="s">
        <v>763</v>
      </c>
      <c r="C26" s="159" t="s">
        <v>763</v>
      </c>
      <c r="D26" s="126" t="s">
        <v>763</v>
      </c>
      <c r="E26" s="1351" t="s">
        <v>763</v>
      </c>
      <c r="F26" s="1351" t="s">
        <v>763</v>
      </c>
      <c r="G26" s="1351" t="s">
        <v>763</v>
      </c>
      <c r="H26" s="1351" t="s">
        <v>763</v>
      </c>
      <c r="I26" s="157" t="s">
        <v>763</v>
      </c>
      <c r="J26" s="159" t="s">
        <v>763</v>
      </c>
      <c r="K26" s="159" t="s">
        <v>763</v>
      </c>
      <c r="L26" s="158" t="s">
        <v>763</v>
      </c>
      <c r="M26" s="1351" t="s">
        <v>763</v>
      </c>
      <c r="N26" s="339" t="s">
        <v>763</v>
      </c>
      <c r="O26" s="126"/>
    </row>
    <row r="27" spans="1:15" ht="18" hidden="1" customHeight="1">
      <c r="A27" s="594" t="s">
        <v>684</v>
      </c>
      <c r="B27" s="160">
        <v>93</v>
      </c>
      <c r="C27" s="1354">
        <v>80</v>
      </c>
      <c r="D27" s="169">
        <v>14</v>
      </c>
      <c r="E27" s="174">
        <v>14</v>
      </c>
      <c r="F27" s="174">
        <v>13</v>
      </c>
      <c r="G27" s="174">
        <v>13</v>
      </c>
      <c r="H27" s="174">
        <v>13</v>
      </c>
      <c r="I27" s="166">
        <v>13</v>
      </c>
      <c r="J27" s="160">
        <v>7</v>
      </c>
      <c r="K27" s="160">
        <v>6</v>
      </c>
      <c r="L27" s="161">
        <v>2</v>
      </c>
      <c r="M27" s="175" t="s">
        <v>145</v>
      </c>
      <c r="N27" s="169">
        <v>4</v>
      </c>
      <c r="O27" s="169"/>
    </row>
    <row r="28" spans="1:15" ht="18" hidden="1" customHeight="1">
      <c r="A28" s="571">
        <v>22</v>
      </c>
      <c r="B28" s="160">
        <v>97</v>
      </c>
      <c r="C28" s="1354">
        <v>86</v>
      </c>
      <c r="D28" s="169">
        <v>15</v>
      </c>
      <c r="E28" s="174">
        <v>14</v>
      </c>
      <c r="F28" s="174">
        <v>14</v>
      </c>
      <c r="G28" s="174">
        <v>14</v>
      </c>
      <c r="H28" s="174">
        <v>14</v>
      </c>
      <c r="I28" s="166">
        <v>15</v>
      </c>
      <c r="J28" s="160">
        <v>5</v>
      </c>
      <c r="K28" s="160">
        <v>6</v>
      </c>
      <c r="L28" s="161">
        <v>2</v>
      </c>
      <c r="M28" s="175" t="s">
        <v>145</v>
      </c>
      <c r="N28" s="169">
        <v>4</v>
      </c>
      <c r="O28" s="169"/>
    </row>
    <row r="29" spans="1:15" ht="18" hidden="1" customHeight="1">
      <c r="A29" s="571" t="s">
        <v>3985</v>
      </c>
      <c r="B29" s="160">
        <v>95</v>
      </c>
      <c r="C29" s="1354">
        <v>83</v>
      </c>
      <c r="D29" s="169">
        <v>14</v>
      </c>
      <c r="E29" s="174">
        <v>14</v>
      </c>
      <c r="F29" s="174">
        <v>12</v>
      </c>
      <c r="G29" s="174">
        <v>14</v>
      </c>
      <c r="H29" s="174">
        <v>14</v>
      </c>
      <c r="I29" s="166">
        <v>15</v>
      </c>
      <c r="J29" s="160">
        <v>5</v>
      </c>
      <c r="K29" s="160">
        <v>7</v>
      </c>
      <c r="L29" s="161">
        <v>3</v>
      </c>
      <c r="M29" s="175" t="s">
        <v>145</v>
      </c>
      <c r="N29" s="169">
        <v>4</v>
      </c>
      <c r="O29" s="169"/>
    </row>
    <row r="30" spans="1:15" ht="18" customHeight="1">
      <c r="A30" s="571" t="s">
        <v>3987</v>
      </c>
      <c r="B30" s="160">
        <v>91</v>
      </c>
      <c r="C30" s="1354">
        <v>83</v>
      </c>
      <c r="D30" s="169">
        <v>15</v>
      </c>
      <c r="E30" s="174">
        <v>14</v>
      </c>
      <c r="F30" s="174">
        <v>13</v>
      </c>
      <c r="G30" s="174">
        <v>12</v>
      </c>
      <c r="H30" s="174">
        <v>14</v>
      </c>
      <c r="I30" s="169">
        <v>15</v>
      </c>
      <c r="J30" s="160">
        <v>2</v>
      </c>
      <c r="K30" s="160">
        <v>6</v>
      </c>
      <c r="L30" s="161">
        <v>2</v>
      </c>
      <c r="M30" s="175" t="s">
        <v>145</v>
      </c>
      <c r="N30" s="169">
        <v>4</v>
      </c>
      <c r="O30" s="169"/>
    </row>
    <row r="31" spans="1:15" ht="18" customHeight="1">
      <c r="A31" s="571">
        <v>25</v>
      </c>
      <c r="B31" s="160">
        <v>91</v>
      </c>
      <c r="C31" s="1354">
        <v>81</v>
      </c>
      <c r="D31" s="169">
        <v>15</v>
      </c>
      <c r="E31" s="174">
        <v>14</v>
      </c>
      <c r="F31" s="174">
        <v>12</v>
      </c>
      <c r="G31" s="174">
        <v>13</v>
      </c>
      <c r="H31" s="174">
        <v>13</v>
      </c>
      <c r="I31" s="169">
        <v>14</v>
      </c>
      <c r="J31" s="160">
        <v>3</v>
      </c>
      <c r="K31" s="160">
        <v>7</v>
      </c>
      <c r="L31" s="161">
        <v>3</v>
      </c>
      <c r="M31" s="175" t="s">
        <v>145</v>
      </c>
      <c r="N31" s="169">
        <v>4</v>
      </c>
      <c r="O31" s="169"/>
    </row>
    <row r="32" spans="1:15" ht="18" customHeight="1">
      <c r="A32" s="571">
        <v>26</v>
      </c>
      <c r="B32" s="160">
        <v>90</v>
      </c>
      <c r="C32" s="1354">
        <v>78</v>
      </c>
      <c r="D32" s="169">
        <v>13</v>
      </c>
      <c r="E32" s="174">
        <v>13</v>
      </c>
      <c r="F32" s="174">
        <v>13</v>
      </c>
      <c r="G32" s="174">
        <v>13</v>
      </c>
      <c r="H32" s="174">
        <v>13</v>
      </c>
      <c r="I32" s="169">
        <v>13</v>
      </c>
      <c r="J32" s="160">
        <v>4</v>
      </c>
      <c r="K32" s="160">
        <v>8</v>
      </c>
      <c r="L32" s="161">
        <v>5</v>
      </c>
      <c r="M32" s="175" t="s">
        <v>145</v>
      </c>
      <c r="N32" s="169">
        <v>3</v>
      </c>
      <c r="O32" s="169"/>
    </row>
    <row r="33" spans="1:15" ht="18" customHeight="1">
      <c r="A33" s="571">
        <v>27</v>
      </c>
      <c r="B33" s="160">
        <v>90</v>
      </c>
      <c r="C33" s="1354">
        <v>75</v>
      </c>
      <c r="D33" s="169">
        <v>14</v>
      </c>
      <c r="E33" s="174">
        <v>11</v>
      </c>
      <c r="F33" s="174">
        <v>11</v>
      </c>
      <c r="G33" s="174">
        <v>13</v>
      </c>
      <c r="H33" s="174">
        <v>12</v>
      </c>
      <c r="I33" s="169">
        <v>14</v>
      </c>
      <c r="J33" s="160">
        <v>5</v>
      </c>
      <c r="K33" s="160">
        <v>10</v>
      </c>
      <c r="L33" s="161">
        <v>6</v>
      </c>
      <c r="M33" s="175" t="s">
        <v>145</v>
      </c>
      <c r="N33" s="169">
        <v>4</v>
      </c>
      <c r="O33" s="169"/>
    </row>
    <row r="34" spans="1:15" ht="18" customHeight="1">
      <c r="A34" s="571">
        <v>28</v>
      </c>
      <c r="B34" s="160">
        <v>90</v>
      </c>
      <c r="C34" s="1354">
        <v>75</v>
      </c>
      <c r="D34" s="176">
        <v>13</v>
      </c>
      <c r="E34" s="174">
        <v>12</v>
      </c>
      <c r="F34" s="174">
        <v>10</v>
      </c>
      <c r="G34" s="174">
        <v>12</v>
      </c>
      <c r="H34" s="174">
        <v>14</v>
      </c>
      <c r="I34" s="169">
        <v>14</v>
      </c>
      <c r="J34" s="160">
        <v>4</v>
      </c>
      <c r="K34" s="160">
        <v>11</v>
      </c>
      <c r="L34" s="161">
        <v>7</v>
      </c>
      <c r="M34" s="175" t="s">
        <v>145</v>
      </c>
      <c r="N34" s="169">
        <v>4</v>
      </c>
      <c r="O34" s="169"/>
    </row>
    <row r="35" spans="1:15" ht="18" customHeight="1">
      <c r="A35" s="571">
        <v>29</v>
      </c>
      <c r="B35" s="160">
        <v>90</v>
      </c>
      <c r="C35" s="1354">
        <v>73</v>
      </c>
      <c r="D35" s="169">
        <v>14</v>
      </c>
      <c r="E35" s="174">
        <v>12</v>
      </c>
      <c r="F35" s="174">
        <v>12</v>
      </c>
      <c r="G35" s="174">
        <v>10</v>
      </c>
      <c r="H35" s="174">
        <v>11</v>
      </c>
      <c r="I35" s="169">
        <v>14</v>
      </c>
      <c r="J35" s="160">
        <v>5</v>
      </c>
      <c r="K35" s="160">
        <v>12</v>
      </c>
      <c r="L35" s="161">
        <v>7</v>
      </c>
      <c r="M35" s="175" t="s">
        <v>111</v>
      </c>
      <c r="N35" s="169">
        <v>5</v>
      </c>
      <c r="O35" s="169"/>
    </row>
    <row r="36" spans="1:15" ht="18" customHeight="1">
      <c r="A36" s="571">
        <v>30</v>
      </c>
      <c r="B36" s="160">
        <v>91</v>
      </c>
      <c r="C36" s="1354">
        <v>71</v>
      </c>
      <c r="D36" s="169">
        <v>14</v>
      </c>
      <c r="E36" s="174">
        <v>11</v>
      </c>
      <c r="F36" s="174">
        <v>11</v>
      </c>
      <c r="G36" s="174">
        <v>12</v>
      </c>
      <c r="H36" s="174">
        <v>10</v>
      </c>
      <c r="I36" s="169">
        <v>13</v>
      </c>
      <c r="J36" s="160">
        <v>6</v>
      </c>
      <c r="K36" s="160">
        <v>14</v>
      </c>
      <c r="L36" s="161">
        <v>8</v>
      </c>
      <c r="M36" s="175" t="s">
        <v>111</v>
      </c>
      <c r="N36" s="169">
        <v>6</v>
      </c>
      <c r="O36" s="169"/>
    </row>
    <row r="37" spans="1:15" ht="18" customHeight="1">
      <c r="A37" s="571" t="s">
        <v>685</v>
      </c>
      <c r="B37" s="160">
        <v>80</v>
      </c>
      <c r="C37" s="1354">
        <v>64</v>
      </c>
      <c r="D37" s="169">
        <v>11</v>
      </c>
      <c r="E37" s="174">
        <v>12</v>
      </c>
      <c r="F37" s="174">
        <v>10</v>
      </c>
      <c r="G37" s="174">
        <v>10</v>
      </c>
      <c r="H37" s="174">
        <v>11</v>
      </c>
      <c r="I37" s="169">
        <v>10</v>
      </c>
      <c r="J37" s="160">
        <v>4</v>
      </c>
      <c r="K37" s="160">
        <v>12</v>
      </c>
      <c r="L37" s="161">
        <v>8</v>
      </c>
      <c r="M37" s="175" t="s">
        <v>2735</v>
      </c>
      <c r="N37" s="169">
        <v>4</v>
      </c>
      <c r="O37" s="169"/>
    </row>
    <row r="38" spans="1:15" ht="18" customHeight="1">
      <c r="A38" s="571">
        <v>2</v>
      </c>
      <c r="B38" s="160">
        <v>82</v>
      </c>
      <c r="C38" s="1354">
        <v>65</v>
      </c>
      <c r="D38" s="176">
        <v>11</v>
      </c>
      <c r="E38" s="174">
        <v>11</v>
      </c>
      <c r="F38" s="174">
        <v>12</v>
      </c>
      <c r="G38" s="174">
        <v>10</v>
      </c>
      <c r="H38" s="174">
        <v>10</v>
      </c>
      <c r="I38" s="169">
        <v>11</v>
      </c>
      <c r="J38" s="160">
        <v>4</v>
      </c>
      <c r="K38" s="160">
        <v>13</v>
      </c>
      <c r="L38" s="161">
        <v>9</v>
      </c>
      <c r="M38" s="175" t="s">
        <v>188</v>
      </c>
      <c r="N38" s="169">
        <v>4</v>
      </c>
      <c r="O38" s="169"/>
    </row>
    <row r="39" spans="1:15" ht="18" customHeight="1">
      <c r="A39" s="571">
        <v>3</v>
      </c>
      <c r="B39" s="160">
        <v>81</v>
      </c>
      <c r="C39" s="1354">
        <v>64</v>
      </c>
      <c r="D39" s="169">
        <v>11</v>
      </c>
      <c r="E39" s="174">
        <v>10</v>
      </c>
      <c r="F39" s="174">
        <v>11</v>
      </c>
      <c r="G39" s="174">
        <v>11</v>
      </c>
      <c r="H39" s="174">
        <v>10</v>
      </c>
      <c r="I39" s="169">
        <v>11</v>
      </c>
      <c r="J39" s="160">
        <v>4</v>
      </c>
      <c r="K39" s="160">
        <v>13</v>
      </c>
      <c r="L39" s="161">
        <v>7</v>
      </c>
      <c r="M39" s="175" t="s">
        <v>3003</v>
      </c>
      <c r="N39" s="169">
        <v>6</v>
      </c>
      <c r="O39" s="169"/>
    </row>
    <row r="40" spans="1:15" ht="18" customHeight="1">
      <c r="A40" s="1749">
        <v>4</v>
      </c>
      <c r="B40" s="160">
        <v>82</v>
      </c>
      <c r="C40" s="1354">
        <v>64</v>
      </c>
      <c r="D40" s="176">
        <v>10</v>
      </c>
      <c r="E40" s="174">
        <v>12</v>
      </c>
      <c r="F40" s="174">
        <v>10</v>
      </c>
      <c r="G40" s="174">
        <v>11</v>
      </c>
      <c r="H40" s="174">
        <v>11</v>
      </c>
      <c r="I40" s="169">
        <v>10</v>
      </c>
      <c r="J40" s="160">
        <v>4</v>
      </c>
      <c r="K40" s="160">
        <v>14</v>
      </c>
      <c r="L40" s="161">
        <v>8</v>
      </c>
      <c r="M40" s="175" t="s">
        <v>680</v>
      </c>
      <c r="N40" s="169">
        <v>6</v>
      </c>
      <c r="O40" s="169"/>
    </row>
    <row r="41" spans="1:15" ht="18" customHeight="1">
      <c r="A41" s="1807">
        <v>5</v>
      </c>
      <c r="B41" s="2216">
        <v>81</v>
      </c>
      <c r="C41" s="2216">
        <v>64</v>
      </c>
      <c r="D41" s="2264">
        <v>11</v>
      </c>
      <c r="E41" s="2265">
        <v>10</v>
      </c>
      <c r="F41" s="2265">
        <v>10</v>
      </c>
      <c r="G41" s="2265">
        <v>10</v>
      </c>
      <c r="H41" s="2265">
        <v>11</v>
      </c>
      <c r="I41" s="2266">
        <v>12</v>
      </c>
      <c r="J41" s="2216">
        <v>3</v>
      </c>
      <c r="K41" s="2216">
        <v>14</v>
      </c>
      <c r="L41" s="2267">
        <v>8</v>
      </c>
      <c r="M41" s="175" t="s">
        <v>680</v>
      </c>
      <c r="N41" s="2268">
        <v>6</v>
      </c>
      <c r="O41" s="169"/>
    </row>
    <row r="42" spans="1:15" ht="18" customHeight="1">
      <c r="A42" s="1788">
        <v>6</v>
      </c>
      <c r="B42" s="364">
        <v>78</v>
      </c>
      <c r="C42" s="364">
        <v>60</v>
      </c>
      <c r="D42" s="2269">
        <v>10</v>
      </c>
      <c r="E42" s="2270">
        <v>10</v>
      </c>
      <c r="F42" s="2270">
        <v>9</v>
      </c>
      <c r="G42" s="2270">
        <v>10</v>
      </c>
      <c r="H42" s="2270">
        <v>10</v>
      </c>
      <c r="I42" s="2271">
        <v>11</v>
      </c>
      <c r="J42" s="364">
        <v>4</v>
      </c>
      <c r="K42" s="364">
        <v>14</v>
      </c>
      <c r="L42" s="2272">
        <v>8</v>
      </c>
      <c r="M42" s="2567" t="s">
        <v>680</v>
      </c>
      <c r="N42" s="2253">
        <v>6</v>
      </c>
      <c r="O42" s="169"/>
    </row>
    <row r="43" spans="1:15" ht="18" customHeight="1">
      <c r="A43" s="599" t="s">
        <v>3986</v>
      </c>
      <c r="B43" s="599"/>
      <c r="C43" s="599"/>
      <c r="D43" s="599"/>
      <c r="E43" s="599"/>
      <c r="F43" s="599"/>
      <c r="O43" s="599"/>
    </row>
    <row r="44" spans="1:15" ht="24.95" customHeight="1">
      <c r="A44" s="584"/>
      <c r="B44" s="78"/>
      <c r="C44" s="436"/>
      <c r="D44" s="436"/>
      <c r="E44" s="436"/>
      <c r="F44" s="436"/>
      <c r="G44" s="436"/>
      <c r="H44" s="436"/>
      <c r="I44" s="438"/>
    </row>
    <row r="45" spans="1:15" ht="24.95" customHeight="1">
      <c r="A45" s="431"/>
      <c r="B45" s="431"/>
      <c r="C45" s="431"/>
      <c r="D45" s="431"/>
      <c r="E45" s="431"/>
      <c r="F45" s="431"/>
      <c r="G45" s="431"/>
      <c r="H45" s="431"/>
    </row>
    <row r="46" spans="1:15" ht="24.95" customHeight="1">
      <c r="A46" s="431"/>
      <c r="B46" s="431"/>
      <c r="C46" s="431"/>
      <c r="D46" s="431"/>
      <c r="E46" s="431"/>
      <c r="F46" s="431"/>
      <c r="G46" s="431"/>
      <c r="H46" s="431"/>
    </row>
    <row r="47" spans="1:15" ht="24.95" customHeight="1">
      <c r="A47" s="737"/>
      <c r="B47" s="737"/>
      <c r="C47" s="737"/>
      <c r="D47" s="737"/>
      <c r="E47" s="737"/>
      <c r="F47" s="737"/>
      <c r="G47" s="737"/>
      <c r="H47" s="737"/>
    </row>
    <row r="48" spans="1:15" ht="24.95" customHeight="1">
      <c r="A48" s="584"/>
      <c r="B48" s="129"/>
      <c r="C48" s="129"/>
      <c r="D48" s="129"/>
      <c r="E48" s="129"/>
      <c r="F48" s="129"/>
      <c r="G48" s="129"/>
      <c r="H48" s="129"/>
    </row>
    <row r="49" spans="1:8" ht="24.95" customHeight="1">
      <c r="A49" s="584"/>
      <c r="B49" s="129"/>
      <c r="C49" s="129"/>
      <c r="D49" s="129"/>
      <c r="E49" s="129"/>
      <c r="F49" s="129"/>
      <c r="G49" s="129"/>
      <c r="H49" s="129"/>
    </row>
    <row r="50" spans="1:8" ht="24.95" customHeight="1">
      <c r="A50" s="584"/>
      <c r="B50" s="129"/>
      <c r="C50" s="129"/>
      <c r="D50" s="129"/>
      <c r="E50" s="129"/>
      <c r="F50" s="129"/>
      <c r="G50" s="129"/>
      <c r="H50" s="129"/>
    </row>
    <row r="51" spans="1:8" ht="24.95" customHeight="1">
      <c r="A51" s="584"/>
      <c r="B51" s="129"/>
      <c r="C51" s="129"/>
      <c r="D51" s="129"/>
      <c r="E51" s="129"/>
      <c r="F51" s="129"/>
      <c r="G51" s="129"/>
      <c r="H51" s="129"/>
    </row>
    <row r="52" spans="1:8" ht="24.95" customHeight="1">
      <c r="A52" s="584"/>
      <c r="B52" s="129"/>
      <c r="C52" s="129"/>
      <c r="D52" s="129"/>
      <c r="E52" s="129"/>
      <c r="F52" s="129"/>
      <c r="G52" s="129"/>
      <c r="H52" s="129"/>
    </row>
    <row r="53" spans="1:8" ht="24.95" customHeight="1">
      <c r="A53" s="584"/>
      <c r="B53" s="129"/>
      <c r="C53" s="129"/>
      <c r="D53" s="129"/>
      <c r="E53" s="129"/>
      <c r="F53" s="129"/>
      <c r="G53" s="129"/>
      <c r="H53" s="129"/>
    </row>
    <row r="54" spans="1:8" ht="24.95" customHeight="1">
      <c r="A54" s="584"/>
      <c r="B54" s="129"/>
      <c r="C54" s="129"/>
      <c r="D54" s="129"/>
      <c r="E54" s="129"/>
      <c r="F54" s="129"/>
      <c r="G54" s="129"/>
      <c r="H54" s="129"/>
    </row>
  </sheetData>
  <mergeCells count="12">
    <mergeCell ref="J1:K1"/>
    <mergeCell ref="A2:A3"/>
    <mergeCell ref="B2:B3"/>
    <mergeCell ref="C2:I2"/>
    <mergeCell ref="J2:J3"/>
    <mergeCell ref="K2:N2"/>
    <mergeCell ref="J24:J25"/>
    <mergeCell ref="J23:K23"/>
    <mergeCell ref="A24:A25"/>
    <mergeCell ref="B24:B25"/>
    <mergeCell ref="C24:I24"/>
    <mergeCell ref="K24:N24"/>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Y44"/>
  <sheetViews>
    <sheetView showGridLines="0" view="pageBreakPreview" zoomScale="85" zoomScaleNormal="100" zoomScaleSheetLayoutView="85" workbookViewId="0">
      <selection activeCell="I50" sqref="I50"/>
    </sheetView>
  </sheetViews>
  <sheetFormatPr defaultRowHeight="24.95" customHeight="1"/>
  <cols>
    <col min="1" max="1" width="10.625" style="83" customWidth="1"/>
    <col min="2" max="10" width="7.75" style="83" customWidth="1"/>
    <col min="11" max="11" width="9" style="83"/>
    <col min="12" max="12" width="9.875" style="83" customWidth="1"/>
    <col min="13" max="13" width="7.125" style="83" customWidth="1"/>
    <col min="14" max="25" width="5.25" style="83" customWidth="1"/>
    <col min="26" max="241" width="9" style="83"/>
    <col min="242" max="242" width="7.5" style="83" customWidth="1"/>
    <col min="243" max="244" width="6.75" style="83" customWidth="1"/>
    <col min="245" max="250" width="6.125" style="83" customWidth="1"/>
    <col min="251" max="251" width="5.375" style="83" customWidth="1"/>
    <col min="252" max="252" width="5.125" style="83" customWidth="1"/>
    <col min="253" max="254" width="6" style="83" customWidth="1"/>
    <col min="255" max="255" width="6.125" style="83" customWidth="1"/>
    <col min="256" max="497" width="9" style="83"/>
    <col min="498" max="498" width="7.5" style="83" customWidth="1"/>
    <col min="499" max="500" width="6.75" style="83" customWidth="1"/>
    <col min="501" max="506" width="6.125" style="83" customWidth="1"/>
    <col min="507" max="507" width="5.375" style="83" customWidth="1"/>
    <col min="508" max="508" width="5.125" style="83" customWidth="1"/>
    <col min="509" max="510" width="6" style="83" customWidth="1"/>
    <col min="511" max="511" width="6.125" style="83" customWidth="1"/>
    <col min="512" max="753" width="9" style="83"/>
    <col min="754" max="754" width="7.5" style="83" customWidth="1"/>
    <col min="755" max="756" width="6.75" style="83" customWidth="1"/>
    <col min="757" max="762" width="6.125" style="83" customWidth="1"/>
    <col min="763" max="763" width="5.375" style="83" customWidth="1"/>
    <col min="764" max="764" width="5.125" style="83" customWidth="1"/>
    <col min="765" max="766" width="6" style="83" customWidth="1"/>
    <col min="767" max="767" width="6.125" style="83" customWidth="1"/>
    <col min="768" max="1009" width="9" style="83"/>
    <col min="1010" max="1010" width="7.5" style="83" customWidth="1"/>
    <col min="1011" max="1012" width="6.75" style="83" customWidth="1"/>
    <col min="1013" max="1018" width="6.125" style="83" customWidth="1"/>
    <col min="1019" max="1019" width="5.375" style="83" customWidth="1"/>
    <col min="1020" max="1020" width="5.125" style="83" customWidth="1"/>
    <col min="1021" max="1022" width="6" style="83" customWidth="1"/>
    <col min="1023" max="1023" width="6.125" style="83" customWidth="1"/>
    <col min="1024" max="1265" width="9" style="83"/>
    <col min="1266" max="1266" width="7.5" style="83" customWidth="1"/>
    <col min="1267" max="1268" width="6.75" style="83" customWidth="1"/>
    <col min="1269" max="1274" width="6.125" style="83" customWidth="1"/>
    <col min="1275" max="1275" width="5.375" style="83" customWidth="1"/>
    <col min="1276" max="1276" width="5.125" style="83" customWidth="1"/>
    <col min="1277" max="1278" width="6" style="83" customWidth="1"/>
    <col min="1279" max="1279" width="6.125" style="83" customWidth="1"/>
    <col min="1280" max="1521" width="9" style="83"/>
    <col min="1522" max="1522" width="7.5" style="83" customWidth="1"/>
    <col min="1523" max="1524" width="6.75" style="83" customWidth="1"/>
    <col min="1525" max="1530" width="6.125" style="83" customWidth="1"/>
    <col min="1531" max="1531" width="5.375" style="83" customWidth="1"/>
    <col min="1532" max="1532" width="5.125" style="83" customWidth="1"/>
    <col min="1533" max="1534" width="6" style="83" customWidth="1"/>
    <col min="1535" max="1535" width="6.125" style="83" customWidth="1"/>
    <col min="1536" max="1777" width="9" style="83"/>
    <col min="1778" max="1778" width="7.5" style="83" customWidth="1"/>
    <col min="1779" max="1780" width="6.75" style="83" customWidth="1"/>
    <col min="1781" max="1786" width="6.125" style="83" customWidth="1"/>
    <col min="1787" max="1787" width="5.375" style="83" customWidth="1"/>
    <col min="1788" max="1788" width="5.125" style="83" customWidth="1"/>
    <col min="1789" max="1790" width="6" style="83" customWidth="1"/>
    <col min="1791" max="1791" width="6.125" style="83" customWidth="1"/>
    <col min="1792" max="2033" width="9" style="83"/>
    <col min="2034" max="2034" width="7.5" style="83" customWidth="1"/>
    <col min="2035" max="2036" width="6.75" style="83" customWidth="1"/>
    <col min="2037" max="2042" width="6.125" style="83" customWidth="1"/>
    <col min="2043" max="2043" width="5.375" style="83" customWidth="1"/>
    <col min="2044" max="2044" width="5.125" style="83" customWidth="1"/>
    <col min="2045" max="2046" width="6" style="83" customWidth="1"/>
    <col min="2047" max="2047" width="6.125" style="83" customWidth="1"/>
    <col min="2048" max="2289" width="9" style="83"/>
    <col min="2290" max="2290" width="7.5" style="83" customWidth="1"/>
    <col min="2291" max="2292" width="6.75" style="83" customWidth="1"/>
    <col min="2293" max="2298" width="6.125" style="83" customWidth="1"/>
    <col min="2299" max="2299" width="5.375" style="83" customWidth="1"/>
    <col min="2300" max="2300" width="5.125" style="83" customWidth="1"/>
    <col min="2301" max="2302" width="6" style="83" customWidth="1"/>
    <col min="2303" max="2303" width="6.125" style="83" customWidth="1"/>
    <col min="2304" max="2545" width="9" style="83"/>
    <col min="2546" max="2546" width="7.5" style="83" customWidth="1"/>
    <col min="2547" max="2548" width="6.75" style="83" customWidth="1"/>
    <col min="2549" max="2554" width="6.125" style="83" customWidth="1"/>
    <col min="2555" max="2555" width="5.375" style="83" customWidth="1"/>
    <col min="2556" max="2556" width="5.125" style="83" customWidth="1"/>
    <col min="2557" max="2558" width="6" style="83" customWidth="1"/>
    <col min="2559" max="2559" width="6.125" style="83" customWidth="1"/>
    <col min="2560" max="2801" width="9" style="83"/>
    <col min="2802" max="2802" width="7.5" style="83" customWidth="1"/>
    <col min="2803" max="2804" width="6.75" style="83" customWidth="1"/>
    <col min="2805" max="2810" width="6.125" style="83" customWidth="1"/>
    <col min="2811" max="2811" width="5.375" style="83" customWidth="1"/>
    <col min="2812" max="2812" width="5.125" style="83" customWidth="1"/>
    <col min="2813" max="2814" width="6" style="83" customWidth="1"/>
    <col min="2815" max="2815" width="6.125" style="83" customWidth="1"/>
    <col min="2816" max="3057" width="9" style="83"/>
    <col min="3058" max="3058" width="7.5" style="83" customWidth="1"/>
    <col min="3059" max="3060" width="6.75" style="83" customWidth="1"/>
    <col min="3061" max="3066" width="6.125" style="83" customWidth="1"/>
    <col min="3067" max="3067" width="5.375" style="83" customWidth="1"/>
    <col min="3068" max="3068" width="5.125" style="83" customWidth="1"/>
    <col min="3069" max="3070" width="6" style="83" customWidth="1"/>
    <col min="3071" max="3071" width="6.125" style="83" customWidth="1"/>
    <col min="3072" max="3313" width="9" style="83"/>
    <col min="3314" max="3314" width="7.5" style="83" customWidth="1"/>
    <col min="3315" max="3316" width="6.75" style="83" customWidth="1"/>
    <col min="3317" max="3322" width="6.125" style="83" customWidth="1"/>
    <col min="3323" max="3323" width="5.375" style="83" customWidth="1"/>
    <col min="3324" max="3324" width="5.125" style="83" customWidth="1"/>
    <col min="3325" max="3326" width="6" style="83" customWidth="1"/>
    <col min="3327" max="3327" width="6.125" style="83" customWidth="1"/>
    <col min="3328" max="3569" width="9" style="83"/>
    <col min="3570" max="3570" width="7.5" style="83" customWidth="1"/>
    <col min="3571" max="3572" width="6.75" style="83" customWidth="1"/>
    <col min="3573" max="3578" width="6.125" style="83" customWidth="1"/>
    <col min="3579" max="3579" width="5.375" style="83" customWidth="1"/>
    <col min="3580" max="3580" width="5.125" style="83" customWidth="1"/>
    <col min="3581" max="3582" width="6" style="83" customWidth="1"/>
    <col min="3583" max="3583" width="6.125" style="83" customWidth="1"/>
    <col min="3584" max="3825" width="9" style="83"/>
    <col min="3826" max="3826" width="7.5" style="83" customWidth="1"/>
    <col min="3827" max="3828" width="6.75" style="83" customWidth="1"/>
    <col min="3829" max="3834" width="6.125" style="83" customWidth="1"/>
    <col min="3835" max="3835" width="5.375" style="83" customWidth="1"/>
    <col min="3836" max="3836" width="5.125" style="83" customWidth="1"/>
    <col min="3837" max="3838" width="6" style="83" customWidth="1"/>
    <col min="3839" max="3839" width="6.125" style="83" customWidth="1"/>
    <col min="3840" max="4081" width="9" style="83"/>
    <col min="4082" max="4082" width="7.5" style="83" customWidth="1"/>
    <col min="4083" max="4084" width="6.75" style="83" customWidth="1"/>
    <col min="4085" max="4090" width="6.125" style="83" customWidth="1"/>
    <col min="4091" max="4091" width="5.375" style="83" customWidth="1"/>
    <col min="4092" max="4092" width="5.125" style="83" customWidth="1"/>
    <col min="4093" max="4094" width="6" style="83" customWidth="1"/>
    <col min="4095" max="4095" width="6.125" style="83" customWidth="1"/>
    <col min="4096" max="4337" width="9" style="83"/>
    <col min="4338" max="4338" width="7.5" style="83" customWidth="1"/>
    <col min="4339" max="4340" width="6.75" style="83" customWidth="1"/>
    <col min="4341" max="4346" width="6.125" style="83" customWidth="1"/>
    <col min="4347" max="4347" width="5.375" style="83" customWidth="1"/>
    <col min="4348" max="4348" width="5.125" style="83" customWidth="1"/>
    <col min="4349" max="4350" width="6" style="83" customWidth="1"/>
    <col min="4351" max="4351" width="6.125" style="83" customWidth="1"/>
    <col min="4352" max="4593" width="9" style="83"/>
    <col min="4594" max="4594" width="7.5" style="83" customWidth="1"/>
    <col min="4595" max="4596" width="6.75" style="83" customWidth="1"/>
    <col min="4597" max="4602" width="6.125" style="83" customWidth="1"/>
    <col min="4603" max="4603" width="5.375" style="83" customWidth="1"/>
    <col min="4604" max="4604" width="5.125" style="83" customWidth="1"/>
    <col min="4605" max="4606" width="6" style="83" customWidth="1"/>
    <col min="4607" max="4607" width="6.125" style="83" customWidth="1"/>
    <col min="4608" max="4849" width="9" style="83"/>
    <col min="4850" max="4850" width="7.5" style="83" customWidth="1"/>
    <col min="4851" max="4852" width="6.75" style="83" customWidth="1"/>
    <col min="4853" max="4858" width="6.125" style="83" customWidth="1"/>
    <col min="4859" max="4859" width="5.375" style="83" customWidth="1"/>
    <col min="4860" max="4860" width="5.125" style="83" customWidth="1"/>
    <col min="4861" max="4862" width="6" style="83" customWidth="1"/>
    <col min="4863" max="4863" width="6.125" style="83" customWidth="1"/>
    <col min="4864" max="5105" width="9" style="83"/>
    <col min="5106" max="5106" width="7.5" style="83" customWidth="1"/>
    <col min="5107" max="5108" width="6.75" style="83" customWidth="1"/>
    <col min="5109" max="5114" width="6.125" style="83" customWidth="1"/>
    <col min="5115" max="5115" width="5.375" style="83" customWidth="1"/>
    <col min="5116" max="5116" width="5.125" style="83" customWidth="1"/>
    <col min="5117" max="5118" width="6" style="83" customWidth="1"/>
    <col min="5119" max="5119" width="6.125" style="83" customWidth="1"/>
    <col min="5120" max="5361" width="9" style="83"/>
    <col min="5362" max="5362" width="7.5" style="83" customWidth="1"/>
    <col min="5363" max="5364" width="6.75" style="83" customWidth="1"/>
    <col min="5365" max="5370" width="6.125" style="83" customWidth="1"/>
    <col min="5371" max="5371" width="5.375" style="83" customWidth="1"/>
    <col min="5372" max="5372" width="5.125" style="83" customWidth="1"/>
    <col min="5373" max="5374" width="6" style="83" customWidth="1"/>
    <col min="5375" max="5375" width="6.125" style="83" customWidth="1"/>
    <col min="5376" max="5617" width="9" style="83"/>
    <col min="5618" max="5618" width="7.5" style="83" customWidth="1"/>
    <col min="5619" max="5620" width="6.75" style="83" customWidth="1"/>
    <col min="5621" max="5626" width="6.125" style="83" customWidth="1"/>
    <col min="5627" max="5627" width="5.375" style="83" customWidth="1"/>
    <col min="5628" max="5628" width="5.125" style="83" customWidth="1"/>
    <col min="5629" max="5630" width="6" style="83" customWidth="1"/>
    <col min="5631" max="5631" width="6.125" style="83" customWidth="1"/>
    <col min="5632" max="5873" width="9" style="83"/>
    <col min="5874" max="5874" width="7.5" style="83" customWidth="1"/>
    <col min="5875" max="5876" width="6.75" style="83" customWidth="1"/>
    <col min="5877" max="5882" width="6.125" style="83" customWidth="1"/>
    <col min="5883" max="5883" width="5.375" style="83" customWidth="1"/>
    <col min="5884" max="5884" width="5.125" style="83" customWidth="1"/>
    <col min="5885" max="5886" width="6" style="83" customWidth="1"/>
    <col min="5887" max="5887" width="6.125" style="83" customWidth="1"/>
    <col min="5888" max="6129" width="9" style="83"/>
    <col min="6130" max="6130" width="7.5" style="83" customWidth="1"/>
    <col min="6131" max="6132" width="6.75" style="83" customWidth="1"/>
    <col min="6133" max="6138" width="6.125" style="83" customWidth="1"/>
    <col min="6139" max="6139" width="5.375" style="83" customWidth="1"/>
    <col min="6140" max="6140" width="5.125" style="83" customWidth="1"/>
    <col min="6141" max="6142" width="6" style="83" customWidth="1"/>
    <col min="6143" max="6143" width="6.125" style="83" customWidth="1"/>
    <col min="6144" max="6385" width="9" style="83"/>
    <col min="6386" max="6386" width="7.5" style="83" customWidth="1"/>
    <col min="6387" max="6388" width="6.75" style="83" customWidth="1"/>
    <col min="6389" max="6394" width="6.125" style="83" customWidth="1"/>
    <col min="6395" max="6395" width="5.375" style="83" customWidth="1"/>
    <col min="6396" max="6396" width="5.125" style="83" customWidth="1"/>
    <col min="6397" max="6398" width="6" style="83" customWidth="1"/>
    <col min="6399" max="6399" width="6.125" style="83" customWidth="1"/>
    <col min="6400" max="6641" width="9" style="83"/>
    <col min="6642" max="6642" width="7.5" style="83" customWidth="1"/>
    <col min="6643" max="6644" width="6.75" style="83" customWidth="1"/>
    <col min="6645" max="6650" width="6.125" style="83" customWidth="1"/>
    <col min="6651" max="6651" width="5.375" style="83" customWidth="1"/>
    <col min="6652" max="6652" width="5.125" style="83" customWidth="1"/>
    <col min="6653" max="6654" width="6" style="83" customWidth="1"/>
    <col min="6655" max="6655" width="6.125" style="83" customWidth="1"/>
    <col min="6656" max="6897" width="9" style="83"/>
    <col min="6898" max="6898" width="7.5" style="83" customWidth="1"/>
    <col min="6899" max="6900" width="6.75" style="83" customWidth="1"/>
    <col min="6901" max="6906" width="6.125" style="83" customWidth="1"/>
    <col min="6907" max="6907" width="5.375" style="83" customWidth="1"/>
    <col min="6908" max="6908" width="5.125" style="83" customWidth="1"/>
    <col min="6909" max="6910" width="6" style="83" customWidth="1"/>
    <col min="6911" max="6911" width="6.125" style="83" customWidth="1"/>
    <col min="6912" max="7153" width="9" style="83"/>
    <col min="7154" max="7154" width="7.5" style="83" customWidth="1"/>
    <col min="7155" max="7156" width="6.75" style="83" customWidth="1"/>
    <col min="7157" max="7162" width="6.125" style="83" customWidth="1"/>
    <col min="7163" max="7163" width="5.375" style="83" customWidth="1"/>
    <col min="7164" max="7164" width="5.125" style="83" customWidth="1"/>
    <col min="7165" max="7166" width="6" style="83" customWidth="1"/>
    <col min="7167" max="7167" width="6.125" style="83" customWidth="1"/>
    <col min="7168" max="7409" width="9" style="83"/>
    <col min="7410" max="7410" width="7.5" style="83" customWidth="1"/>
    <col min="7411" max="7412" width="6.75" style="83" customWidth="1"/>
    <col min="7413" max="7418" width="6.125" style="83" customWidth="1"/>
    <col min="7419" max="7419" width="5.375" style="83" customWidth="1"/>
    <col min="7420" max="7420" width="5.125" style="83" customWidth="1"/>
    <col min="7421" max="7422" width="6" style="83" customWidth="1"/>
    <col min="7423" max="7423" width="6.125" style="83" customWidth="1"/>
    <col min="7424" max="7665" width="9" style="83"/>
    <col min="7666" max="7666" width="7.5" style="83" customWidth="1"/>
    <col min="7667" max="7668" width="6.75" style="83" customWidth="1"/>
    <col min="7669" max="7674" width="6.125" style="83" customWidth="1"/>
    <col min="7675" max="7675" width="5.375" style="83" customWidth="1"/>
    <col min="7676" max="7676" width="5.125" style="83" customWidth="1"/>
    <col min="7677" max="7678" width="6" style="83" customWidth="1"/>
    <col min="7679" max="7679" width="6.125" style="83" customWidth="1"/>
    <col min="7680" max="7921" width="9" style="83"/>
    <col min="7922" max="7922" width="7.5" style="83" customWidth="1"/>
    <col min="7923" max="7924" width="6.75" style="83" customWidth="1"/>
    <col min="7925" max="7930" width="6.125" style="83" customWidth="1"/>
    <col min="7931" max="7931" width="5.375" style="83" customWidth="1"/>
    <col min="7932" max="7932" width="5.125" style="83" customWidth="1"/>
    <col min="7933" max="7934" width="6" style="83" customWidth="1"/>
    <col min="7935" max="7935" width="6.125" style="83" customWidth="1"/>
    <col min="7936" max="8177" width="9" style="83"/>
    <col min="8178" max="8178" width="7.5" style="83" customWidth="1"/>
    <col min="8179" max="8180" width="6.75" style="83" customWidth="1"/>
    <col min="8181" max="8186" width="6.125" style="83" customWidth="1"/>
    <col min="8187" max="8187" width="5.375" style="83" customWidth="1"/>
    <col min="8188" max="8188" width="5.125" style="83" customWidth="1"/>
    <col min="8189" max="8190" width="6" style="83" customWidth="1"/>
    <col min="8191" max="8191" width="6.125" style="83" customWidth="1"/>
    <col min="8192" max="8433" width="9" style="83"/>
    <col min="8434" max="8434" width="7.5" style="83" customWidth="1"/>
    <col min="8435" max="8436" width="6.75" style="83" customWidth="1"/>
    <col min="8437" max="8442" width="6.125" style="83" customWidth="1"/>
    <col min="8443" max="8443" width="5.375" style="83" customWidth="1"/>
    <col min="8444" max="8444" width="5.125" style="83" customWidth="1"/>
    <col min="8445" max="8446" width="6" style="83" customWidth="1"/>
    <col min="8447" max="8447" width="6.125" style="83" customWidth="1"/>
    <col min="8448" max="8689" width="9" style="83"/>
    <col min="8690" max="8690" width="7.5" style="83" customWidth="1"/>
    <col min="8691" max="8692" width="6.75" style="83" customWidth="1"/>
    <col min="8693" max="8698" width="6.125" style="83" customWidth="1"/>
    <col min="8699" max="8699" width="5.375" style="83" customWidth="1"/>
    <col min="8700" max="8700" width="5.125" style="83" customWidth="1"/>
    <col min="8701" max="8702" width="6" style="83" customWidth="1"/>
    <col min="8703" max="8703" width="6.125" style="83" customWidth="1"/>
    <col min="8704" max="8945" width="9" style="83"/>
    <col min="8946" max="8946" width="7.5" style="83" customWidth="1"/>
    <col min="8947" max="8948" width="6.75" style="83" customWidth="1"/>
    <col min="8949" max="8954" width="6.125" style="83" customWidth="1"/>
    <col min="8955" max="8955" width="5.375" style="83" customWidth="1"/>
    <col min="8956" max="8956" width="5.125" style="83" customWidth="1"/>
    <col min="8957" max="8958" width="6" style="83" customWidth="1"/>
    <col min="8959" max="8959" width="6.125" style="83" customWidth="1"/>
    <col min="8960" max="9201" width="9" style="83"/>
    <col min="9202" max="9202" width="7.5" style="83" customWidth="1"/>
    <col min="9203" max="9204" width="6.75" style="83" customWidth="1"/>
    <col min="9205" max="9210" width="6.125" style="83" customWidth="1"/>
    <col min="9211" max="9211" width="5.375" style="83" customWidth="1"/>
    <col min="9212" max="9212" width="5.125" style="83" customWidth="1"/>
    <col min="9213" max="9214" width="6" style="83" customWidth="1"/>
    <col min="9215" max="9215" width="6.125" style="83" customWidth="1"/>
    <col min="9216" max="9457" width="9" style="83"/>
    <col min="9458" max="9458" width="7.5" style="83" customWidth="1"/>
    <col min="9459" max="9460" width="6.75" style="83" customWidth="1"/>
    <col min="9461" max="9466" width="6.125" style="83" customWidth="1"/>
    <col min="9467" max="9467" width="5.375" style="83" customWidth="1"/>
    <col min="9468" max="9468" width="5.125" style="83" customWidth="1"/>
    <col min="9469" max="9470" width="6" style="83" customWidth="1"/>
    <col min="9471" max="9471" width="6.125" style="83" customWidth="1"/>
    <col min="9472" max="9713" width="9" style="83"/>
    <col min="9714" max="9714" width="7.5" style="83" customWidth="1"/>
    <col min="9715" max="9716" width="6.75" style="83" customWidth="1"/>
    <col min="9717" max="9722" width="6.125" style="83" customWidth="1"/>
    <col min="9723" max="9723" width="5.375" style="83" customWidth="1"/>
    <col min="9724" max="9724" width="5.125" style="83" customWidth="1"/>
    <col min="9725" max="9726" width="6" style="83" customWidth="1"/>
    <col min="9727" max="9727" width="6.125" style="83" customWidth="1"/>
    <col min="9728" max="9969" width="9" style="83"/>
    <col min="9970" max="9970" width="7.5" style="83" customWidth="1"/>
    <col min="9971" max="9972" width="6.75" style="83" customWidth="1"/>
    <col min="9973" max="9978" width="6.125" style="83" customWidth="1"/>
    <col min="9979" max="9979" width="5.375" style="83" customWidth="1"/>
    <col min="9980" max="9980" width="5.125" style="83" customWidth="1"/>
    <col min="9981" max="9982" width="6" style="83" customWidth="1"/>
    <col min="9983" max="9983" width="6.125" style="83" customWidth="1"/>
    <col min="9984" max="10225" width="9" style="83"/>
    <col min="10226" max="10226" width="7.5" style="83" customWidth="1"/>
    <col min="10227" max="10228" width="6.75" style="83" customWidth="1"/>
    <col min="10229" max="10234" width="6.125" style="83" customWidth="1"/>
    <col min="10235" max="10235" width="5.375" style="83" customWidth="1"/>
    <col min="10236" max="10236" width="5.125" style="83" customWidth="1"/>
    <col min="10237" max="10238" width="6" style="83" customWidth="1"/>
    <col min="10239" max="10239" width="6.125" style="83" customWidth="1"/>
    <col min="10240" max="10481" width="9" style="83"/>
    <col min="10482" max="10482" width="7.5" style="83" customWidth="1"/>
    <col min="10483" max="10484" width="6.75" style="83" customWidth="1"/>
    <col min="10485" max="10490" width="6.125" style="83" customWidth="1"/>
    <col min="10491" max="10491" width="5.375" style="83" customWidth="1"/>
    <col min="10492" max="10492" width="5.125" style="83" customWidth="1"/>
    <col min="10493" max="10494" width="6" style="83" customWidth="1"/>
    <col min="10495" max="10495" width="6.125" style="83" customWidth="1"/>
    <col min="10496" max="10737" width="9" style="83"/>
    <col min="10738" max="10738" width="7.5" style="83" customWidth="1"/>
    <col min="10739" max="10740" width="6.75" style="83" customWidth="1"/>
    <col min="10741" max="10746" width="6.125" style="83" customWidth="1"/>
    <col min="10747" max="10747" width="5.375" style="83" customWidth="1"/>
    <col min="10748" max="10748" width="5.125" style="83" customWidth="1"/>
    <col min="10749" max="10750" width="6" style="83" customWidth="1"/>
    <col min="10751" max="10751" width="6.125" style="83" customWidth="1"/>
    <col min="10752" max="10993" width="9" style="83"/>
    <col min="10994" max="10994" width="7.5" style="83" customWidth="1"/>
    <col min="10995" max="10996" width="6.75" style="83" customWidth="1"/>
    <col min="10997" max="11002" width="6.125" style="83" customWidth="1"/>
    <col min="11003" max="11003" width="5.375" style="83" customWidth="1"/>
    <col min="11004" max="11004" width="5.125" style="83" customWidth="1"/>
    <col min="11005" max="11006" width="6" style="83" customWidth="1"/>
    <col min="11007" max="11007" width="6.125" style="83" customWidth="1"/>
    <col min="11008" max="11249" width="9" style="83"/>
    <col min="11250" max="11250" width="7.5" style="83" customWidth="1"/>
    <col min="11251" max="11252" width="6.75" style="83" customWidth="1"/>
    <col min="11253" max="11258" width="6.125" style="83" customWidth="1"/>
    <col min="11259" max="11259" width="5.375" style="83" customWidth="1"/>
    <col min="11260" max="11260" width="5.125" style="83" customWidth="1"/>
    <col min="11261" max="11262" width="6" style="83" customWidth="1"/>
    <col min="11263" max="11263" width="6.125" style="83" customWidth="1"/>
    <col min="11264" max="11505" width="9" style="83"/>
    <col min="11506" max="11506" width="7.5" style="83" customWidth="1"/>
    <col min="11507" max="11508" width="6.75" style="83" customWidth="1"/>
    <col min="11509" max="11514" width="6.125" style="83" customWidth="1"/>
    <col min="11515" max="11515" width="5.375" style="83" customWidth="1"/>
    <col min="11516" max="11516" width="5.125" style="83" customWidth="1"/>
    <col min="11517" max="11518" width="6" style="83" customWidth="1"/>
    <col min="11519" max="11519" width="6.125" style="83" customWidth="1"/>
    <col min="11520" max="11761" width="9" style="83"/>
    <col min="11762" max="11762" width="7.5" style="83" customWidth="1"/>
    <col min="11763" max="11764" width="6.75" style="83" customWidth="1"/>
    <col min="11765" max="11770" width="6.125" style="83" customWidth="1"/>
    <col min="11771" max="11771" width="5.375" style="83" customWidth="1"/>
    <col min="11772" max="11772" width="5.125" style="83" customWidth="1"/>
    <col min="11773" max="11774" width="6" style="83" customWidth="1"/>
    <col min="11775" max="11775" width="6.125" style="83" customWidth="1"/>
    <col min="11776" max="12017" width="9" style="83"/>
    <col min="12018" max="12018" width="7.5" style="83" customWidth="1"/>
    <col min="12019" max="12020" width="6.75" style="83" customWidth="1"/>
    <col min="12021" max="12026" width="6.125" style="83" customWidth="1"/>
    <col min="12027" max="12027" width="5.375" style="83" customWidth="1"/>
    <col min="12028" max="12028" width="5.125" style="83" customWidth="1"/>
    <col min="12029" max="12030" width="6" style="83" customWidth="1"/>
    <col min="12031" max="12031" width="6.125" style="83" customWidth="1"/>
    <col min="12032" max="12273" width="9" style="83"/>
    <col min="12274" max="12274" width="7.5" style="83" customWidth="1"/>
    <col min="12275" max="12276" width="6.75" style="83" customWidth="1"/>
    <col min="12277" max="12282" width="6.125" style="83" customWidth="1"/>
    <col min="12283" max="12283" width="5.375" style="83" customWidth="1"/>
    <col min="12284" max="12284" width="5.125" style="83" customWidth="1"/>
    <col min="12285" max="12286" width="6" style="83" customWidth="1"/>
    <col min="12287" max="12287" width="6.125" style="83" customWidth="1"/>
    <col min="12288" max="12529" width="9" style="83"/>
    <col min="12530" max="12530" width="7.5" style="83" customWidth="1"/>
    <col min="12531" max="12532" width="6.75" style="83" customWidth="1"/>
    <col min="12533" max="12538" width="6.125" style="83" customWidth="1"/>
    <col min="12539" max="12539" width="5.375" style="83" customWidth="1"/>
    <col min="12540" max="12540" width="5.125" style="83" customWidth="1"/>
    <col min="12541" max="12542" width="6" style="83" customWidth="1"/>
    <col min="12543" max="12543" width="6.125" style="83" customWidth="1"/>
    <col min="12544" max="12785" width="9" style="83"/>
    <col min="12786" max="12786" width="7.5" style="83" customWidth="1"/>
    <col min="12787" max="12788" width="6.75" style="83" customWidth="1"/>
    <col min="12789" max="12794" width="6.125" style="83" customWidth="1"/>
    <col min="12795" max="12795" width="5.375" style="83" customWidth="1"/>
    <col min="12796" max="12796" width="5.125" style="83" customWidth="1"/>
    <col min="12797" max="12798" width="6" style="83" customWidth="1"/>
    <col min="12799" max="12799" width="6.125" style="83" customWidth="1"/>
    <col min="12800" max="13041" width="9" style="83"/>
    <col min="13042" max="13042" width="7.5" style="83" customWidth="1"/>
    <col min="13043" max="13044" width="6.75" style="83" customWidth="1"/>
    <col min="13045" max="13050" width="6.125" style="83" customWidth="1"/>
    <col min="13051" max="13051" width="5.375" style="83" customWidth="1"/>
    <col min="13052" max="13052" width="5.125" style="83" customWidth="1"/>
    <col min="13053" max="13054" width="6" style="83" customWidth="1"/>
    <col min="13055" max="13055" width="6.125" style="83" customWidth="1"/>
    <col min="13056" max="13297" width="9" style="83"/>
    <col min="13298" max="13298" width="7.5" style="83" customWidth="1"/>
    <col min="13299" max="13300" width="6.75" style="83" customWidth="1"/>
    <col min="13301" max="13306" width="6.125" style="83" customWidth="1"/>
    <col min="13307" max="13307" width="5.375" style="83" customWidth="1"/>
    <col min="13308" max="13308" width="5.125" style="83" customWidth="1"/>
    <col min="13309" max="13310" width="6" style="83" customWidth="1"/>
    <col min="13311" max="13311" width="6.125" style="83" customWidth="1"/>
    <col min="13312" max="13553" width="9" style="83"/>
    <col min="13554" max="13554" width="7.5" style="83" customWidth="1"/>
    <col min="13555" max="13556" width="6.75" style="83" customWidth="1"/>
    <col min="13557" max="13562" width="6.125" style="83" customWidth="1"/>
    <col min="13563" max="13563" width="5.375" style="83" customWidth="1"/>
    <col min="13564" max="13564" width="5.125" style="83" customWidth="1"/>
    <col min="13565" max="13566" width="6" style="83" customWidth="1"/>
    <col min="13567" max="13567" width="6.125" style="83" customWidth="1"/>
    <col min="13568" max="13809" width="9" style="83"/>
    <col min="13810" max="13810" width="7.5" style="83" customWidth="1"/>
    <col min="13811" max="13812" width="6.75" style="83" customWidth="1"/>
    <col min="13813" max="13818" width="6.125" style="83" customWidth="1"/>
    <col min="13819" max="13819" width="5.375" style="83" customWidth="1"/>
    <col min="13820" max="13820" width="5.125" style="83" customWidth="1"/>
    <col min="13821" max="13822" width="6" style="83" customWidth="1"/>
    <col min="13823" max="13823" width="6.125" style="83" customWidth="1"/>
    <col min="13824" max="14065" width="9" style="83"/>
    <col min="14066" max="14066" width="7.5" style="83" customWidth="1"/>
    <col min="14067" max="14068" width="6.75" style="83" customWidth="1"/>
    <col min="14069" max="14074" width="6.125" style="83" customWidth="1"/>
    <col min="14075" max="14075" width="5.375" style="83" customWidth="1"/>
    <col min="14076" max="14076" width="5.125" style="83" customWidth="1"/>
    <col min="14077" max="14078" width="6" style="83" customWidth="1"/>
    <col min="14079" max="14079" width="6.125" style="83" customWidth="1"/>
    <col min="14080" max="14321" width="9" style="83"/>
    <col min="14322" max="14322" width="7.5" style="83" customWidth="1"/>
    <col min="14323" max="14324" width="6.75" style="83" customWidth="1"/>
    <col min="14325" max="14330" width="6.125" style="83" customWidth="1"/>
    <col min="14331" max="14331" width="5.375" style="83" customWidth="1"/>
    <col min="14332" max="14332" width="5.125" style="83" customWidth="1"/>
    <col min="14333" max="14334" width="6" style="83" customWidth="1"/>
    <col min="14335" max="14335" width="6.125" style="83" customWidth="1"/>
    <col min="14336" max="14577" width="9" style="83"/>
    <col min="14578" max="14578" width="7.5" style="83" customWidth="1"/>
    <col min="14579" max="14580" width="6.75" style="83" customWidth="1"/>
    <col min="14581" max="14586" width="6.125" style="83" customWidth="1"/>
    <col min="14587" max="14587" width="5.375" style="83" customWidth="1"/>
    <col min="14588" max="14588" width="5.125" style="83" customWidth="1"/>
    <col min="14589" max="14590" width="6" style="83" customWidth="1"/>
    <col min="14591" max="14591" width="6.125" style="83" customWidth="1"/>
    <col min="14592" max="14833" width="9" style="83"/>
    <col min="14834" max="14834" width="7.5" style="83" customWidth="1"/>
    <col min="14835" max="14836" width="6.75" style="83" customWidth="1"/>
    <col min="14837" max="14842" width="6.125" style="83" customWidth="1"/>
    <col min="14843" max="14843" width="5.375" style="83" customWidth="1"/>
    <col min="14844" max="14844" width="5.125" style="83" customWidth="1"/>
    <col min="14845" max="14846" width="6" style="83" customWidth="1"/>
    <col min="14847" max="14847" width="6.125" style="83" customWidth="1"/>
    <col min="14848" max="15089" width="9" style="83"/>
    <col min="15090" max="15090" width="7.5" style="83" customWidth="1"/>
    <col min="15091" max="15092" width="6.75" style="83" customWidth="1"/>
    <col min="15093" max="15098" width="6.125" style="83" customWidth="1"/>
    <col min="15099" max="15099" width="5.375" style="83" customWidth="1"/>
    <col min="15100" max="15100" width="5.125" style="83" customWidth="1"/>
    <col min="15101" max="15102" width="6" style="83" customWidth="1"/>
    <col min="15103" max="15103" width="6.125" style="83" customWidth="1"/>
    <col min="15104" max="15345" width="9" style="83"/>
    <col min="15346" max="15346" width="7.5" style="83" customWidth="1"/>
    <col min="15347" max="15348" width="6.75" style="83" customWidth="1"/>
    <col min="15349" max="15354" width="6.125" style="83" customWidth="1"/>
    <col min="15355" max="15355" width="5.375" style="83" customWidth="1"/>
    <col min="15356" max="15356" width="5.125" style="83" customWidth="1"/>
    <col min="15357" max="15358" width="6" style="83" customWidth="1"/>
    <col min="15359" max="15359" width="6.125" style="83" customWidth="1"/>
    <col min="15360" max="15601" width="9" style="83"/>
    <col min="15602" max="15602" width="7.5" style="83" customWidth="1"/>
    <col min="15603" max="15604" width="6.75" style="83" customWidth="1"/>
    <col min="15605" max="15610" width="6.125" style="83" customWidth="1"/>
    <col min="15611" max="15611" width="5.375" style="83" customWidth="1"/>
    <col min="15612" max="15612" width="5.125" style="83" customWidth="1"/>
    <col min="15613" max="15614" width="6" style="83" customWidth="1"/>
    <col min="15615" max="15615" width="6.125" style="83" customWidth="1"/>
    <col min="15616" max="15857" width="9" style="83"/>
    <col min="15858" max="15858" width="7.5" style="83" customWidth="1"/>
    <col min="15859" max="15860" width="6.75" style="83" customWidth="1"/>
    <col min="15861" max="15866" width="6.125" style="83" customWidth="1"/>
    <col min="15867" max="15867" width="5.375" style="83" customWidth="1"/>
    <col min="15868" max="15868" width="5.125" style="83" customWidth="1"/>
    <col min="15869" max="15870" width="6" style="83" customWidth="1"/>
    <col min="15871" max="15871" width="6.125" style="83" customWidth="1"/>
    <col min="15872" max="16113" width="9" style="83"/>
    <col min="16114" max="16114" width="7.5" style="83" customWidth="1"/>
    <col min="16115" max="16116" width="6.75" style="83" customWidth="1"/>
    <col min="16117" max="16122" width="6.125" style="83" customWidth="1"/>
    <col min="16123" max="16123" width="5.375" style="83" customWidth="1"/>
    <col min="16124" max="16124" width="5.125" style="83" customWidth="1"/>
    <col min="16125" max="16126" width="6" style="83" customWidth="1"/>
    <col min="16127" max="16127" width="6.125" style="83" customWidth="1"/>
    <col min="16128" max="16384" width="9" style="83"/>
  </cols>
  <sheetData>
    <row r="1" spans="1:10" ht="25.5" customHeight="1">
      <c r="A1" s="337" t="s">
        <v>3574</v>
      </c>
      <c r="B1" s="337"/>
      <c r="C1" s="337"/>
      <c r="D1" s="337"/>
      <c r="E1" s="337"/>
      <c r="F1" s="337"/>
      <c r="G1" s="337"/>
      <c r="H1" s="529"/>
      <c r="I1" s="529"/>
      <c r="J1" s="219" t="s">
        <v>674</v>
      </c>
    </row>
    <row r="2" spans="1:10" ht="18" customHeight="1">
      <c r="A2" s="569" t="s">
        <v>146</v>
      </c>
      <c r="B2" s="579" t="s">
        <v>2943</v>
      </c>
      <c r="C2" s="579" t="s">
        <v>682</v>
      </c>
      <c r="D2" s="579" t="s">
        <v>2736</v>
      </c>
      <c r="E2" s="579" t="s">
        <v>2737</v>
      </c>
      <c r="F2" s="407" t="s">
        <v>2738</v>
      </c>
      <c r="G2" s="407" t="s">
        <v>2739</v>
      </c>
      <c r="H2" s="579" t="s">
        <v>2740</v>
      </c>
      <c r="I2" s="579" t="s">
        <v>2741</v>
      </c>
      <c r="J2" s="739" t="s">
        <v>683</v>
      </c>
    </row>
    <row r="3" spans="1:10" ht="18" customHeight="1">
      <c r="A3" s="571"/>
      <c r="B3" s="233" t="s">
        <v>763</v>
      </c>
      <c r="C3" s="233" t="s">
        <v>763</v>
      </c>
      <c r="D3" s="233" t="s">
        <v>763</v>
      </c>
      <c r="E3" s="233" t="s">
        <v>763</v>
      </c>
      <c r="F3" s="234" t="s">
        <v>763</v>
      </c>
      <c r="G3" s="234" t="s">
        <v>763</v>
      </c>
      <c r="H3" s="233" t="s">
        <v>763</v>
      </c>
      <c r="I3" s="233" t="s">
        <v>763</v>
      </c>
      <c r="J3" s="741" t="s">
        <v>763</v>
      </c>
    </row>
    <row r="4" spans="1:10" ht="18" hidden="1" customHeight="1">
      <c r="A4" s="571" t="s">
        <v>684</v>
      </c>
      <c r="B4" s="73">
        <v>93</v>
      </c>
      <c r="C4" s="73">
        <v>10</v>
      </c>
      <c r="D4" s="73">
        <v>19</v>
      </c>
      <c r="E4" s="73">
        <v>17</v>
      </c>
      <c r="F4" s="72">
        <v>21</v>
      </c>
      <c r="G4" s="72">
        <v>15</v>
      </c>
      <c r="H4" s="73">
        <v>9</v>
      </c>
      <c r="I4" s="121">
        <v>2</v>
      </c>
      <c r="J4" s="122" t="s">
        <v>188</v>
      </c>
    </row>
    <row r="5" spans="1:10" s="638" customFormat="1" ht="18" hidden="1" customHeight="1">
      <c r="A5" s="571" t="s">
        <v>3554</v>
      </c>
      <c r="B5" s="73">
        <v>97</v>
      </c>
      <c r="C5" s="73">
        <v>11</v>
      </c>
      <c r="D5" s="73">
        <v>19</v>
      </c>
      <c r="E5" s="73">
        <v>22</v>
      </c>
      <c r="F5" s="72">
        <v>27</v>
      </c>
      <c r="G5" s="72">
        <v>11</v>
      </c>
      <c r="H5" s="73">
        <v>5</v>
      </c>
      <c r="I5" s="121">
        <v>2</v>
      </c>
      <c r="J5" s="122" t="s">
        <v>188</v>
      </c>
    </row>
    <row r="6" spans="1:10" ht="18" hidden="1" customHeight="1">
      <c r="A6" s="571">
        <v>23</v>
      </c>
      <c r="B6" s="73">
        <v>95</v>
      </c>
      <c r="C6" s="73">
        <v>11</v>
      </c>
      <c r="D6" s="73">
        <v>21</v>
      </c>
      <c r="E6" s="73">
        <v>21</v>
      </c>
      <c r="F6" s="72">
        <v>25</v>
      </c>
      <c r="G6" s="72">
        <v>10</v>
      </c>
      <c r="H6" s="73">
        <v>7</v>
      </c>
      <c r="I6" s="121" t="s">
        <v>188</v>
      </c>
      <c r="J6" s="122" t="s">
        <v>188</v>
      </c>
    </row>
    <row r="7" spans="1:10" ht="18" customHeight="1">
      <c r="A7" s="571" t="s">
        <v>3984</v>
      </c>
      <c r="B7" s="73">
        <v>91</v>
      </c>
      <c r="C7" s="73">
        <v>9</v>
      </c>
      <c r="D7" s="73">
        <v>16</v>
      </c>
      <c r="E7" s="73">
        <v>26</v>
      </c>
      <c r="F7" s="72">
        <v>21</v>
      </c>
      <c r="G7" s="72">
        <v>11</v>
      </c>
      <c r="H7" s="73">
        <v>8</v>
      </c>
      <c r="I7" s="121" t="s">
        <v>188</v>
      </c>
      <c r="J7" s="122" t="s">
        <v>188</v>
      </c>
    </row>
    <row r="8" spans="1:10" ht="18" customHeight="1">
      <c r="A8" s="571">
        <v>25</v>
      </c>
      <c r="B8" s="73">
        <v>91</v>
      </c>
      <c r="C8" s="73">
        <v>9</v>
      </c>
      <c r="D8" s="73">
        <v>16</v>
      </c>
      <c r="E8" s="73">
        <v>26</v>
      </c>
      <c r="F8" s="72">
        <v>20</v>
      </c>
      <c r="G8" s="72">
        <v>15</v>
      </c>
      <c r="H8" s="73">
        <v>4</v>
      </c>
      <c r="I8" s="121">
        <v>1</v>
      </c>
      <c r="J8" s="122" t="s">
        <v>188</v>
      </c>
    </row>
    <row r="9" spans="1:10" ht="18" customHeight="1">
      <c r="A9" s="571">
        <v>26</v>
      </c>
      <c r="B9" s="73">
        <v>90</v>
      </c>
      <c r="C9" s="73">
        <v>12</v>
      </c>
      <c r="D9" s="73">
        <v>14</v>
      </c>
      <c r="E9" s="73">
        <v>31</v>
      </c>
      <c r="F9" s="72">
        <v>14</v>
      </c>
      <c r="G9" s="72">
        <v>14</v>
      </c>
      <c r="H9" s="73">
        <v>4</v>
      </c>
      <c r="I9" s="121">
        <v>1</v>
      </c>
      <c r="J9" s="122" t="s">
        <v>188</v>
      </c>
    </row>
    <row r="10" spans="1:10" ht="18" customHeight="1">
      <c r="A10" s="571">
        <v>27</v>
      </c>
      <c r="B10" s="73">
        <v>90</v>
      </c>
      <c r="C10" s="73">
        <v>14</v>
      </c>
      <c r="D10" s="73">
        <v>14</v>
      </c>
      <c r="E10" s="73">
        <v>27</v>
      </c>
      <c r="F10" s="72">
        <v>18</v>
      </c>
      <c r="G10" s="72">
        <v>11</v>
      </c>
      <c r="H10" s="73">
        <v>5</v>
      </c>
      <c r="I10" s="121">
        <v>1</v>
      </c>
      <c r="J10" s="122" t="s">
        <v>188</v>
      </c>
    </row>
    <row r="11" spans="1:10" ht="18" customHeight="1">
      <c r="A11" s="571">
        <v>28</v>
      </c>
      <c r="B11" s="73">
        <v>90</v>
      </c>
      <c r="C11" s="73">
        <v>15</v>
      </c>
      <c r="D11" s="73">
        <v>17</v>
      </c>
      <c r="E11" s="73">
        <v>26</v>
      </c>
      <c r="F11" s="72">
        <v>15</v>
      </c>
      <c r="G11" s="72">
        <v>10</v>
      </c>
      <c r="H11" s="73">
        <v>7</v>
      </c>
      <c r="I11" s="121" t="s">
        <v>188</v>
      </c>
      <c r="J11" s="122" t="s">
        <v>188</v>
      </c>
    </row>
    <row r="12" spans="1:10" ht="18" customHeight="1">
      <c r="A12" s="571">
        <v>29</v>
      </c>
      <c r="B12" s="73">
        <v>90</v>
      </c>
      <c r="C12" s="73">
        <v>18</v>
      </c>
      <c r="D12" s="73">
        <v>13</v>
      </c>
      <c r="E12" s="73">
        <v>24</v>
      </c>
      <c r="F12" s="72">
        <v>18</v>
      </c>
      <c r="G12" s="72">
        <v>11</v>
      </c>
      <c r="H12" s="73">
        <v>6</v>
      </c>
      <c r="I12" s="121" t="s">
        <v>188</v>
      </c>
      <c r="J12" s="122" t="s">
        <v>188</v>
      </c>
    </row>
    <row r="13" spans="1:10" ht="18" customHeight="1">
      <c r="A13" s="571">
        <v>30</v>
      </c>
      <c r="B13" s="73">
        <v>91</v>
      </c>
      <c r="C13" s="73">
        <v>19</v>
      </c>
      <c r="D13" s="73">
        <v>13</v>
      </c>
      <c r="E13" s="73">
        <v>25</v>
      </c>
      <c r="F13" s="72">
        <v>18</v>
      </c>
      <c r="G13" s="72">
        <v>12</v>
      </c>
      <c r="H13" s="73">
        <v>3</v>
      </c>
      <c r="I13" s="121">
        <v>1</v>
      </c>
      <c r="J13" s="122" t="s">
        <v>188</v>
      </c>
    </row>
    <row r="14" spans="1:10" ht="18" customHeight="1">
      <c r="A14" s="571" t="s">
        <v>685</v>
      </c>
      <c r="B14" s="73">
        <v>80</v>
      </c>
      <c r="C14" s="73">
        <v>12</v>
      </c>
      <c r="D14" s="73">
        <v>11</v>
      </c>
      <c r="E14" s="73">
        <v>13</v>
      </c>
      <c r="F14" s="72">
        <v>25</v>
      </c>
      <c r="G14" s="72">
        <v>14</v>
      </c>
      <c r="H14" s="73">
        <v>5</v>
      </c>
      <c r="I14" s="121" t="s">
        <v>188</v>
      </c>
      <c r="J14" s="1035" t="s">
        <v>188</v>
      </c>
    </row>
    <row r="15" spans="1:10" ht="18" customHeight="1">
      <c r="A15" s="571">
        <v>2</v>
      </c>
      <c r="B15" s="73">
        <v>82</v>
      </c>
      <c r="C15" s="73">
        <v>16</v>
      </c>
      <c r="D15" s="73">
        <v>10</v>
      </c>
      <c r="E15" s="73">
        <v>16</v>
      </c>
      <c r="F15" s="72">
        <v>23</v>
      </c>
      <c r="G15" s="72">
        <v>14</v>
      </c>
      <c r="H15" s="73">
        <v>3</v>
      </c>
      <c r="I15" s="121" t="s">
        <v>188</v>
      </c>
      <c r="J15" s="477" t="s">
        <v>188</v>
      </c>
    </row>
    <row r="16" spans="1:10" ht="18" customHeight="1">
      <c r="A16" s="571">
        <v>3</v>
      </c>
      <c r="B16" s="73">
        <v>81</v>
      </c>
      <c r="C16" s="73">
        <v>16</v>
      </c>
      <c r="D16" s="73">
        <v>10</v>
      </c>
      <c r="E16" s="73">
        <v>13</v>
      </c>
      <c r="F16" s="72">
        <v>27</v>
      </c>
      <c r="G16" s="72">
        <v>11</v>
      </c>
      <c r="H16" s="73">
        <v>4</v>
      </c>
      <c r="I16" s="121" t="s">
        <v>188</v>
      </c>
      <c r="J16" s="1035" t="s">
        <v>188</v>
      </c>
    </row>
    <row r="17" spans="1:25" ht="18" customHeight="1">
      <c r="A17" s="1749">
        <v>4</v>
      </c>
      <c r="B17" s="73">
        <v>82</v>
      </c>
      <c r="C17" s="73">
        <v>17</v>
      </c>
      <c r="D17" s="73">
        <v>10</v>
      </c>
      <c r="E17" s="73">
        <v>13</v>
      </c>
      <c r="F17" s="72">
        <v>23</v>
      </c>
      <c r="G17" s="72">
        <v>16</v>
      </c>
      <c r="H17" s="73">
        <v>3</v>
      </c>
      <c r="I17" s="121" t="s">
        <v>188</v>
      </c>
      <c r="J17" s="477" t="s">
        <v>188</v>
      </c>
    </row>
    <row r="18" spans="1:25" ht="18" customHeight="1">
      <c r="A18" s="1807">
        <v>5</v>
      </c>
      <c r="B18" s="362">
        <v>81</v>
      </c>
      <c r="C18" s="362">
        <v>18</v>
      </c>
      <c r="D18" s="362">
        <v>13</v>
      </c>
      <c r="E18" s="362">
        <v>8</v>
      </c>
      <c r="F18" s="362">
        <v>25</v>
      </c>
      <c r="G18" s="362">
        <v>12</v>
      </c>
      <c r="H18" s="362">
        <v>5</v>
      </c>
      <c r="I18" s="121" t="s">
        <v>188</v>
      </c>
      <c r="J18" s="477" t="s">
        <v>188</v>
      </c>
    </row>
    <row r="19" spans="1:25" ht="18" customHeight="1">
      <c r="A19" s="1788">
        <v>6</v>
      </c>
      <c r="B19" s="364">
        <v>78</v>
      </c>
      <c r="C19" s="364">
        <v>17</v>
      </c>
      <c r="D19" s="364">
        <v>11</v>
      </c>
      <c r="E19" s="364">
        <v>10</v>
      </c>
      <c r="F19" s="364">
        <v>19</v>
      </c>
      <c r="G19" s="364">
        <v>15</v>
      </c>
      <c r="H19" s="364">
        <v>6</v>
      </c>
      <c r="I19" s="123" t="s">
        <v>188</v>
      </c>
      <c r="J19" s="271" t="s">
        <v>188</v>
      </c>
    </row>
    <row r="20" spans="1:25" ht="18" customHeight="1">
      <c r="A20" s="599" t="s">
        <v>3952</v>
      </c>
      <c r="B20" s="1355"/>
      <c r="C20" s="1355"/>
      <c r="D20" s="1355"/>
      <c r="E20" s="1355"/>
      <c r="F20" s="1355"/>
      <c r="G20" s="436"/>
      <c r="H20" s="436"/>
    </row>
    <row r="21" spans="1:25" ht="18" customHeight="1">
      <c r="A21" s="599"/>
    </row>
    <row r="22" spans="1:25" ht="18" customHeight="1"/>
    <row r="23" spans="1:25" ht="25.5" customHeight="1">
      <c r="L23" s="2909" t="s">
        <v>3575</v>
      </c>
      <c r="M23" s="2909"/>
      <c r="N23" s="2909"/>
      <c r="O23" s="2909"/>
      <c r="P23" s="2909"/>
      <c r="Q23" s="2909"/>
      <c r="Y23" s="185" t="s">
        <v>674</v>
      </c>
    </row>
    <row r="24" spans="1:25" ht="45.75" customHeight="1">
      <c r="L24" s="2647" t="s">
        <v>146</v>
      </c>
      <c r="M24" s="2759" t="s">
        <v>99</v>
      </c>
      <c r="N24" s="2592" t="s">
        <v>786</v>
      </c>
      <c r="O24" s="2592"/>
      <c r="P24" s="2592"/>
      <c r="Q24" s="2592" t="s">
        <v>787</v>
      </c>
      <c r="R24" s="2592"/>
      <c r="S24" s="2592"/>
      <c r="T24" s="2592" t="s">
        <v>788</v>
      </c>
      <c r="U24" s="2592"/>
      <c r="V24" s="2592"/>
      <c r="W24" s="3066" t="s">
        <v>789</v>
      </c>
      <c r="X24" s="3067"/>
      <c r="Y24" s="3067"/>
    </row>
    <row r="25" spans="1:25" ht="21" customHeight="1">
      <c r="L25" s="3068"/>
      <c r="M25" s="3069"/>
      <c r="N25" s="587" t="s">
        <v>101</v>
      </c>
      <c r="O25" s="587" t="s">
        <v>442</v>
      </c>
      <c r="P25" s="569" t="s">
        <v>443</v>
      </c>
      <c r="Q25" s="587" t="s">
        <v>101</v>
      </c>
      <c r="R25" s="587" t="s">
        <v>442</v>
      </c>
      <c r="S25" s="569" t="s">
        <v>443</v>
      </c>
      <c r="T25" s="587" t="s">
        <v>101</v>
      </c>
      <c r="U25" s="587" t="s">
        <v>442</v>
      </c>
      <c r="V25" s="569" t="s">
        <v>443</v>
      </c>
      <c r="W25" s="587" t="s">
        <v>101</v>
      </c>
      <c r="X25" s="587" t="s">
        <v>442</v>
      </c>
      <c r="Y25" s="568" t="s">
        <v>443</v>
      </c>
    </row>
    <row r="26" spans="1:25" ht="18" hidden="1" customHeight="1">
      <c r="L26" s="1238"/>
      <c r="M26" s="159" t="s">
        <v>324</v>
      </c>
      <c r="N26" s="159" t="s">
        <v>324</v>
      </c>
      <c r="O26" s="159" t="s">
        <v>324</v>
      </c>
      <c r="P26" s="157" t="s">
        <v>324</v>
      </c>
      <c r="Q26" s="159" t="s">
        <v>324</v>
      </c>
      <c r="R26" s="159" t="s">
        <v>324</v>
      </c>
      <c r="S26" s="157" t="s">
        <v>324</v>
      </c>
      <c r="T26" s="159" t="s">
        <v>324</v>
      </c>
      <c r="U26" s="159" t="s">
        <v>324</v>
      </c>
      <c r="V26" s="157" t="s">
        <v>324</v>
      </c>
      <c r="W26" s="159" t="s">
        <v>324</v>
      </c>
      <c r="X26" s="159" t="s">
        <v>324</v>
      </c>
      <c r="Y26" s="126" t="s">
        <v>324</v>
      </c>
    </row>
    <row r="27" spans="1:25" ht="18" hidden="1" customHeight="1">
      <c r="L27" s="594" t="s">
        <v>684</v>
      </c>
      <c r="M27" s="167">
        <v>155</v>
      </c>
      <c r="N27" s="167">
        <v>13</v>
      </c>
      <c r="O27" s="167">
        <v>11</v>
      </c>
      <c r="P27" s="178">
        <v>2</v>
      </c>
      <c r="Q27" s="167">
        <v>13</v>
      </c>
      <c r="R27" s="167">
        <v>9</v>
      </c>
      <c r="S27" s="178">
        <v>4</v>
      </c>
      <c r="T27" s="167">
        <v>110</v>
      </c>
      <c r="U27" s="167">
        <v>40</v>
      </c>
      <c r="V27" s="178">
        <v>70</v>
      </c>
      <c r="W27" s="167">
        <v>19</v>
      </c>
      <c r="X27" s="167">
        <v>2</v>
      </c>
      <c r="Y27" s="177">
        <v>17</v>
      </c>
    </row>
    <row r="28" spans="1:25" ht="18" hidden="1" customHeight="1">
      <c r="L28" s="571" t="s">
        <v>3554</v>
      </c>
      <c r="M28" s="167">
        <v>159</v>
      </c>
      <c r="N28" s="167">
        <v>13</v>
      </c>
      <c r="O28" s="167">
        <v>12</v>
      </c>
      <c r="P28" s="178">
        <v>1</v>
      </c>
      <c r="Q28" s="167">
        <v>13</v>
      </c>
      <c r="R28" s="167">
        <v>8</v>
      </c>
      <c r="S28" s="178">
        <v>5</v>
      </c>
      <c r="T28" s="167">
        <v>113</v>
      </c>
      <c r="U28" s="167">
        <v>44</v>
      </c>
      <c r="V28" s="178">
        <v>69</v>
      </c>
      <c r="W28" s="167">
        <v>20</v>
      </c>
      <c r="X28" s="167">
        <v>1</v>
      </c>
      <c r="Y28" s="177">
        <v>19</v>
      </c>
    </row>
    <row r="29" spans="1:25" ht="18" hidden="1" customHeight="1">
      <c r="L29" s="571">
        <v>23</v>
      </c>
      <c r="M29" s="167">
        <v>158</v>
      </c>
      <c r="N29" s="167">
        <v>13</v>
      </c>
      <c r="O29" s="167">
        <v>12</v>
      </c>
      <c r="P29" s="178">
        <v>1</v>
      </c>
      <c r="Q29" s="167">
        <v>13</v>
      </c>
      <c r="R29" s="167">
        <v>8</v>
      </c>
      <c r="S29" s="178">
        <v>5</v>
      </c>
      <c r="T29" s="167">
        <v>113</v>
      </c>
      <c r="U29" s="167">
        <v>49</v>
      </c>
      <c r="V29" s="178">
        <v>64</v>
      </c>
      <c r="W29" s="167">
        <v>19</v>
      </c>
      <c r="X29" s="167">
        <v>1</v>
      </c>
      <c r="Y29" s="177">
        <v>18</v>
      </c>
    </row>
    <row r="30" spans="1:25" ht="18" customHeight="1">
      <c r="L30" s="571" t="s">
        <v>3987</v>
      </c>
      <c r="M30" s="167">
        <v>154</v>
      </c>
      <c r="N30" s="167">
        <v>12</v>
      </c>
      <c r="O30" s="167">
        <v>12</v>
      </c>
      <c r="P30" s="178" t="s">
        <v>111</v>
      </c>
      <c r="Q30" s="167">
        <v>12</v>
      </c>
      <c r="R30" s="167">
        <v>6</v>
      </c>
      <c r="S30" s="178">
        <v>6</v>
      </c>
      <c r="T30" s="167">
        <v>109</v>
      </c>
      <c r="U30" s="167">
        <v>45</v>
      </c>
      <c r="V30" s="178">
        <v>64</v>
      </c>
      <c r="W30" s="167">
        <v>21</v>
      </c>
      <c r="X30" s="167">
        <v>2</v>
      </c>
      <c r="Y30" s="177">
        <v>19</v>
      </c>
    </row>
    <row r="31" spans="1:25" ht="18" customHeight="1">
      <c r="L31" s="571">
        <v>25</v>
      </c>
      <c r="M31" s="167">
        <v>149</v>
      </c>
      <c r="N31" s="167">
        <v>12</v>
      </c>
      <c r="O31" s="167">
        <v>12</v>
      </c>
      <c r="P31" s="178" t="s">
        <v>111</v>
      </c>
      <c r="Q31" s="167">
        <v>12</v>
      </c>
      <c r="R31" s="167">
        <v>7</v>
      </c>
      <c r="S31" s="178">
        <v>5</v>
      </c>
      <c r="T31" s="167">
        <v>105</v>
      </c>
      <c r="U31" s="167">
        <v>44</v>
      </c>
      <c r="V31" s="178">
        <v>61</v>
      </c>
      <c r="W31" s="167">
        <v>20</v>
      </c>
      <c r="X31" s="167">
        <v>4</v>
      </c>
      <c r="Y31" s="177">
        <v>16</v>
      </c>
    </row>
    <row r="32" spans="1:25" ht="18" customHeight="1">
      <c r="L32" s="571">
        <v>26</v>
      </c>
      <c r="M32" s="167">
        <v>146</v>
      </c>
      <c r="N32" s="177">
        <v>12</v>
      </c>
      <c r="O32" s="167">
        <v>11</v>
      </c>
      <c r="P32" s="178">
        <v>1</v>
      </c>
      <c r="Q32" s="177">
        <v>12</v>
      </c>
      <c r="R32" s="167">
        <v>6</v>
      </c>
      <c r="S32" s="178">
        <v>6</v>
      </c>
      <c r="T32" s="177">
        <v>102</v>
      </c>
      <c r="U32" s="167">
        <v>44</v>
      </c>
      <c r="V32" s="178">
        <v>58</v>
      </c>
      <c r="W32" s="177">
        <v>20</v>
      </c>
      <c r="X32" s="167">
        <v>3</v>
      </c>
      <c r="Y32" s="177">
        <v>17</v>
      </c>
    </row>
    <row r="33" spans="12:25" ht="18" customHeight="1">
      <c r="L33" s="571">
        <v>27</v>
      </c>
      <c r="M33" s="167">
        <v>146</v>
      </c>
      <c r="N33" s="177">
        <v>12</v>
      </c>
      <c r="O33" s="167">
        <v>10</v>
      </c>
      <c r="P33" s="178">
        <v>2</v>
      </c>
      <c r="Q33" s="167">
        <v>12</v>
      </c>
      <c r="R33" s="167">
        <v>7</v>
      </c>
      <c r="S33" s="178">
        <v>5</v>
      </c>
      <c r="T33" s="167">
        <v>105</v>
      </c>
      <c r="U33" s="167">
        <v>51</v>
      </c>
      <c r="V33" s="178">
        <v>54</v>
      </c>
      <c r="W33" s="167">
        <v>17</v>
      </c>
      <c r="X33" s="167" t="s">
        <v>390</v>
      </c>
      <c r="Y33" s="177">
        <v>17</v>
      </c>
    </row>
    <row r="34" spans="12:25" ht="18" customHeight="1">
      <c r="L34" s="571">
        <v>28</v>
      </c>
      <c r="M34" s="167">
        <v>144</v>
      </c>
      <c r="N34" s="177">
        <v>12</v>
      </c>
      <c r="O34" s="167">
        <v>9</v>
      </c>
      <c r="P34" s="178">
        <v>3</v>
      </c>
      <c r="Q34" s="177">
        <v>12</v>
      </c>
      <c r="R34" s="167">
        <v>9</v>
      </c>
      <c r="S34" s="178">
        <v>3</v>
      </c>
      <c r="T34" s="177">
        <v>104</v>
      </c>
      <c r="U34" s="167">
        <v>46</v>
      </c>
      <c r="V34" s="178">
        <v>58</v>
      </c>
      <c r="W34" s="177">
        <v>16</v>
      </c>
      <c r="X34" s="167">
        <v>1</v>
      </c>
      <c r="Y34" s="177">
        <v>15</v>
      </c>
    </row>
    <row r="35" spans="12:25" ht="18" customHeight="1">
      <c r="L35" s="571">
        <v>29</v>
      </c>
      <c r="M35" s="167">
        <v>150</v>
      </c>
      <c r="N35" s="177">
        <v>12</v>
      </c>
      <c r="O35" s="167">
        <v>9</v>
      </c>
      <c r="P35" s="178">
        <v>3</v>
      </c>
      <c r="Q35" s="177">
        <v>12</v>
      </c>
      <c r="R35" s="167">
        <v>9</v>
      </c>
      <c r="S35" s="178">
        <v>3</v>
      </c>
      <c r="T35" s="177">
        <v>103</v>
      </c>
      <c r="U35" s="167">
        <v>45</v>
      </c>
      <c r="V35" s="178">
        <v>58</v>
      </c>
      <c r="W35" s="177">
        <v>23</v>
      </c>
      <c r="X35" s="167">
        <v>3</v>
      </c>
      <c r="Y35" s="177">
        <v>20</v>
      </c>
    </row>
    <row r="36" spans="12:25" ht="18" customHeight="1">
      <c r="L36" s="571">
        <v>30</v>
      </c>
      <c r="M36" s="167">
        <v>151</v>
      </c>
      <c r="N36" s="177">
        <v>12</v>
      </c>
      <c r="O36" s="167">
        <v>8</v>
      </c>
      <c r="P36" s="178">
        <v>4</v>
      </c>
      <c r="Q36" s="177">
        <v>12</v>
      </c>
      <c r="R36" s="167">
        <v>8</v>
      </c>
      <c r="S36" s="178">
        <v>4</v>
      </c>
      <c r="T36" s="177">
        <v>107</v>
      </c>
      <c r="U36" s="167">
        <v>46</v>
      </c>
      <c r="V36" s="178">
        <v>61</v>
      </c>
      <c r="W36" s="177">
        <v>20</v>
      </c>
      <c r="X36" s="167">
        <v>1</v>
      </c>
      <c r="Y36" s="177">
        <v>19</v>
      </c>
    </row>
    <row r="37" spans="12:25" ht="18" customHeight="1">
      <c r="L37" s="571" t="s">
        <v>685</v>
      </c>
      <c r="M37" s="167">
        <v>131</v>
      </c>
      <c r="N37" s="177">
        <v>9</v>
      </c>
      <c r="O37" s="167">
        <v>6</v>
      </c>
      <c r="P37" s="178">
        <v>3</v>
      </c>
      <c r="Q37" s="177">
        <v>9</v>
      </c>
      <c r="R37" s="167">
        <v>6</v>
      </c>
      <c r="S37" s="178">
        <v>3</v>
      </c>
      <c r="T37" s="177">
        <v>91</v>
      </c>
      <c r="U37" s="167">
        <v>37</v>
      </c>
      <c r="V37" s="178">
        <v>54</v>
      </c>
      <c r="W37" s="177">
        <v>22</v>
      </c>
      <c r="X37" s="167">
        <v>4</v>
      </c>
      <c r="Y37" s="177">
        <v>18</v>
      </c>
    </row>
    <row r="38" spans="12:25" ht="18" customHeight="1">
      <c r="L38" s="571">
        <v>2</v>
      </c>
      <c r="M38" s="167">
        <v>135</v>
      </c>
      <c r="N38" s="177">
        <v>9</v>
      </c>
      <c r="O38" s="167">
        <v>6</v>
      </c>
      <c r="P38" s="178">
        <v>3</v>
      </c>
      <c r="Q38" s="177">
        <v>9</v>
      </c>
      <c r="R38" s="167">
        <v>7</v>
      </c>
      <c r="S38" s="178">
        <v>2</v>
      </c>
      <c r="T38" s="177">
        <v>92</v>
      </c>
      <c r="U38" s="167">
        <v>38</v>
      </c>
      <c r="V38" s="178">
        <v>54</v>
      </c>
      <c r="W38" s="177">
        <v>25</v>
      </c>
      <c r="X38" s="167">
        <v>5</v>
      </c>
      <c r="Y38" s="177">
        <v>20</v>
      </c>
    </row>
    <row r="39" spans="12:25" ht="18" customHeight="1">
      <c r="L39" s="571">
        <v>3</v>
      </c>
      <c r="M39" s="167">
        <v>138</v>
      </c>
      <c r="N39" s="177">
        <v>9</v>
      </c>
      <c r="O39" s="167">
        <v>6</v>
      </c>
      <c r="P39" s="178">
        <v>3</v>
      </c>
      <c r="Q39" s="177">
        <v>9</v>
      </c>
      <c r="R39" s="167">
        <v>6</v>
      </c>
      <c r="S39" s="178">
        <v>3</v>
      </c>
      <c r="T39" s="177">
        <v>91</v>
      </c>
      <c r="U39" s="167">
        <v>37</v>
      </c>
      <c r="V39" s="178">
        <v>54</v>
      </c>
      <c r="W39" s="177">
        <v>29</v>
      </c>
      <c r="X39" s="167">
        <v>5</v>
      </c>
      <c r="Y39" s="177">
        <v>24</v>
      </c>
    </row>
    <row r="40" spans="12:25" ht="18" customHeight="1">
      <c r="L40" s="1749">
        <v>4</v>
      </c>
      <c r="M40" s="167">
        <v>142</v>
      </c>
      <c r="N40" s="177">
        <v>9</v>
      </c>
      <c r="O40" s="167">
        <v>7</v>
      </c>
      <c r="P40" s="178">
        <v>2</v>
      </c>
      <c r="Q40" s="177">
        <v>9</v>
      </c>
      <c r="R40" s="167">
        <v>4</v>
      </c>
      <c r="S40" s="178">
        <v>5</v>
      </c>
      <c r="T40" s="177">
        <v>97</v>
      </c>
      <c r="U40" s="167">
        <v>42</v>
      </c>
      <c r="V40" s="178">
        <v>55</v>
      </c>
      <c r="W40" s="177">
        <v>27</v>
      </c>
      <c r="X40" s="167">
        <v>4</v>
      </c>
      <c r="Y40" s="177">
        <v>23</v>
      </c>
    </row>
    <row r="41" spans="12:25" ht="18" customHeight="1">
      <c r="L41" s="1809">
        <v>5</v>
      </c>
      <c r="M41" s="1330">
        <v>140</v>
      </c>
      <c r="N41" s="121">
        <v>9</v>
      </c>
      <c r="O41" s="121">
        <v>8</v>
      </c>
      <c r="P41" s="121">
        <v>1</v>
      </c>
      <c r="Q41" s="121">
        <v>9</v>
      </c>
      <c r="R41" s="121">
        <v>3</v>
      </c>
      <c r="S41" s="121">
        <v>6</v>
      </c>
      <c r="T41" s="121">
        <v>95</v>
      </c>
      <c r="U41" s="121">
        <v>43</v>
      </c>
      <c r="V41" s="121">
        <v>52</v>
      </c>
      <c r="W41" s="177">
        <v>27</v>
      </c>
      <c r="X41" s="167">
        <v>4</v>
      </c>
      <c r="Y41" s="177">
        <v>23</v>
      </c>
    </row>
    <row r="42" spans="12:25" ht="18" customHeight="1">
      <c r="L42" s="1808">
        <v>6</v>
      </c>
      <c r="M42" s="2214">
        <v>140</v>
      </c>
      <c r="N42" s="123">
        <v>9</v>
      </c>
      <c r="O42" s="123">
        <v>5</v>
      </c>
      <c r="P42" s="123">
        <v>4</v>
      </c>
      <c r="Q42" s="123">
        <v>9</v>
      </c>
      <c r="R42" s="123">
        <v>4</v>
      </c>
      <c r="S42" s="123">
        <v>5</v>
      </c>
      <c r="T42" s="123">
        <v>98</v>
      </c>
      <c r="U42" s="123">
        <v>44</v>
      </c>
      <c r="V42" s="123">
        <v>54</v>
      </c>
      <c r="W42" s="2180">
        <v>24</v>
      </c>
      <c r="X42" s="2177">
        <v>4</v>
      </c>
      <c r="Y42" s="2180">
        <v>20</v>
      </c>
    </row>
    <row r="43" spans="12:25" ht="24.95" customHeight="1">
      <c r="L43" s="599" t="s">
        <v>3952</v>
      </c>
      <c r="M43" s="599"/>
      <c r="N43" s="599"/>
      <c r="O43" s="599"/>
      <c r="P43" s="599"/>
      <c r="Q43" s="599"/>
    </row>
    <row r="44" spans="12:25" ht="70.5" customHeight="1">
      <c r="L44" s="599"/>
    </row>
  </sheetData>
  <mergeCells count="7">
    <mergeCell ref="T24:V24"/>
    <mergeCell ref="W24:Y24"/>
    <mergeCell ref="L23:Q23"/>
    <mergeCell ref="L24:L25"/>
    <mergeCell ref="M24:M25"/>
    <mergeCell ref="N24:P24"/>
    <mergeCell ref="Q24:S24"/>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41"/>
  <sheetViews>
    <sheetView showGridLines="0" view="pageBreakPreview" topLeftCell="A31" zoomScaleNormal="100" zoomScaleSheetLayoutView="100" workbookViewId="0">
      <selection activeCell="I50" sqref="I50"/>
    </sheetView>
  </sheetViews>
  <sheetFormatPr defaultRowHeight="20.100000000000001" customHeight="1"/>
  <cols>
    <col min="1" max="2" width="10" style="83" customWidth="1"/>
    <col min="3" max="10" width="7.625" style="83" customWidth="1"/>
    <col min="11" max="243" width="9" style="83"/>
    <col min="244" max="244" width="17" style="83" customWidth="1"/>
    <col min="245" max="250" width="10" style="83" customWidth="1"/>
    <col min="251" max="252" width="8.25" style="83" customWidth="1"/>
    <col min="253" max="499" width="9" style="83"/>
    <col min="500" max="500" width="17" style="83" customWidth="1"/>
    <col min="501" max="506" width="10" style="83" customWidth="1"/>
    <col min="507" max="508" width="8.25" style="83" customWidth="1"/>
    <col min="509" max="755" width="9" style="83"/>
    <col min="756" max="756" width="17" style="83" customWidth="1"/>
    <col min="757" max="762" width="10" style="83" customWidth="1"/>
    <col min="763" max="764" width="8.25" style="83" customWidth="1"/>
    <col min="765" max="1011" width="9" style="83"/>
    <col min="1012" max="1012" width="17" style="83" customWidth="1"/>
    <col min="1013" max="1018" width="10" style="83" customWidth="1"/>
    <col min="1019" max="1020" width="8.25" style="83" customWidth="1"/>
    <col min="1021" max="1267" width="9" style="83"/>
    <col min="1268" max="1268" width="17" style="83" customWidth="1"/>
    <col min="1269" max="1274" width="10" style="83" customWidth="1"/>
    <col min="1275" max="1276" width="8.25" style="83" customWidth="1"/>
    <col min="1277" max="1523" width="9" style="83"/>
    <col min="1524" max="1524" width="17" style="83" customWidth="1"/>
    <col min="1525" max="1530" width="10" style="83" customWidth="1"/>
    <col min="1531" max="1532" width="8.25" style="83" customWidth="1"/>
    <col min="1533" max="1779" width="9" style="83"/>
    <col min="1780" max="1780" width="17" style="83" customWidth="1"/>
    <col min="1781" max="1786" width="10" style="83" customWidth="1"/>
    <col min="1787" max="1788" width="8.25" style="83" customWidth="1"/>
    <col min="1789" max="2035" width="9" style="83"/>
    <col min="2036" max="2036" width="17" style="83" customWidth="1"/>
    <col min="2037" max="2042" width="10" style="83" customWidth="1"/>
    <col min="2043" max="2044" width="8.25" style="83" customWidth="1"/>
    <col min="2045" max="2291" width="9" style="83"/>
    <col min="2292" max="2292" width="17" style="83" customWidth="1"/>
    <col min="2293" max="2298" width="10" style="83" customWidth="1"/>
    <col min="2299" max="2300" width="8.25" style="83" customWidth="1"/>
    <col min="2301" max="2547" width="9" style="83"/>
    <col min="2548" max="2548" width="17" style="83" customWidth="1"/>
    <col min="2549" max="2554" width="10" style="83" customWidth="1"/>
    <col min="2555" max="2556" width="8.25" style="83" customWidth="1"/>
    <col min="2557" max="2803" width="9" style="83"/>
    <col min="2804" max="2804" width="17" style="83" customWidth="1"/>
    <col min="2805" max="2810" width="10" style="83" customWidth="1"/>
    <col min="2811" max="2812" width="8.25" style="83" customWidth="1"/>
    <col min="2813" max="3059" width="9" style="83"/>
    <col min="3060" max="3060" width="17" style="83" customWidth="1"/>
    <col min="3061" max="3066" width="10" style="83" customWidth="1"/>
    <col min="3067" max="3068" width="8.25" style="83" customWidth="1"/>
    <col min="3069" max="3315" width="9" style="83"/>
    <col min="3316" max="3316" width="17" style="83" customWidth="1"/>
    <col min="3317" max="3322" width="10" style="83" customWidth="1"/>
    <col min="3323" max="3324" width="8.25" style="83" customWidth="1"/>
    <col min="3325" max="3571" width="9" style="83"/>
    <col min="3572" max="3572" width="17" style="83" customWidth="1"/>
    <col min="3573" max="3578" width="10" style="83" customWidth="1"/>
    <col min="3579" max="3580" width="8.25" style="83" customWidth="1"/>
    <col min="3581" max="3827" width="9" style="83"/>
    <col min="3828" max="3828" width="17" style="83" customWidth="1"/>
    <col min="3829" max="3834" width="10" style="83" customWidth="1"/>
    <col min="3835" max="3836" width="8.25" style="83" customWidth="1"/>
    <col min="3837" max="4083" width="9" style="83"/>
    <col min="4084" max="4084" width="17" style="83" customWidth="1"/>
    <col min="4085" max="4090" width="10" style="83" customWidth="1"/>
    <col min="4091" max="4092" width="8.25" style="83" customWidth="1"/>
    <col min="4093" max="4339" width="9" style="83"/>
    <col min="4340" max="4340" width="17" style="83" customWidth="1"/>
    <col min="4341" max="4346" width="10" style="83" customWidth="1"/>
    <col min="4347" max="4348" width="8.25" style="83" customWidth="1"/>
    <col min="4349" max="4595" width="9" style="83"/>
    <col min="4596" max="4596" width="17" style="83" customWidth="1"/>
    <col min="4597" max="4602" width="10" style="83" customWidth="1"/>
    <col min="4603" max="4604" width="8.25" style="83" customWidth="1"/>
    <col min="4605" max="4851" width="9" style="83"/>
    <col min="4852" max="4852" width="17" style="83" customWidth="1"/>
    <col min="4853" max="4858" width="10" style="83" customWidth="1"/>
    <col min="4859" max="4860" width="8.25" style="83" customWidth="1"/>
    <col min="4861" max="5107" width="9" style="83"/>
    <col min="5108" max="5108" width="17" style="83" customWidth="1"/>
    <col min="5109" max="5114" width="10" style="83" customWidth="1"/>
    <col min="5115" max="5116" width="8.25" style="83" customWidth="1"/>
    <col min="5117" max="5363" width="9" style="83"/>
    <col min="5364" max="5364" width="17" style="83" customWidth="1"/>
    <col min="5365" max="5370" width="10" style="83" customWidth="1"/>
    <col min="5371" max="5372" width="8.25" style="83" customWidth="1"/>
    <col min="5373" max="5619" width="9" style="83"/>
    <col min="5620" max="5620" width="17" style="83" customWidth="1"/>
    <col min="5621" max="5626" width="10" style="83" customWidth="1"/>
    <col min="5627" max="5628" width="8.25" style="83" customWidth="1"/>
    <col min="5629" max="5875" width="9" style="83"/>
    <col min="5876" max="5876" width="17" style="83" customWidth="1"/>
    <col min="5877" max="5882" width="10" style="83" customWidth="1"/>
    <col min="5883" max="5884" width="8.25" style="83" customWidth="1"/>
    <col min="5885" max="6131" width="9" style="83"/>
    <col min="6132" max="6132" width="17" style="83" customWidth="1"/>
    <col min="6133" max="6138" width="10" style="83" customWidth="1"/>
    <col min="6139" max="6140" width="8.25" style="83" customWidth="1"/>
    <col min="6141" max="6387" width="9" style="83"/>
    <col min="6388" max="6388" width="17" style="83" customWidth="1"/>
    <col min="6389" max="6394" width="10" style="83" customWidth="1"/>
    <col min="6395" max="6396" width="8.25" style="83" customWidth="1"/>
    <col min="6397" max="6643" width="9" style="83"/>
    <col min="6644" max="6644" width="17" style="83" customWidth="1"/>
    <col min="6645" max="6650" width="10" style="83" customWidth="1"/>
    <col min="6651" max="6652" width="8.25" style="83" customWidth="1"/>
    <col min="6653" max="6899" width="9" style="83"/>
    <col min="6900" max="6900" width="17" style="83" customWidth="1"/>
    <col min="6901" max="6906" width="10" style="83" customWidth="1"/>
    <col min="6907" max="6908" width="8.25" style="83" customWidth="1"/>
    <col min="6909" max="7155" width="9" style="83"/>
    <col min="7156" max="7156" width="17" style="83" customWidth="1"/>
    <col min="7157" max="7162" width="10" style="83" customWidth="1"/>
    <col min="7163" max="7164" width="8.25" style="83" customWidth="1"/>
    <col min="7165" max="7411" width="9" style="83"/>
    <col min="7412" max="7412" width="17" style="83" customWidth="1"/>
    <col min="7413" max="7418" width="10" style="83" customWidth="1"/>
    <col min="7419" max="7420" width="8.25" style="83" customWidth="1"/>
    <col min="7421" max="7667" width="9" style="83"/>
    <col min="7668" max="7668" width="17" style="83" customWidth="1"/>
    <col min="7669" max="7674" width="10" style="83" customWidth="1"/>
    <col min="7675" max="7676" width="8.25" style="83" customWidth="1"/>
    <col min="7677" max="7923" width="9" style="83"/>
    <col min="7924" max="7924" width="17" style="83" customWidth="1"/>
    <col min="7925" max="7930" width="10" style="83" customWidth="1"/>
    <col min="7931" max="7932" width="8.25" style="83" customWidth="1"/>
    <col min="7933" max="8179" width="9" style="83"/>
    <col min="8180" max="8180" width="17" style="83" customWidth="1"/>
    <col min="8181" max="8186" width="10" style="83" customWidth="1"/>
    <col min="8187" max="8188" width="8.25" style="83" customWidth="1"/>
    <col min="8189" max="8435" width="9" style="83"/>
    <col min="8436" max="8436" width="17" style="83" customWidth="1"/>
    <col min="8437" max="8442" width="10" style="83" customWidth="1"/>
    <col min="8443" max="8444" width="8.25" style="83" customWidth="1"/>
    <col min="8445" max="8691" width="9" style="83"/>
    <col min="8692" max="8692" width="17" style="83" customWidth="1"/>
    <col min="8693" max="8698" width="10" style="83" customWidth="1"/>
    <col min="8699" max="8700" width="8.25" style="83" customWidth="1"/>
    <col min="8701" max="8947" width="9" style="83"/>
    <col min="8948" max="8948" width="17" style="83" customWidth="1"/>
    <col min="8949" max="8954" width="10" style="83" customWidth="1"/>
    <col min="8955" max="8956" width="8.25" style="83" customWidth="1"/>
    <col min="8957" max="9203" width="9" style="83"/>
    <col min="9204" max="9204" width="17" style="83" customWidth="1"/>
    <col min="9205" max="9210" width="10" style="83" customWidth="1"/>
    <col min="9211" max="9212" width="8.25" style="83" customWidth="1"/>
    <col min="9213" max="9459" width="9" style="83"/>
    <col min="9460" max="9460" width="17" style="83" customWidth="1"/>
    <col min="9461" max="9466" width="10" style="83" customWidth="1"/>
    <col min="9467" max="9468" width="8.25" style="83" customWidth="1"/>
    <col min="9469" max="9715" width="9" style="83"/>
    <col min="9716" max="9716" width="17" style="83" customWidth="1"/>
    <col min="9717" max="9722" width="10" style="83" customWidth="1"/>
    <col min="9723" max="9724" width="8.25" style="83" customWidth="1"/>
    <col min="9725" max="9971" width="9" style="83"/>
    <col min="9972" max="9972" width="17" style="83" customWidth="1"/>
    <col min="9973" max="9978" width="10" style="83" customWidth="1"/>
    <col min="9979" max="9980" width="8.25" style="83" customWidth="1"/>
    <col min="9981" max="10227" width="9" style="83"/>
    <col min="10228" max="10228" width="17" style="83" customWidth="1"/>
    <col min="10229" max="10234" width="10" style="83" customWidth="1"/>
    <col min="10235" max="10236" width="8.25" style="83" customWidth="1"/>
    <col min="10237" max="10483" width="9" style="83"/>
    <col min="10484" max="10484" width="17" style="83" customWidth="1"/>
    <col min="10485" max="10490" width="10" style="83" customWidth="1"/>
    <col min="10491" max="10492" width="8.25" style="83" customWidth="1"/>
    <col min="10493" max="10739" width="9" style="83"/>
    <col min="10740" max="10740" width="17" style="83" customWidth="1"/>
    <col min="10741" max="10746" width="10" style="83" customWidth="1"/>
    <col min="10747" max="10748" width="8.25" style="83" customWidth="1"/>
    <col min="10749" max="10995" width="9" style="83"/>
    <col min="10996" max="10996" width="17" style="83" customWidth="1"/>
    <col min="10997" max="11002" width="10" style="83" customWidth="1"/>
    <col min="11003" max="11004" width="8.25" style="83" customWidth="1"/>
    <col min="11005" max="11251" width="9" style="83"/>
    <col min="11252" max="11252" width="17" style="83" customWidth="1"/>
    <col min="11253" max="11258" width="10" style="83" customWidth="1"/>
    <col min="11259" max="11260" width="8.25" style="83" customWidth="1"/>
    <col min="11261" max="11507" width="9" style="83"/>
    <col min="11508" max="11508" width="17" style="83" customWidth="1"/>
    <col min="11509" max="11514" width="10" style="83" customWidth="1"/>
    <col min="11515" max="11516" width="8.25" style="83" customWidth="1"/>
    <col min="11517" max="11763" width="9" style="83"/>
    <col min="11764" max="11764" width="17" style="83" customWidth="1"/>
    <col min="11765" max="11770" width="10" style="83" customWidth="1"/>
    <col min="11771" max="11772" width="8.25" style="83" customWidth="1"/>
    <col min="11773" max="12019" width="9" style="83"/>
    <col min="12020" max="12020" width="17" style="83" customWidth="1"/>
    <col min="12021" max="12026" width="10" style="83" customWidth="1"/>
    <col min="12027" max="12028" width="8.25" style="83" customWidth="1"/>
    <col min="12029" max="12275" width="9" style="83"/>
    <col min="12276" max="12276" width="17" style="83" customWidth="1"/>
    <col min="12277" max="12282" width="10" style="83" customWidth="1"/>
    <col min="12283" max="12284" width="8.25" style="83" customWidth="1"/>
    <col min="12285" max="12531" width="9" style="83"/>
    <col min="12532" max="12532" width="17" style="83" customWidth="1"/>
    <col min="12533" max="12538" width="10" style="83" customWidth="1"/>
    <col min="12539" max="12540" width="8.25" style="83" customWidth="1"/>
    <col min="12541" max="12787" width="9" style="83"/>
    <col min="12788" max="12788" width="17" style="83" customWidth="1"/>
    <col min="12789" max="12794" width="10" style="83" customWidth="1"/>
    <col min="12795" max="12796" width="8.25" style="83" customWidth="1"/>
    <col min="12797" max="13043" width="9" style="83"/>
    <col min="13044" max="13044" width="17" style="83" customWidth="1"/>
    <col min="13045" max="13050" width="10" style="83" customWidth="1"/>
    <col min="13051" max="13052" width="8.25" style="83" customWidth="1"/>
    <col min="13053" max="13299" width="9" style="83"/>
    <col min="13300" max="13300" width="17" style="83" customWidth="1"/>
    <col min="13301" max="13306" width="10" style="83" customWidth="1"/>
    <col min="13307" max="13308" width="8.25" style="83" customWidth="1"/>
    <col min="13309" max="13555" width="9" style="83"/>
    <col min="13556" max="13556" width="17" style="83" customWidth="1"/>
    <col min="13557" max="13562" width="10" style="83" customWidth="1"/>
    <col min="13563" max="13564" width="8.25" style="83" customWidth="1"/>
    <col min="13565" max="13811" width="9" style="83"/>
    <col min="13812" max="13812" width="17" style="83" customWidth="1"/>
    <col min="13813" max="13818" width="10" style="83" customWidth="1"/>
    <col min="13819" max="13820" width="8.25" style="83" customWidth="1"/>
    <col min="13821" max="14067" width="9" style="83"/>
    <col min="14068" max="14068" width="17" style="83" customWidth="1"/>
    <col min="14069" max="14074" width="10" style="83" customWidth="1"/>
    <col min="14075" max="14076" width="8.25" style="83" customWidth="1"/>
    <col min="14077" max="14323" width="9" style="83"/>
    <col min="14324" max="14324" width="17" style="83" customWidth="1"/>
    <col min="14325" max="14330" width="10" style="83" customWidth="1"/>
    <col min="14331" max="14332" width="8.25" style="83" customWidth="1"/>
    <col min="14333" max="14579" width="9" style="83"/>
    <col min="14580" max="14580" width="17" style="83" customWidth="1"/>
    <col min="14581" max="14586" width="10" style="83" customWidth="1"/>
    <col min="14587" max="14588" width="8.25" style="83" customWidth="1"/>
    <col min="14589" max="14835" width="9" style="83"/>
    <col min="14836" max="14836" width="17" style="83" customWidth="1"/>
    <col min="14837" max="14842" width="10" style="83" customWidth="1"/>
    <col min="14843" max="14844" width="8.25" style="83" customWidth="1"/>
    <col min="14845" max="15091" width="9" style="83"/>
    <col min="15092" max="15092" width="17" style="83" customWidth="1"/>
    <col min="15093" max="15098" width="10" style="83" customWidth="1"/>
    <col min="15099" max="15100" width="8.25" style="83" customWidth="1"/>
    <col min="15101" max="15347" width="9" style="83"/>
    <col min="15348" max="15348" width="17" style="83" customWidth="1"/>
    <col min="15349" max="15354" width="10" style="83" customWidth="1"/>
    <col min="15355" max="15356" width="8.25" style="83" customWidth="1"/>
    <col min="15357" max="15603" width="9" style="83"/>
    <col min="15604" max="15604" width="17" style="83" customWidth="1"/>
    <col min="15605" max="15610" width="10" style="83" customWidth="1"/>
    <col min="15611" max="15612" width="8.25" style="83" customWidth="1"/>
    <col min="15613" max="15859" width="9" style="83"/>
    <col min="15860" max="15860" width="17" style="83" customWidth="1"/>
    <col min="15861" max="15866" width="10" style="83" customWidth="1"/>
    <col min="15867" max="15868" width="8.25" style="83" customWidth="1"/>
    <col min="15869" max="16115" width="9" style="83"/>
    <col min="16116" max="16116" width="17" style="83" customWidth="1"/>
    <col min="16117" max="16122" width="10" style="83" customWidth="1"/>
    <col min="16123" max="16124" width="8.25" style="83" customWidth="1"/>
    <col min="16125" max="16384" width="9" style="83"/>
  </cols>
  <sheetData>
    <row r="1" spans="1:10" ht="25.5" customHeight="1">
      <c r="A1" s="1347" t="s">
        <v>3576</v>
      </c>
      <c r="B1" s="1348"/>
      <c r="C1" s="1348"/>
      <c r="D1" s="1348"/>
      <c r="E1" s="1348"/>
      <c r="F1" s="1348"/>
      <c r="H1" s="185"/>
      <c r="I1" s="185"/>
      <c r="J1" s="185" t="s">
        <v>674</v>
      </c>
    </row>
    <row r="2" spans="1:10" ht="18" customHeight="1">
      <c r="A2" s="2647" t="s">
        <v>146</v>
      </c>
      <c r="B2" s="2759" t="s">
        <v>99</v>
      </c>
      <c r="C2" s="2594" t="s">
        <v>779</v>
      </c>
      <c r="D2" s="2643"/>
      <c r="E2" s="2643"/>
      <c r="F2" s="2590"/>
      <c r="G2" s="2594" t="s">
        <v>781</v>
      </c>
      <c r="H2" s="2643"/>
      <c r="I2" s="2643"/>
      <c r="J2" s="2643"/>
    </row>
    <row r="3" spans="1:10" ht="18" customHeight="1">
      <c r="A3" s="2722"/>
      <c r="B3" s="2720"/>
      <c r="C3" s="587" t="s">
        <v>101</v>
      </c>
      <c r="D3" s="587" t="s">
        <v>693</v>
      </c>
      <c r="E3" s="568" t="s">
        <v>694</v>
      </c>
      <c r="F3" s="587" t="s">
        <v>695</v>
      </c>
      <c r="G3" s="587" t="s">
        <v>101</v>
      </c>
      <c r="H3" s="407" t="s">
        <v>782</v>
      </c>
      <c r="I3" s="579" t="s">
        <v>790</v>
      </c>
      <c r="J3" s="408" t="s">
        <v>784</v>
      </c>
    </row>
    <row r="4" spans="1:10" ht="18" customHeight="1">
      <c r="A4" s="571"/>
      <c r="B4" s="159" t="s">
        <v>324</v>
      </c>
      <c r="C4" s="159" t="s">
        <v>324</v>
      </c>
      <c r="D4" s="159" t="s">
        <v>324</v>
      </c>
      <c r="E4" s="126" t="s">
        <v>324</v>
      </c>
      <c r="F4" s="159" t="s">
        <v>324</v>
      </c>
      <c r="G4" s="159" t="s">
        <v>324</v>
      </c>
      <c r="H4" s="158" t="s">
        <v>324</v>
      </c>
      <c r="I4" s="159" t="s">
        <v>791</v>
      </c>
      <c r="J4" s="339" t="s">
        <v>324</v>
      </c>
    </row>
    <row r="5" spans="1:10" ht="18" hidden="1" customHeight="1">
      <c r="A5" s="594" t="s">
        <v>3046</v>
      </c>
      <c r="B5" s="179">
        <v>1005</v>
      </c>
      <c r="C5" s="179">
        <v>998</v>
      </c>
      <c r="D5" s="179">
        <v>308</v>
      </c>
      <c r="E5" s="189">
        <v>329</v>
      </c>
      <c r="F5" s="179">
        <v>361</v>
      </c>
      <c r="G5" s="179">
        <v>7</v>
      </c>
      <c r="H5" s="180">
        <v>3</v>
      </c>
      <c r="I5" s="276" t="s">
        <v>680</v>
      </c>
      <c r="J5" s="189">
        <v>4</v>
      </c>
    </row>
    <row r="6" spans="1:10" ht="18" hidden="1" customHeight="1">
      <c r="A6" s="594">
        <v>23</v>
      </c>
      <c r="B6" s="179">
        <v>961</v>
      </c>
      <c r="C6" s="179">
        <v>954</v>
      </c>
      <c r="D6" s="179">
        <v>317</v>
      </c>
      <c r="E6" s="189">
        <v>307</v>
      </c>
      <c r="F6" s="179">
        <v>330</v>
      </c>
      <c r="G6" s="179">
        <v>7</v>
      </c>
      <c r="H6" s="180">
        <v>2</v>
      </c>
      <c r="I6" s="276" t="s">
        <v>680</v>
      </c>
      <c r="J6" s="189">
        <v>5</v>
      </c>
    </row>
    <row r="7" spans="1:10" ht="18" customHeight="1">
      <c r="A7" s="594" t="s">
        <v>3987</v>
      </c>
      <c r="B7" s="179">
        <v>909</v>
      </c>
      <c r="C7" s="179">
        <v>904</v>
      </c>
      <c r="D7" s="179">
        <v>283</v>
      </c>
      <c r="E7" s="189">
        <v>315</v>
      </c>
      <c r="F7" s="179">
        <v>306</v>
      </c>
      <c r="G7" s="179">
        <v>5</v>
      </c>
      <c r="H7" s="180">
        <v>2</v>
      </c>
      <c r="I7" s="276" t="s">
        <v>680</v>
      </c>
      <c r="J7" s="189">
        <v>3</v>
      </c>
    </row>
    <row r="8" spans="1:10" ht="18" customHeight="1">
      <c r="A8" s="594">
        <v>25</v>
      </c>
      <c r="B8" s="179">
        <v>884</v>
      </c>
      <c r="C8" s="179">
        <v>875</v>
      </c>
      <c r="D8" s="179">
        <v>281</v>
      </c>
      <c r="E8" s="189">
        <v>282</v>
      </c>
      <c r="F8" s="179">
        <v>312</v>
      </c>
      <c r="G8" s="179">
        <v>9</v>
      </c>
      <c r="H8" s="180">
        <v>3</v>
      </c>
      <c r="I8" s="276" t="s">
        <v>680</v>
      </c>
      <c r="J8" s="189">
        <v>6</v>
      </c>
    </row>
    <row r="9" spans="1:10" ht="18" customHeight="1">
      <c r="A9" s="594">
        <v>26</v>
      </c>
      <c r="B9" s="179">
        <v>855</v>
      </c>
      <c r="C9" s="179">
        <v>845</v>
      </c>
      <c r="D9" s="179">
        <v>281</v>
      </c>
      <c r="E9" s="189">
        <v>282</v>
      </c>
      <c r="F9" s="179">
        <v>282</v>
      </c>
      <c r="G9" s="179">
        <v>10</v>
      </c>
      <c r="H9" s="180">
        <v>3</v>
      </c>
      <c r="I9" s="276" t="s">
        <v>680</v>
      </c>
      <c r="J9" s="189">
        <v>7</v>
      </c>
    </row>
    <row r="10" spans="1:10" ht="18" customHeight="1">
      <c r="A10" s="594">
        <v>27</v>
      </c>
      <c r="B10" s="179">
        <v>859</v>
      </c>
      <c r="C10" s="179">
        <v>844</v>
      </c>
      <c r="D10" s="179">
        <v>285</v>
      </c>
      <c r="E10" s="189">
        <v>279</v>
      </c>
      <c r="F10" s="179">
        <v>280</v>
      </c>
      <c r="G10" s="179">
        <v>15</v>
      </c>
      <c r="H10" s="180">
        <v>7</v>
      </c>
      <c r="I10" s="276" t="s">
        <v>680</v>
      </c>
      <c r="J10" s="189">
        <v>8</v>
      </c>
    </row>
    <row r="11" spans="1:10" ht="18" customHeight="1">
      <c r="A11" s="594">
        <v>28</v>
      </c>
      <c r="B11" s="179">
        <v>847</v>
      </c>
      <c r="C11" s="179">
        <v>834</v>
      </c>
      <c r="D11" s="179">
        <v>270</v>
      </c>
      <c r="E11" s="189">
        <v>283</v>
      </c>
      <c r="F11" s="179">
        <v>281</v>
      </c>
      <c r="G11" s="179">
        <v>13</v>
      </c>
      <c r="H11" s="180">
        <v>6</v>
      </c>
      <c r="I11" s="276" t="s">
        <v>680</v>
      </c>
      <c r="J11" s="189">
        <v>7</v>
      </c>
    </row>
    <row r="12" spans="1:10" ht="18" customHeight="1">
      <c r="A12" s="594">
        <v>29</v>
      </c>
      <c r="B12" s="179">
        <v>816</v>
      </c>
      <c r="C12" s="179">
        <v>797</v>
      </c>
      <c r="D12" s="179">
        <v>247</v>
      </c>
      <c r="E12" s="189">
        <v>269</v>
      </c>
      <c r="F12" s="179">
        <v>281</v>
      </c>
      <c r="G12" s="179">
        <v>19</v>
      </c>
      <c r="H12" s="180">
        <v>10</v>
      </c>
      <c r="I12" s="276" t="s">
        <v>111</v>
      </c>
      <c r="J12" s="189">
        <v>9</v>
      </c>
    </row>
    <row r="13" spans="1:10" ht="18" customHeight="1">
      <c r="A13" s="594">
        <v>30</v>
      </c>
      <c r="B13" s="179">
        <v>794</v>
      </c>
      <c r="C13" s="179">
        <v>776</v>
      </c>
      <c r="D13" s="179">
        <v>265</v>
      </c>
      <c r="E13" s="189">
        <v>243</v>
      </c>
      <c r="F13" s="179">
        <v>268</v>
      </c>
      <c r="G13" s="179">
        <v>18</v>
      </c>
      <c r="H13" s="180">
        <v>11</v>
      </c>
      <c r="I13" s="276" t="s">
        <v>111</v>
      </c>
      <c r="J13" s="189">
        <v>7</v>
      </c>
    </row>
    <row r="14" spans="1:10" ht="18" customHeight="1">
      <c r="A14" s="594" t="s">
        <v>685</v>
      </c>
      <c r="B14" s="179">
        <v>765</v>
      </c>
      <c r="C14" s="179">
        <v>749</v>
      </c>
      <c r="D14" s="179">
        <v>245</v>
      </c>
      <c r="E14" s="189">
        <v>262</v>
      </c>
      <c r="F14" s="179">
        <v>242</v>
      </c>
      <c r="G14" s="179">
        <v>16</v>
      </c>
      <c r="H14" s="180">
        <v>13</v>
      </c>
      <c r="I14" s="276" t="s">
        <v>2658</v>
      </c>
      <c r="J14" s="189">
        <v>3</v>
      </c>
    </row>
    <row r="15" spans="1:10" ht="18" customHeight="1">
      <c r="A15" s="594">
        <v>2</v>
      </c>
      <c r="B15" s="179">
        <v>749</v>
      </c>
      <c r="C15" s="179">
        <v>727</v>
      </c>
      <c r="D15" s="179">
        <v>228</v>
      </c>
      <c r="E15" s="180">
        <v>238</v>
      </c>
      <c r="F15" s="179">
        <v>261</v>
      </c>
      <c r="G15" s="179">
        <v>22</v>
      </c>
      <c r="H15" s="180">
        <v>15</v>
      </c>
      <c r="I15" s="276" t="s">
        <v>2659</v>
      </c>
      <c r="J15" s="189">
        <v>7</v>
      </c>
    </row>
    <row r="16" spans="1:10" ht="18" customHeight="1">
      <c r="A16" s="594">
        <v>3</v>
      </c>
      <c r="B16" s="179">
        <v>739</v>
      </c>
      <c r="C16" s="179">
        <v>712</v>
      </c>
      <c r="D16" s="179">
        <v>246</v>
      </c>
      <c r="E16" s="189">
        <v>230</v>
      </c>
      <c r="F16" s="179">
        <v>236</v>
      </c>
      <c r="G16" s="179">
        <v>27</v>
      </c>
      <c r="H16" s="180">
        <v>19</v>
      </c>
      <c r="I16" s="276" t="s">
        <v>3007</v>
      </c>
      <c r="J16" s="189">
        <v>8</v>
      </c>
    </row>
    <row r="17" spans="1:10" ht="18" customHeight="1">
      <c r="A17" s="1752">
        <v>4</v>
      </c>
      <c r="B17" s="179">
        <v>729</v>
      </c>
      <c r="C17" s="179">
        <v>695</v>
      </c>
      <c r="D17" s="179">
        <v>225</v>
      </c>
      <c r="E17" s="180">
        <v>245</v>
      </c>
      <c r="F17" s="179">
        <v>225</v>
      </c>
      <c r="G17" s="179">
        <v>34</v>
      </c>
      <c r="H17" s="180">
        <v>18</v>
      </c>
      <c r="I17" s="276" t="s">
        <v>680</v>
      </c>
      <c r="J17" s="189">
        <v>16</v>
      </c>
    </row>
    <row r="18" spans="1:10" ht="18" customHeight="1">
      <c r="A18" s="1831">
        <v>5</v>
      </c>
      <c r="B18" s="362">
        <v>751</v>
      </c>
      <c r="C18" s="362">
        <v>719</v>
      </c>
      <c r="D18" s="362">
        <v>251</v>
      </c>
      <c r="E18" s="362">
        <v>225</v>
      </c>
      <c r="F18" s="362">
        <v>243</v>
      </c>
      <c r="G18" s="362">
        <v>32</v>
      </c>
      <c r="H18" s="362">
        <v>17</v>
      </c>
      <c r="I18" s="276" t="s">
        <v>680</v>
      </c>
      <c r="J18" s="2273">
        <v>15</v>
      </c>
    </row>
    <row r="19" spans="1:10" ht="18" customHeight="1">
      <c r="A19" s="1800">
        <v>6</v>
      </c>
      <c r="B19" s="364">
        <v>753</v>
      </c>
      <c r="C19" s="364">
        <v>724</v>
      </c>
      <c r="D19" s="364">
        <v>245</v>
      </c>
      <c r="E19" s="364">
        <v>252</v>
      </c>
      <c r="F19" s="364">
        <v>227</v>
      </c>
      <c r="G19" s="364">
        <v>29</v>
      </c>
      <c r="H19" s="364">
        <v>14</v>
      </c>
      <c r="I19" s="2073" t="s">
        <v>680</v>
      </c>
      <c r="J19" s="2272">
        <v>15</v>
      </c>
    </row>
    <row r="20" spans="1:10" ht="18" customHeight="1">
      <c r="A20" s="599" t="s">
        <v>3952</v>
      </c>
      <c r="B20" s="599"/>
      <c r="C20" s="599"/>
      <c r="D20" s="599"/>
      <c r="E20" s="599"/>
      <c r="F20" s="599"/>
    </row>
    <row r="22" spans="1:10" ht="20.100000000000001" customHeight="1">
      <c r="A22" s="1347" t="s">
        <v>3577</v>
      </c>
      <c r="B22" s="1348"/>
      <c r="C22" s="1348"/>
      <c r="D22" s="1348"/>
      <c r="E22" s="1348"/>
      <c r="F22" s="1348"/>
      <c r="H22" s="185"/>
      <c r="I22" s="185"/>
      <c r="J22" s="185" t="s">
        <v>674</v>
      </c>
    </row>
    <row r="23" spans="1:10" ht="20.100000000000001" customHeight="1">
      <c r="A23" s="2647" t="s">
        <v>146</v>
      </c>
      <c r="B23" s="2759" t="s">
        <v>99</v>
      </c>
      <c r="C23" s="2594" t="s">
        <v>779</v>
      </c>
      <c r="D23" s="2643"/>
      <c r="E23" s="2643"/>
      <c r="F23" s="2590"/>
      <c r="G23" s="2594" t="s">
        <v>781</v>
      </c>
      <c r="H23" s="2643"/>
      <c r="I23" s="2643"/>
      <c r="J23" s="2643"/>
    </row>
    <row r="24" spans="1:10" ht="20.100000000000001" customHeight="1">
      <c r="A24" s="2722"/>
      <c r="B24" s="2720"/>
      <c r="C24" s="587" t="s">
        <v>101</v>
      </c>
      <c r="D24" s="567" t="s">
        <v>693</v>
      </c>
      <c r="E24" s="587" t="s">
        <v>694</v>
      </c>
      <c r="F24" s="569" t="s">
        <v>695</v>
      </c>
      <c r="G24" s="587" t="s">
        <v>101</v>
      </c>
      <c r="H24" s="407" t="s">
        <v>782</v>
      </c>
      <c r="I24" s="579" t="s">
        <v>790</v>
      </c>
      <c r="J24" s="408" t="s">
        <v>784</v>
      </c>
    </row>
    <row r="25" spans="1:10" ht="20.100000000000001" customHeight="1">
      <c r="A25" s="571"/>
      <c r="B25" s="159" t="s">
        <v>763</v>
      </c>
      <c r="C25" s="159" t="s">
        <v>763</v>
      </c>
      <c r="D25" s="126" t="s">
        <v>763</v>
      </c>
      <c r="E25" s="159" t="s">
        <v>763</v>
      </c>
      <c r="F25" s="157" t="s">
        <v>763</v>
      </c>
      <c r="G25" s="159" t="s">
        <v>763</v>
      </c>
      <c r="H25" s="158" t="s">
        <v>763</v>
      </c>
      <c r="I25" s="159" t="s">
        <v>763</v>
      </c>
      <c r="J25" s="339" t="s">
        <v>763</v>
      </c>
    </row>
    <row r="26" spans="1:10" ht="20.100000000000001" hidden="1" customHeight="1">
      <c r="A26" s="594" t="s">
        <v>3046</v>
      </c>
      <c r="B26" s="179">
        <v>35</v>
      </c>
      <c r="C26" s="179">
        <v>33</v>
      </c>
      <c r="D26" s="180">
        <v>11</v>
      </c>
      <c r="E26" s="179">
        <v>11</v>
      </c>
      <c r="F26" s="181">
        <v>11</v>
      </c>
      <c r="G26" s="179">
        <v>2</v>
      </c>
      <c r="H26" s="180">
        <v>1</v>
      </c>
      <c r="I26" s="276" t="s">
        <v>111</v>
      </c>
      <c r="J26" s="189">
        <v>1</v>
      </c>
    </row>
    <row r="27" spans="1:10" ht="20.100000000000001" hidden="1" customHeight="1">
      <c r="A27" s="594">
        <v>23</v>
      </c>
      <c r="B27" s="179">
        <v>35</v>
      </c>
      <c r="C27" s="179">
        <v>33</v>
      </c>
      <c r="D27" s="180">
        <v>11</v>
      </c>
      <c r="E27" s="179">
        <v>11</v>
      </c>
      <c r="F27" s="181">
        <v>11</v>
      </c>
      <c r="G27" s="179">
        <v>2</v>
      </c>
      <c r="H27" s="180">
        <v>1</v>
      </c>
      <c r="I27" s="276" t="s">
        <v>111</v>
      </c>
      <c r="J27" s="189">
        <v>1</v>
      </c>
    </row>
    <row r="28" spans="1:10" ht="20.100000000000001" customHeight="1">
      <c r="A28" s="594" t="s">
        <v>3987</v>
      </c>
      <c r="B28" s="179">
        <v>34</v>
      </c>
      <c r="C28" s="179">
        <v>32</v>
      </c>
      <c r="D28" s="180">
        <v>10</v>
      </c>
      <c r="E28" s="179">
        <v>11</v>
      </c>
      <c r="F28" s="181">
        <v>11</v>
      </c>
      <c r="G28" s="179">
        <v>2</v>
      </c>
      <c r="H28" s="180">
        <v>1</v>
      </c>
      <c r="I28" s="276" t="s">
        <v>111</v>
      </c>
      <c r="J28" s="189">
        <v>1</v>
      </c>
    </row>
    <row r="29" spans="1:10" ht="20.100000000000001" customHeight="1">
      <c r="A29" s="594">
        <v>25</v>
      </c>
      <c r="B29" s="179">
        <v>34</v>
      </c>
      <c r="C29" s="179">
        <v>31</v>
      </c>
      <c r="D29" s="180">
        <v>10</v>
      </c>
      <c r="E29" s="179">
        <v>10</v>
      </c>
      <c r="F29" s="181">
        <v>11</v>
      </c>
      <c r="G29" s="179">
        <v>3</v>
      </c>
      <c r="H29" s="180">
        <v>1</v>
      </c>
      <c r="I29" s="276" t="s">
        <v>111</v>
      </c>
      <c r="J29" s="189">
        <v>2</v>
      </c>
    </row>
    <row r="30" spans="1:10" ht="20.100000000000001" customHeight="1">
      <c r="A30" s="594">
        <v>26</v>
      </c>
      <c r="B30" s="179">
        <v>33</v>
      </c>
      <c r="C30" s="179">
        <v>30</v>
      </c>
      <c r="D30" s="180">
        <v>10</v>
      </c>
      <c r="E30" s="179">
        <v>10</v>
      </c>
      <c r="F30" s="181">
        <v>10</v>
      </c>
      <c r="G30" s="179">
        <v>3</v>
      </c>
      <c r="H30" s="180">
        <v>1</v>
      </c>
      <c r="I30" s="276" t="s">
        <v>111</v>
      </c>
      <c r="J30" s="189">
        <v>2</v>
      </c>
    </row>
    <row r="31" spans="1:10" ht="20.100000000000001" customHeight="1">
      <c r="A31" s="594">
        <v>27</v>
      </c>
      <c r="B31" s="179">
        <v>33</v>
      </c>
      <c r="C31" s="179">
        <v>30</v>
      </c>
      <c r="D31" s="180">
        <v>10</v>
      </c>
      <c r="E31" s="179">
        <v>10</v>
      </c>
      <c r="F31" s="181">
        <v>10</v>
      </c>
      <c r="G31" s="179">
        <v>3</v>
      </c>
      <c r="H31" s="180">
        <v>1</v>
      </c>
      <c r="I31" s="276" t="s">
        <v>111</v>
      </c>
      <c r="J31" s="189">
        <v>2</v>
      </c>
    </row>
    <row r="32" spans="1:10" ht="20.100000000000001" customHeight="1">
      <c r="A32" s="594">
        <v>28</v>
      </c>
      <c r="B32" s="179">
        <v>33</v>
      </c>
      <c r="C32" s="179">
        <v>30</v>
      </c>
      <c r="D32" s="180">
        <v>10</v>
      </c>
      <c r="E32" s="179">
        <v>10</v>
      </c>
      <c r="F32" s="181">
        <v>10</v>
      </c>
      <c r="G32" s="179">
        <v>3</v>
      </c>
      <c r="H32" s="180">
        <v>1</v>
      </c>
      <c r="I32" s="276" t="s">
        <v>111</v>
      </c>
      <c r="J32" s="189">
        <v>2</v>
      </c>
    </row>
    <row r="33" spans="1:10" ht="20.100000000000001" customHeight="1">
      <c r="A33" s="594">
        <v>29</v>
      </c>
      <c r="B33" s="179">
        <v>32</v>
      </c>
      <c r="C33" s="179">
        <v>28</v>
      </c>
      <c r="D33" s="180">
        <v>9</v>
      </c>
      <c r="E33" s="179">
        <v>9</v>
      </c>
      <c r="F33" s="181">
        <v>10</v>
      </c>
      <c r="G33" s="179">
        <v>4</v>
      </c>
      <c r="H33" s="180">
        <v>2</v>
      </c>
      <c r="I33" s="276" t="s">
        <v>111</v>
      </c>
      <c r="J33" s="189">
        <v>2</v>
      </c>
    </row>
    <row r="34" spans="1:10" ht="20.100000000000001" customHeight="1">
      <c r="A34" s="594">
        <v>30</v>
      </c>
      <c r="B34" s="179">
        <v>31</v>
      </c>
      <c r="C34" s="179">
        <v>27</v>
      </c>
      <c r="D34" s="180">
        <v>9</v>
      </c>
      <c r="E34" s="179">
        <v>9</v>
      </c>
      <c r="F34" s="181">
        <v>9</v>
      </c>
      <c r="G34" s="179">
        <v>4</v>
      </c>
      <c r="H34" s="180">
        <v>2</v>
      </c>
      <c r="I34" s="276" t="s">
        <v>111</v>
      </c>
      <c r="J34" s="189">
        <v>2</v>
      </c>
    </row>
    <row r="35" spans="1:10" ht="20.100000000000001" customHeight="1">
      <c r="A35" s="594" t="s">
        <v>685</v>
      </c>
      <c r="B35" s="179">
        <v>32</v>
      </c>
      <c r="C35" s="179">
        <v>27</v>
      </c>
      <c r="D35" s="180">
        <v>9</v>
      </c>
      <c r="E35" s="179">
        <v>9</v>
      </c>
      <c r="F35" s="181">
        <v>9</v>
      </c>
      <c r="G35" s="179">
        <v>5</v>
      </c>
      <c r="H35" s="180">
        <v>3</v>
      </c>
      <c r="I35" s="276" t="s">
        <v>111</v>
      </c>
      <c r="J35" s="189">
        <v>2</v>
      </c>
    </row>
    <row r="36" spans="1:10" ht="20.100000000000001" customHeight="1">
      <c r="A36" s="594">
        <v>2</v>
      </c>
      <c r="B36" s="179">
        <v>31</v>
      </c>
      <c r="C36" s="179">
        <v>26</v>
      </c>
      <c r="D36" s="180">
        <v>8</v>
      </c>
      <c r="E36" s="179">
        <v>9</v>
      </c>
      <c r="F36" s="181">
        <v>9</v>
      </c>
      <c r="G36" s="179">
        <v>5</v>
      </c>
      <c r="H36" s="180">
        <v>3</v>
      </c>
      <c r="I36" s="276" t="s">
        <v>111</v>
      </c>
      <c r="J36" s="189">
        <v>2</v>
      </c>
    </row>
    <row r="37" spans="1:10" ht="20.100000000000001" customHeight="1">
      <c r="A37" s="594">
        <v>3</v>
      </c>
      <c r="B37" s="179">
        <v>31</v>
      </c>
      <c r="C37" s="179">
        <v>25</v>
      </c>
      <c r="D37" s="180">
        <v>8</v>
      </c>
      <c r="E37" s="179">
        <v>8</v>
      </c>
      <c r="F37" s="181">
        <v>9</v>
      </c>
      <c r="G37" s="179">
        <v>6</v>
      </c>
      <c r="H37" s="180">
        <v>4</v>
      </c>
      <c r="I37" s="276" t="s">
        <v>2996</v>
      </c>
      <c r="J37" s="189">
        <v>2</v>
      </c>
    </row>
    <row r="38" spans="1:10" ht="20.100000000000001" customHeight="1">
      <c r="A38" s="1752">
        <v>4</v>
      </c>
      <c r="B38" s="179">
        <v>30</v>
      </c>
      <c r="C38" s="179">
        <v>24</v>
      </c>
      <c r="D38" s="180">
        <v>8</v>
      </c>
      <c r="E38" s="179">
        <v>8</v>
      </c>
      <c r="F38" s="181">
        <v>8</v>
      </c>
      <c r="G38" s="179">
        <v>6</v>
      </c>
      <c r="H38" s="180">
        <v>3</v>
      </c>
      <c r="I38" s="276" t="s">
        <v>680</v>
      </c>
      <c r="J38" s="189">
        <v>3</v>
      </c>
    </row>
    <row r="39" spans="1:10" ht="20.100000000000001" customHeight="1">
      <c r="A39" s="1831">
        <v>5</v>
      </c>
      <c r="B39" s="362">
        <v>31</v>
      </c>
      <c r="C39" s="362">
        <v>25</v>
      </c>
      <c r="D39" s="362">
        <v>9</v>
      </c>
      <c r="E39" s="362">
        <v>8</v>
      </c>
      <c r="F39" s="362">
        <v>8</v>
      </c>
      <c r="G39" s="362">
        <v>6</v>
      </c>
      <c r="H39" s="362">
        <v>3</v>
      </c>
      <c r="I39" s="276" t="s">
        <v>680</v>
      </c>
      <c r="J39" s="2273">
        <v>3</v>
      </c>
    </row>
    <row r="40" spans="1:10" ht="20.100000000000001" customHeight="1">
      <c r="A40" s="1800">
        <v>6</v>
      </c>
      <c r="B40" s="364">
        <v>30</v>
      </c>
      <c r="C40" s="364">
        <v>25</v>
      </c>
      <c r="D40" s="364">
        <v>8</v>
      </c>
      <c r="E40" s="364">
        <v>9</v>
      </c>
      <c r="F40" s="364">
        <v>8</v>
      </c>
      <c r="G40" s="364">
        <v>5</v>
      </c>
      <c r="H40" s="364">
        <v>2</v>
      </c>
      <c r="I40" s="2073" t="s">
        <v>680</v>
      </c>
      <c r="J40" s="2272">
        <v>3</v>
      </c>
    </row>
    <row r="41" spans="1:10" ht="20.100000000000001" customHeight="1">
      <c r="A41" s="599" t="s">
        <v>3988</v>
      </c>
      <c r="B41" s="599"/>
      <c r="C41" s="599"/>
      <c r="D41" s="599"/>
      <c r="E41" s="599"/>
      <c r="F41" s="599"/>
    </row>
  </sheetData>
  <mergeCells count="8">
    <mergeCell ref="B2:B3"/>
    <mergeCell ref="C2:F2"/>
    <mergeCell ref="G2:J2"/>
    <mergeCell ref="A2:A3"/>
    <mergeCell ref="A23:A24"/>
    <mergeCell ref="B23:B24"/>
    <mergeCell ref="C23:F23"/>
    <mergeCell ref="G23:J2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I51"/>
  <sheetViews>
    <sheetView showGridLines="0" view="pageBreakPreview" topLeftCell="A20" zoomScale="85" zoomScaleNormal="100" zoomScaleSheetLayoutView="85" workbookViewId="0">
      <selection activeCell="I50" sqref="I50"/>
    </sheetView>
  </sheetViews>
  <sheetFormatPr defaultRowHeight="24.95" customHeight="1"/>
  <cols>
    <col min="1" max="1" width="11.5" style="83" customWidth="1"/>
    <col min="2" max="10" width="7.875" style="83" customWidth="1"/>
    <col min="11" max="11" width="5.75" style="83" customWidth="1"/>
    <col min="12" max="12" width="9.5" style="83" customWidth="1"/>
    <col min="13" max="22" width="5.5" style="83" customWidth="1"/>
    <col min="23" max="25" width="5.625" style="83" customWidth="1"/>
    <col min="26" max="26" width="9" style="83"/>
    <col min="27" max="27" width="10" style="83" customWidth="1"/>
    <col min="28" max="35" width="6.875" style="83" customWidth="1"/>
    <col min="36" max="257" width="9" style="83"/>
    <col min="258" max="259" width="10" style="83" customWidth="1"/>
    <col min="260" max="266" width="8.75" style="83" customWidth="1"/>
    <col min="267" max="281" width="5.75" style="83" customWidth="1"/>
    <col min="282" max="513" width="9" style="83"/>
    <col min="514" max="515" width="10" style="83" customWidth="1"/>
    <col min="516" max="522" width="8.75" style="83" customWidth="1"/>
    <col min="523" max="537" width="5.75" style="83" customWidth="1"/>
    <col min="538" max="769" width="9" style="83"/>
    <col min="770" max="771" width="10" style="83" customWidth="1"/>
    <col min="772" max="778" width="8.75" style="83" customWidth="1"/>
    <col min="779" max="793" width="5.75" style="83" customWidth="1"/>
    <col min="794" max="1025" width="9" style="83"/>
    <col min="1026" max="1027" width="10" style="83" customWidth="1"/>
    <col min="1028" max="1034" width="8.75" style="83" customWidth="1"/>
    <col min="1035" max="1049" width="5.75" style="83" customWidth="1"/>
    <col min="1050" max="1281" width="9" style="83"/>
    <col min="1282" max="1283" width="10" style="83" customWidth="1"/>
    <col min="1284" max="1290" width="8.75" style="83" customWidth="1"/>
    <col min="1291" max="1305" width="5.75" style="83" customWidth="1"/>
    <col min="1306" max="1537" width="9" style="83"/>
    <col min="1538" max="1539" width="10" style="83" customWidth="1"/>
    <col min="1540" max="1546" width="8.75" style="83" customWidth="1"/>
    <col min="1547" max="1561" width="5.75" style="83" customWidth="1"/>
    <col min="1562" max="1793" width="9" style="83"/>
    <col min="1794" max="1795" width="10" style="83" customWidth="1"/>
    <col min="1796" max="1802" width="8.75" style="83" customWidth="1"/>
    <col min="1803" max="1817" width="5.75" style="83" customWidth="1"/>
    <col min="1818" max="2049" width="9" style="83"/>
    <col min="2050" max="2051" width="10" style="83" customWidth="1"/>
    <col min="2052" max="2058" width="8.75" style="83" customWidth="1"/>
    <col min="2059" max="2073" width="5.75" style="83" customWidth="1"/>
    <col min="2074" max="2305" width="9" style="83"/>
    <col min="2306" max="2307" width="10" style="83" customWidth="1"/>
    <col min="2308" max="2314" width="8.75" style="83" customWidth="1"/>
    <col min="2315" max="2329" width="5.75" style="83" customWidth="1"/>
    <col min="2330" max="2561" width="9" style="83"/>
    <col min="2562" max="2563" width="10" style="83" customWidth="1"/>
    <col min="2564" max="2570" width="8.75" style="83" customWidth="1"/>
    <col min="2571" max="2585" width="5.75" style="83" customWidth="1"/>
    <col min="2586" max="2817" width="9" style="83"/>
    <col min="2818" max="2819" width="10" style="83" customWidth="1"/>
    <col min="2820" max="2826" width="8.75" style="83" customWidth="1"/>
    <col min="2827" max="2841" width="5.75" style="83" customWidth="1"/>
    <col min="2842" max="3073" width="9" style="83"/>
    <col min="3074" max="3075" width="10" style="83" customWidth="1"/>
    <col min="3076" max="3082" width="8.75" style="83" customWidth="1"/>
    <col min="3083" max="3097" width="5.75" style="83" customWidth="1"/>
    <col min="3098" max="3329" width="9" style="83"/>
    <col min="3330" max="3331" width="10" style="83" customWidth="1"/>
    <col min="3332" max="3338" width="8.75" style="83" customWidth="1"/>
    <col min="3339" max="3353" width="5.75" style="83" customWidth="1"/>
    <col min="3354" max="3585" width="9" style="83"/>
    <col min="3586" max="3587" width="10" style="83" customWidth="1"/>
    <col min="3588" max="3594" width="8.75" style="83" customWidth="1"/>
    <col min="3595" max="3609" width="5.75" style="83" customWidth="1"/>
    <col min="3610" max="3841" width="9" style="83"/>
    <col min="3842" max="3843" width="10" style="83" customWidth="1"/>
    <col min="3844" max="3850" width="8.75" style="83" customWidth="1"/>
    <col min="3851" max="3865" width="5.75" style="83" customWidth="1"/>
    <col min="3866" max="4097" width="9" style="83"/>
    <col min="4098" max="4099" width="10" style="83" customWidth="1"/>
    <col min="4100" max="4106" width="8.75" style="83" customWidth="1"/>
    <col min="4107" max="4121" width="5.75" style="83" customWidth="1"/>
    <col min="4122" max="4353" width="9" style="83"/>
    <col min="4354" max="4355" width="10" style="83" customWidth="1"/>
    <col min="4356" max="4362" width="8.75" style="83" customWidth="1"/>
    <col min="4363" max="4377" width="5.75" style="83" customWidth="1"/>
    <col min="4378" max="4609" width="9" style="83"/>
    <col min="4610" max="4611" width="10" style="83" customWidth="1"/>
    <col min="4612" max="4618" width="8.75" style="83" customWidth="1"/>
    <col min="4619" max="4633" width="5.75" style="83" customWidth="1"/>
    <col min="4634" max="4865" width="9" style="83"/>
    <col min="4866" max="4867" width="10" style="83" customWidth="1"/>
    <col min="4868" max="4874" width="8.75" style="83" customWidth="1"/>
    <col min="4875" max="4889" width="5.75" style="83" customWidth="1"/>
    <col min="4890" max="5121" width="9" style="83"/>
    <col min="5122" max="5123" width="10" style="83" customWidth="1"/>
    <col min="5124" max="5130" width="8.75" style="83" customWidth="1"/>
    <col min="5131" max="5145" width="5.75" style="83" customWidth="1"/>
    <col min="5146" max="5377" width="9" style="83"/>
    <col min="5378" max="5379" width="10" style="83" customWidth="1"/>
    <col min="5380" max="5386" width="8.75" style="83" customWidth="1"/>
    <col min="5387" max="5401" width="5.75" style="83" customWidth="1"/>
    <col min="5402" max="5633" width="9" style="83"/>
    <col min="5634" max="5635" width="10" style="83" customWidth="1"/>
    <col min="5636" max="5642" width="8.75" style="83" customWidth="1"/>
    <col min="5643" max="5657" width="5.75" style="83" customWidth="1"/>
    <col min="5658" max="5889" width="9" style="83"/>
    <col min="5890" max="5891" width="10" style="83" customWidth="1"/>
    <col min="5892" max="5898" width="8.75" style="83" customWidth="1"/>
    <col min="5899" max="5913" width="5.75" style="83" customWidth="1"/>
    <col min="5914" max="6145" width="9" style="83"/>
    <col min="6146" max="6147" width="10" style="83" customWidth="1"/>
    <col min="6148" max="6154" width="8.75" style="83" customWidth="1"/>
    <col min="6155" max="6169" width="5.75" style="83" customWidth="1"/>
    <col min="6170" max="6401" width="9" style="83"/>
    <col min="6402" max="6403" width="10" style="83" customWidth="1"/>
    <col min="6404" max="6410" width="8.75" style="83" customWidth="1"/>
    <col min="6411" max="6425" width="5.75" style="83" customWidth="1"/>
    <col min="6426" max="6657" width="9" style="83"/>
    <col min="6658" max="6659" width="10" style="83" customWidth="1"/>
    <col min="6660" max="6666" width="8.75" style="83" customWidth="1"/>
    <col min="6667" max="6681" width="5.75" style="83" customWidth="1"/>
    <col min="6682" max="6913" width="9" style="83"/>
    <col min="6914" max="6915" width="10" style="83" customWidth="1"/>
    <col min="6916" max="6922" width="8.75" style="83" customWidth="1"/>
    <col min="6923" max="6937" width="5.75" style="83" customWidth="1"/>
    <col min="6938" max="7169" width="9" style="83"/>
    <col min="7170" max="7171" width="10" style="83" customWidth="1"/>
    <col min="7172" max="7178" width="8.75" style="83" customWidth="1"/>
    <col min="7179" max="7193" width="5.75" style="83" customWidth="1"/>
    <col min="7194" max="7425" width="9" style="83"/>
    <col min="7426" max="7427" width="10" style="83" customWidth="1"/>
    <col min="7428" max="7434" width="8.75" style="83" customWidth="1"/>
    <col min="7435" max="7449" width="5.75" style="83" customWidth="1"/>
    <col min="7450" max="7681" width="9" style="83"/>
    <col min="7682" max="7683" width="10" style="83" customWidth="1"/>
    <col min="7684" max="7690" width="8.75" style="83" customWidth="1"/>
    <col min="7691" max="7705" width="5.75" style="83" customWidth="1"/>
    <col min="7706" max="7937" width="9" style="83"/>
    <col min="7938" max="7939" width="10" style="83" customWidth="1"/>
    <col min="7940" max="7946" width="8.75" style="83" customWidth="1"/>
    <col min="7947" max="7961" width="5.75" style="83" customWidth="1"/>
    <col min="7962" max="8193" width="9" style="83"/>
    <col min="8194" max="8195" width="10" style="83" customWidth="1"/>
    <col min="8196" max="8202" width="8.75" style="83" customWidth="1"/>
    <col min="8203" max="8217" width="5.75" style="83" customWidth="1"/>
    <col min="8218" max="8449" width="9" style="83"/>
    <col min="8450" max="8451" width="10" style="83" customWidth="1"/>
    <col min="8452" max="8458" width="8.75" style="83" customWidth="1"/>
    <col min="8459" max="8473" width="5.75" style="83" customWidth="1"/>
    <col min="8474" max="8705" width="9" style="83"/>
    <col min="8706" max="8707" width="10" style="83" customWidth="1"/>
    <col min="8708" max="8714" width="8.75" style="83" customWidth="1"/>
    <col min="8715" max="8729" width="5.75" style="83" customWidth="1"/>
    <col min="8730" max="8961" width="9" style="83"/>
    <col min="8962" max="8963" width="10" style="83" customWidth="1"/>
    <col min="8964" max="8970" width="8.75" style="83" customWidth="1"/>
    <col min="8971" max="8985" width="5.75" style="83" customWidth="1"/>
    <col min="8986" max="9217" width="9" style="83"/>
    <col min="9218" max="9219" width="10" style="83" customWidth="1"/>
    <col min="9220" max="9226" width="8.75" style="83" customWidth="1"/>
    <col min="9227" max="9241" width="5.75" style="83" customWidth="1"/>
    <col min="9242" max="9473" width="9" style="83"/>
    <col min="9474" max="9475" width="10" style="83" customWidth="1"/>
    <col min="9476" max="9482" width="8.75" style="83" customWidth="1"/>
    <col min="9483" max="9497" width="5.75" style="83" customWidth="1"/>
    <col min="9498" max="9729" width="9" style="83"/>
    <col min="9730" max="9731" width="10" style="83" customWidth="1"/>
    <col min="9732" max="9738" width="8.75" style="83" customWidth="1"/>
    <col min="9739" max="9753" width="5.75" style="83" customWidth="1"/>
    <col min="9754" max="9985" width="9" style="83"/>
    <col min="9986" max="9987" width="10" style="83" customWidth="1"/>
    <col min="9988" max="9994" width="8.75" style="83" customWidth="1"/>
    <col min="9995" max="10009" width="5.75" style="83" customWidth="1"/>
    <col min="10010" max="10241" width="9" style="83"/>
    <col min="10242" max="10243" width="10" style="83" customWidth="1"/>
    <col min="10244" max="10250" width="8.75" style="83" customWidth="1"/>
    <col min="10251" max="10265" width="5.75" style="83" customWidth="1"/>
    <col min="10266" max="10497" width="9" style="83"/>
    <col min="10498" max="10499" width="10" style="83" customWidth="1"/>
    <col min="10500" max="10506" width="8.75" style="83" customWidth="1"/>
    <col min="10507" max="10521" width="5.75" style="83" customWidth="1"/>
    <col min="10522" max="10753" width="9" style="83"/>
    <col min="10754" max="10755" width="10" style="83" customWidth="1"/>
    <col min="10756" max="10762" width="8.75" style="83" customWidth="1"/>
    <col min="10763" max="10777" width="5.75" style="83" customWidth="1"/>
    <col min="10778" max="11009" width="9" style="83"/>
    <col min="11010" max="11011" width="10" style="83" customWidth="1"/>
    <col min="11012" max="11018" width="8.75" style="83" customWidth="1"/>
    <col min="11019" max="11033" width="5.75" style="83" customWidth="1"/>
    <col min="11034" max="11265" width="9" style="83"/>
    <col min="11266" max="11267" width="10" style="83" customWidth="1"/>
    <col min="11268" max="11274" width="8.75" style="83" customWidth="1"/>
    <col min="11275" max="11289" width="5.75" style="83" customWidth="1"/>
    <col min="11290" max="11521" width="9" style="83"/>
    <col min="11522" max="11523" width="10" style="83" customWidth="1"/>
    <col min="11524" max="11530" width="8.75" style="83" customWidth="1"/>
    <col min="11531" max="11545" width="5.75" style="83" customWidth="1"/>
    <col min="11546" max="11777" width="9" style="83"/>
    <col min="11778" max="11779" width="10" style="83" customWidth="1"/>
    <col min="11780" max="11786" width="8.75" style="83" customWidth="1"/>
    <col min="11787" max="11801" width="5.75" style="83" customWidth="1"/>
    <col min="11802" max="12033" width="9" style="83"/>
    <col min="12034" max="12035" width="10" style="83" customWidth="1"/>
    <col min="12036" max="12042" width="8.75" style="83" customWidth="1"/>
    <col min="12043" max="12057" width="5.75" style="83" customWidth="1"/>
    <col min="12058" max="12289" width="9" style="83"/>
    <col min="12290" max="12291" width="10" style="83" customWidth="1"/>
    <col min="12292" max="12298" width="8.75" style="83" customWidth="1"/>
    <col min="12299" max="12313" width="5.75" style="83" customWidth="1"/>
    <col min="12314" max="12545" width="9" style="83"/>
    <col min="12546" max="12547" width="10" style="83" customWidth="1"/>
    <col min="12548" max="12554" width="8.75" style="83" customWidth="1"/>
    <col min="12555" max="12569" width="5.75" style="83" customWidth="1"/>
    <col min="12570" max="12801" width="9" style="83"/>
    <col min="12802" max="12803" width="10" style="83" customWidth="1"/>
    <col min="12804" max="12810" width="8.75" style="83" customWidth="1"/>
    <col min="12811" max="12825" width="5.75" style="83" customWidth="1"/>
    <col min="12826" max="13057" width="9" style="83"/>
    <col min="13058" max="13059" width="10" style="83" customWidth="1"/>
    <col min="13060" max="13066" width="8.75" style="83" customWidth="1"/>
    <col min="13067" max="13081" width="5.75" style="83" customWidth="1"/>
    <col min="13082" max="13313" width="9" style="83"/>
    <col min="13314" max="13315" width="10" style="83" customWidth="1"/>
    <col min="13316" max="13322" width="8.75" style="83" customWidth="1"/>
    <col min="13323" max="13337" width="5.75" style="83" customWidth="1"/>
    <col min="13338" max="13569" width="9" style="83"/>
    <col min="13570" max="13571" width="10" style="83" customWidth="1"/>
    <col min="13572" max="13578" width="8.75" style="83" customWidth="1"/>
    <col min="13579" max="13593" width="5.75" style="83" customWidth="1"/>
    <col min="13594" max="13825" width="9" style="83"/>
    <col min="13826" max="13827" width="10" style="83" customWidth="1"/>
    <col min="13828" max="13834" width="8.75" style="83" customWidth="1"/>
    <col min="13835" max="13849" width="5.75" style="83" customWidth="1"/>
    <col min="13850" max="14081" width="9" style="83"/>
    <col min="14082" max="14083" width="10" style="83" customWidth="1"/>
    <col min="14084" max="14090" width="8.75" style="83" customWidth="1"/>
    <col min="14091" max="14105" width="5.75" style="83" customWidth="1"/>
    <col min="14106" max="14337" width="9" style="83"/>
    <col min="14338" max="14339" width="10" style="83" customWidth="1"/>
    <col min="14340" max="14346" width="8.75" style="83" customWidth="1"/>
    <col min="14347" max="14361" width="5.75" style="83" customWidth="1"/>
    <col min="14362" max="14593" width="9" style="83"/>
    <col min="14594" max="14595" width="10" style="83" customWidth="1"/>
    <col min="14596" max="14602" width="8.75" style="83" customWidth="1"/>
    <col min="14603" max="14617" width="5.75" style="83" customWidth="1"/>
    <col min="14618" max="14849" width="9" style="83"/>
    <col min="14850" max="14851" width="10" style="83" customWidth="1"/>
    <col min="14852" max="14858" width="8.75" style="83" customWidth="1"/>
    <col min="14859" max="14873" width="5.75" style="83" customWidth="1"/>
    <col min="14874" max="15105" width="9" style="83"/>
    <col min="15106" max="15107" width="10" style="83" customWidth="1"/>
    <col min="15108" max="15114" width="8.75" style="83" customWidth="1"/>
    <col min="15115" max="15129" width="5.75" style="83" customWidth="1"/>
    <col min="15130" max="15361" width="9" style="83"/>
    <col min="15362" max="15363" width="10" style="83" customWidth="1"/>
    <col min="15364" max="15370" width="8.75" style="83" customWidth="1"/>
    <col min="15371" max="15385" width="5.75" style="83" customWidth="1"/>
    <col min="15386" max="15617" width="9" style="83"/>
    <col min="15618" max="15619" width="10" style="83" customWidth="1"/>
    <col min="15620" max="15626" width="8.75" style="83" customWidth="1"/>
    <col min="15627" max="15641" width="5.75" style="83" customWidth="1"/>
    <col min="15642" max="15873" width="9" style="83"/>
    <col min="15874" max="15875" width="10" style="83" customWidth="1"/>
    <col min="15876" max="15882" width="8.75" style="83" customWidth="1"/>
    <col min="15883" max="15897" width="5.75" style="83" customWidth="1"/>
    <col min="15898" max="16129" width="9" style="83"/>
    <col min="16130" max="16131" width="10" style="83" customWidth="1"/>
    <col min="16132" max="16138" width="8.75" style="83" customWidth="1"/>
    <col min="16139" max="16153" width="5.75" style="83" customWidth="1"/>
    <col min="16154" max="16384" width="9" style="83"/>
  </cols>
  <sheetData>
    <row r="1" spans="1:12" ht="25.5" customHeight="1">
      <c r="A1" s="337" t="s">
        <v>3578</v>
      </c>
      <c r="B1" s="337"/>
      <c r="C1" s="337"/>
      <c r="D1" s="337"/>
      <c r="E1" s="337"/>
      <c r="F1" s="337"/>
      <c r="G1" s="337"/>
      <c r="H1" s="529"/>
      <c r="I1" s="529"/>
      <c r="J1" s="219" t="s">
        <v>674</v>
      </c>
      <c r="K1" s="431"/>
      <c r="L1" s="431"/>
    </row>
    <row r="2" spans="1:12" ht="18" customHeight="1">
      <c r="A2" s="569" t="s">
        <v>146</v>
      </c>
      <c r="B2" s="579" t="s">
        <v>2943</v>
      </c>
      <c r="C2" s="579" t="s">
        <v>682</v>
      </c>
      <c r="D2" s="579" t="s">
        <v>2736</v>
      </c>
      <c r="E2" s="579" t="s">
        <v>2737</v>
      </c>
      <c r="F2" s="407" t="s">
        <v>2738</v>
      </c>
      <c r="G2" s="407" t="s">
        <v>2739</v>
      </c>
      <c r="H2" s="579" t="s">
        <v>2740</v>
      </c>
      <c r="I2" s="579" t="s">
        <v>2741</v>
      </c>
      <c r="J2" s="739" t="s">
        <v>683</v>
      </c>
    </row>
    <row r="3" spans="1:12" ht="12.95" customHeight="1">
      <c r="A3" s="570"/>
      <c r="B3" s="1356" t="s">
        <v>763</v>
      </c>
      <c r="C3" s="1356" t="s">
        <v>763</v>
      </c>
      <c r="D3" s="1356" t="s">
        <v>763</v>
      </c>
      <c r="E3" s="1356" t="s">
        <v>763</v>
      </c>
      <c r="F3" s="1357" t="s">
        <v>763</v>
      </c>
      <c r="G3" s="1357" t="s">
        <v>763</v>
      </c>
      <c r="H3" s="1356" t="s">
        <v>763</v>
      </c>
      <c r="I3" s="1356" t="s">
        <v>763</v>
      </c>
      <c r="J3" s="1358" t="s">
        <v>763</v>
      </c>
    </row>
    <row r="4" spans="1:12" ht="15" hidden="1" customHeight="1">
      <c r="A4" s="571" t="s">
        <v>3047</v>
      </c>
      <c r="B4" s="276">
        <v>35</v>
      </c>
      <c r="C4" s="276">
        <v>2</v>
      </c>
      <c r="D4" s="276" t="s">
        <v>111</v>
      </c>
      <c r="E4" s="276" t="s">
        <v>111</v>
      </c>
      <c r="F4" s="290" t="s">
        <v>111</v>
      </c>
      <c r="G4" s="290">
        <v>27</v>
      </c>
      <c r="H4" s="276">
        <v>6</v>
      </c>
      <c r="I4" s="792" t="s">
        <v>111</v>
      </c>
      <c r="J4" s="1359" t="s">
        <v>111</v>
      </c>
    </row>
    <row r="5" spans="1:12" ht="15" customHeight="1">
      <c r="A5" s="571" t="s">
        <v>3987</v>
      </c>
      <c r="B5" s="276">
        <v>34</v>
      </c>
      <c r="C5" s="276">
        <v>2</v>
      </c>
      <c r="D5" s="276" t="s">
        <v>111</v>
      </c>
      <c r="E5" s="276" t="s">
        <v>111</v>
      </c>
      <c r="F5" s="290" t="s">
        <v>111</v>
      </c>
      <c r="G5" s="290">
        <v>32</v>
      </c>
      <c r="H5" s="276" t="s">
        <v>111</v>
      </c>
      <c r="I5" s="792" t="s">
        <v>111</v>
      </c>
      <c r="J5" s="1359" t="s">
        <v>111</v>
      </c>
    </row>
    <row r="6" spans="1:12" ht="15" customHeight="1">
      <c r="A6" s="571">
        <v>25</v>
      </c>
      <c r="B6" s="276">
        <v>34</v>
      </c>
      <c r="C6" s="276">
        <v>3</v>
      </c>
      <c r="D6" s="276" t="s">
        <v>111</v>
      </c>
      <c r="E6" s="276" t="s">
        <v>111</v>
      </c>
      <c r="F6" s="290" t="s">
        <v>111</v>
      </c>
      <c r="G6" s="290">
        <v>31</v>
      </c>
      <c r="H6" s="276" t="s">
        <v>111</v>
      </c>
      <c r="I6" s="792" t="s">
        <v>111</v>
      </c>
      <c r="J6" s="1359" t="s">
        <v>111</v>
      </c>
    </row>
    <row r="7" spans="1:12" ht="15" customHeight="1">
      <c r="A7" s="571">
        <v>26</v>
      </c>
      <c r="B7" s="276">
        <v>33</v>
      </c>
      <c r="C7" s="276">
        <v>3</v>
      </c>
      <c r="D7" s="276" t="s">
        <v>111</v>
      </c>
      <c r="E7" s="276" t="s">
        <v>111</v>
      </c>
      <c r="F7" s="290" t="s">
        <v>111</v>
      </c>
      <c r="G7" s="290">
        <v>29</v>
      </c>
      <c r="H7" s="276">
        <v>1</v>
      </c>
      <c r="I7" s="792" t="s">
        <v>111</v>
      </c>
      <c r="J7" s="1359" t="s">
        <v>111</v>
      </c>
    </row>
    <row r="8" spans="1:12" ht="15" customHeight="1">
      <c r="A8" s="571">
        <v>27</v>
      </c>
      <c r="B8" s="276">
        <v>33</v>
      </c>
      <c r="C8" s="276">
        <v>3</v>
      </c>
      <c r="D8" s="276" t="s">
        <v>111</v>
      </c>
      <c r="E8" s="276" t="s">
        <v>111</v>
      </c>
      <c r="F8" s="290" t="s">
        <v>111</v>
      </c>
      <c r="G8" s="290">
        <v>30</v>
      </c>
      <c r="H8" s="276" t="s">
        <v>111</v>
      </c>
      <c r="I8" s="792" t="s">
        <v>111</v>
      </c>
      <c r="J8" s="1359" t="s">
        <v>111</v>
      </c>
    </row>
    <row r="9" spans="1:12" ht="15" customHeight="1">
      <c r="A9" s="571">
        <v>28</v>
      </c>
      <c r="B9" s="276">
        <v>33</v>
      </c>
      <c r="C9" s="276">
        <v>3</v>
      </c>
      <c r="D9" s="276" t="s">
        <v>111</v>
      </c>
      <c r="E9" s="276" t="s">
        <v>111</v>
      </c>
      <c r="F9" s="290">
        <v>2</v>
      </c>
      <c r="G9" s="290">
        <v>28</v>
      </c>
      <c r="H9" s="276" t="s">
        <v>111</v>
      </c>
      <c r="I9" s="792" t="s">
        <v>111</v>
      </c>
      <c r="J9" s="1359" t="s">
        <v>111</v>
      </c>
    </row>
    <row r="10" spans="1:12" ht="15" customHeight="1">
      <c r="A10" s="571">
        <v>29</v>
      </c>
      <c r="B10" s="276">
        <v>32</v>
      </c>
      <c r="C10" s="276">
        <v>4</v>
      </c>
      <c r="D10" s="276" t="s">
        <v>111</v>
      </c>
      <c r="E10" s="276" t="s">
        <v>111</v>
      </c>
      <c r="F10" s="290" t="s">
        <v>111</v>
      </c>
      <c r="G10" s="290">
        <v>24</v>
      </c>
      <c r="H10" s="276">
        <v>4</v>
      </c>
      <c r="I10" s="792" t="s">
        <v>111</v>
      </c>
      <c r="J10" s="1359" t="s">
        <v>111</v>
      </c>
    </row>
    <row r="11" spans="1:12" ht="15" customHeight="1">
      <c r="A11" s="571">
        <v>30</v>
      </c>
      <c r="B11" s="276">
        <v>31</v>
      </c>
      <c r="C11" s="276">
        <v>4</v>
      </c>
      <c r="D11" s="276" t="s">
        <v>111</v>
      </c>
      <c r="E11" s="276" t="s">
        <v>111</v>
      </c>
      <c r="F11" s="290">
        <v>1</v>
      </c>
      <c r="G11" s="290">
        <v>20</v>
      </c>
      <c r="H11" s="276">
        <v>6</v>
      </c>
      <c r="I11" s="792" t="s">
        <v>111</v>
      </c>
      <c r="J11" s="1359" t="s">
        <v>111</v>
      </c>
    </row>
    <row r="12" spans="1:12" ht="15" customHeight="1">
      <c r="A12" s="571" t="s">
        <v>685</v>
      </c>
      <c r="B12" s="276">
        <v>32</v>
      </c>
      <c r="C12" s="276">
        <v>5</v>
      </c>
      <c r="D12" s="276" t="s">
        <v>111</v>
      </c>
      <c r="E12" s="276" t="s">
        <v>111</v>
      </c>
      <c r="F12" s="290">
        <v>2</v>
      </c>
      <c r="G12" s="290">
        <v>23</v>
      </c>
      <c r="H12" s="276">
        <v>2</v>
      </c>
      <c r="I12" s="792" t="s">
        <v>111</v>
      </c>
      <c r="J12" s="1360" t="s">
        <v>111</v>
      </c>
    </row>
    <row r="13" spans="1:12" ht="15" customHeight="1">
      <c r="A13" s="571">
        <v>2</v>
      </c>
      <c r="B13" s="276">
        <v>31</v>
      </c>
      <c r="C13" s="276">
        <v>5</v>
      </c>
      <c r="D13" s="276" t="s">
        <v>111</v>
      </c>
      <c r="E13" s="276" t="s">
        <v>111</v>
      </c>
      <c r="F13" s="290">
        <v>2</v>
      </c>
      <c r="G13" s="290">
        <v>20</v>
      </c>
      <c r="H13" s="276">
        <v>4</v>
      </c>
      <c r="I13" s="792" t="s">
        <v>111</v>
      </c>
      <c r="J13" s="789" t="s">
        <v>111</v>
      </c>
    </row>
    <row r="14" spans="1:12" ht="15" customHeight="1">
      <c r="A14" s="571">
        <v>3</v>
      </c>
      <c r="B14" s="276">
        <v>31</v>
      </c>
      <c r="C14" s="276">
        <v>6</v>
      </c>
      <c r="D14" s="276" t="s">
        <v>3008</v>
      </c>
      <c r="E14" s="276" t="s">
        <v>3009</v>
      </c>
      <c r="F14" s="290">
        <v>3</v>
      </c>
      <c r="G14" s="290">
        <v>14</v>
      </c>
      <c r="H14" s="276">
        <v>8</v>
      </c>
      <c r="I14" s="792" t="s">
        <v>3010</v>
      </c>
      <c r="J14" s="1360" t="s">
        <v>3011</v>
      </c>
    </row>
    <row r="15" spans="1:12" ht="15" customHeight="1">
      <c r="A15" s="1751">
        <v>4</v>
      </c>
      <c r="B15" s="276">
        <v>30</v>
      </c>
      <c r="C15" s="276">
        <v>6</v>
      </c>
      <c r="D15" s="276" t="s">
        <v>680</v>
      </c>
      <c r="E15" s="276" t="s">
        <v>680</v>
      </c>
      <c r="F15" s="290">
        <v>1</v>
      </c>
      <c r="G15" s="290">
        <v>16</v>
      </c>
      <c r="H15" s="276">
        <v>7</v>
      </c>
      <c r="I15" s="792" t="s">
        <v>680</v>
      </c>
      <c r="J15" s="789" t="s">
        <v>680</v>
      </c>
    </row>
    <row r="16" spans="1:12" ht="15" customHeight="1">
      <c r="A16" s="1807">
        <v>5</v>
      </c>
      <c r="B16" s="362">
        <v>31</v>
      </c>
      <c r="C16" s="362">
        <v>5</v>
      </c>
      <c r="D16" s="362">
        <v>1</v>
      </c>
      <c r="E16" s="276" t="s">
        <v>680</v>
      </c>
      <c r="F16" s="276" t="s">
        <v>680</v>
      </c>
      <c r="G16" s="362">
        <v>21</v>
      </c>
      <c r="H16" s="362">
        <v>4</v>
      </c>
      <c r="I16" s="276" t="s">
        <v>680</v>
      </c>
      <c r="J16" s="290" t="s">
        <v>680</v>
      </c>
    </row>
    <row r="17" spans="1:26" ht="15" customHeight="1">
      <c r="A17" s="1788">
        <v>6</v>
      </c>
      <c r="B17" s="364">
        <v>30</v>
      </c>
      <c r="C17" s="364">
        <v>4</v>
      </c>
      <c r="D17" s="364">
        <v>1</v>
      </c>
      <c r="E17" s="2073" t="s">
        <v>680</v>
      </c>
      <c r="F17" s="2073" t="s">
        <v>680</v>
      </c>
      <c r="G17" s="364">
        <v>21</v>
      </c>
      <c r="H17" s="364">
        <v>4</v>
      </c>
      <c r="I17" s="2073" t="s">
        <v>680</v>
      </c>
      <c r="J17" s="288" t="s">
        <v>680</v>
      </c>
    </row>
    <row r="18" spans="1:26" ht="18" customHeight="1">
      <c r="A18" s="599" t="s">
        <v>3952</v>
      </c>
      <c r="B18" s="1355"/>
      <c r="C18" s="1355"/>
      <c r="D18" s="1355"/>
      <c r="E18" s="1355"/>
      <c r="F18" s="1355"/>
      <c r="G18" s="436"/>
      <c r="H18" s="436"/>
    </row>
    <row r="19" spans="1:26" ht="15" customHeight="1"/>
    <row r="20" spans="1:26" ht="25.5" customHeight="1">
      <c r="L20" s="337" t="s">
        <v>3579</v>
      </c>
      <c r="M20" s="599"/>
      <c r="N20" s="599"/>
      <c r="O20" s="599"/>
      <c r="P20" s="599"/>
      <c r="Q20" s="599"/>
      <c r="R20" s="599"/>
      <c r="S20" s="601"/>
      <c r="T20" s="601"/>
      <c r="U20" s="601"/>
      <c r="V20" s="601"/>
      <c r="W20" s="1361"/>
      <c r="X20" s="1361"/>
      <c r="Y20" s="185" t="s">
        <v>674</v>
      </c>
    </row>
    <row r="21" spans="1:26" ht="18" customHeight="1">
      <c r="L21" s="2647" t="s">
        <v>146</v>
      </c>
      <c r="M21" s="2645" t="s">
        <v>792</v>
      </c>
      <c r="N21" s="2594" t="s">
        <v>786</v>
      </c>
      <c r="O21" s="2643"/>
      <c r="P21" s="2590"/>
      <c r="Q21" s="2594" t="s">
        <v>787</v>
      </c>
      <c r="R21" s="2643"/>
      <c r="S21" s="2590"/>
      <c r="T21" s="2594" t="s">
        <v>788</v>
      </c>
      <c r="U21" s="2643"/>
      <c r="V21" s="2590"/>
      <c r="W21" s="3072" t="s">
        <v>793</v>
      </c>
      <c r="X21" s="3073"/>
      <c r="Y21" s="3073"/>
    </row>
    <row r="22" spans="1:26" ht="18" customHeight="1">
      <c r="L22" s="3068"/>
      <c r="M22" s="3074"/>
      <c r="N22" s="587" t="s">
        <v>101</v>
      </c>
      <c r="O22" s="567" t="s">
        <v>442</v>
      </c>
      <c r="P22" s="587" t="s">
        <v>443</v>
      </c>
      <c r="Q22" s="587" t="s">
        <v>101</v>
      </c>
      <c r="R22" s="567" t="s">
        <v>442</v>
      </c>
      <c r="S22" s="587" t="s">
        <v>443</v>
      </c>
      <c r="T22" s="587" t="s">
        <v>101</v>
      </c>
      <c r="U22" s="567" t="s">
        <v>442</v>
      </c>
      <c r="V22" s="587" t="s">
        <v>443</v>
      </c>
      <c r="W22" s="569" t="s">
        <v>101</v>
      </c>
      <c r="X22" s="567" t="s">
        <v>442</v>
      </c>
      <c r="Y22" s="567" t="s">
        <v>443</v>
      </c>
    </row>
    <row r="23" spans="1:26" ht="12.95" customHeight="1">
      <c r="L23" s="129"/>
      <c r="M23" s="434" t="s">
        <v>324</v>
      </c>
      <c r="N23" s="433" t="s">
        <v>324</v>
      </c>
      <c r="O23" s="434" t="s">
        <v>324</v>
      </c>
      <c r="P23" s="433" t="s">
        <v>324</v>
      </c>
      <c r="Q23" s="433" t="s">
        <v>324</v>
      </c>
      <c r="R23" s="434" t="s">
        <v>324</v>
      </c>
      <c r="S23" s="433" t="s">
        <v>324</v>
      </c>
      <c r="T23" s="433" t="s">
        <v>324</v>
      </c>
      <c r="U23" s="434" t="s">
        <v>324</v>
      </c>
      <c r="V23" s="433" t="s">
        <v>324</v>
      </c>
      <c r="W23" s="1253" t="s">
        <v>324</v>
      </c>
      <c r="X23" s="434" t="s">
        <v>324</v>
      </c>
      <c r="Y23" s="1254" t="s">
        <v>324</v>
      </c>
    </row>
    <row r="24" spans="1:26" ht="15" hidden="1" customHeight="1">
      <c r="L24" s="594" t="s">
        <v>3047</v>
      </c>
      <c r="M24" s="1330">
        <v>67</v>
      </c>
      <c r="N24" s="167">
        <v>2</v>
      </c>
      <c r="O24" s="1330">
        <v>2</v>
      </c>
      <c r="P24" s="167" t="s">
        <v>794</v>
      </c>
      <c r="Q24" s="167">
        <v>2</v>
      </c>
      <c r="R24" s="1330">
        <v>2</v>
      </c>
      <c r="S24" s="167" t="s">
        <v>794</v>
      </c>
      <c r="T24" s="167">
        <v>57</v>
      </c>
      <c r="U24" s="1330">
        <v>35</v>
      </c>
      <c r="V24" s="167">
        <v>22</v>
      </c>
      <c r="W24" s="178">
        <v>6</v>
      </c>
      <c r="X24" s="1330">
        <v>1</v>
      </c>
      <c r="Y24" s="1330">
        <v>5</v>
      </c>
    </row>
    <row r="25" spans="1:26" ht="15" customHeight="1">
      <c r="L25" s="594" t="s">
        <v>3987</v>
      </c>
      <c r="M25" s="1330">
        <v>65</v>
      </c>
      <c r="N25" s="167">
        <v>2</v>
      </c>
      <c r="O25" s="1330">
        <v>2</v>
      </c>
      <c r="P25" s="167" t="s">
        <v>794</v>
      </c>
      <c r="Q25" s="167">
        <v>2</v>
      </c>
      <c r="R25" s="1330">
        <v>2</v>
      </c>
      <c r="S25" s="167" t="s">
        <v>794</v>
      </c>
      <c r="T25" s="167">
        <v>57</v>
      </c>
      <c r="U25" s="1330">
        <v>32</v>
      </c>
      <c r="V25" s="167">
        <v>25</v>
      </c>
      <c r="W25" s="178">
        <v>4</v>
      </c>
      <c r="X25" s="1330">
        <v>1</v>
      </c>
      <c r="Y25" s="1330">
        <v>3</v>
      </c>
    </row>
    <row r="26" spans="1:26" ht="15" customHeight="1">
      <c r="L26" s="594">
        <v>25</v>
      </c>
      <c r="M26" s="1330">
        <v>68</v>
      </c>
      <c r="N26" s="167">
        <v>2</v>
      </c>
      <c r="O26" s="1330">
        <v>2</v>
      </c>
      <c r="P26" s="167" t="s">
        <v>794</v>
      </c>
      <c r="Q26" s="167">
        <v>2</v>
      </c>
      <c r="R26" s="1330">
        <v>2</v>
      </c>
      <c r="S26" s="167" t="s">
        <v>794</v>
      </c>
      <c r="T26" s="167">
        <v>55</v>
      </c>
      <c r="U26" s="1330">
        <v>35</v>
      </c>
      <c r="V26" s="167">
        <v>20</v>
      </c>
      <c r="W26" s="178">
        <v>9</v>
      </c>
      <c r="X26" s="1330">
        <v>4</v>
      </c>
      <c r="Y26" s="1330">
        <v>5</v>
      </c>
    </row>
    <row r="27" spans="1:26" ht="15" customHeight="1">
      <c r="L27" s="594">
        <v>26</v>
      </c>
      <c r="M27" s="1330">
        <v>67</v>
      </c>
      <c r="N27" s="167">
        <v>2</v>
      </c>
      <c r="O27" s="1330">
        <v>2</v>
      </c>
      <c r="P27" s="167" t="s">
        <v>794</v>
      </c>
      <c r="Q27" s="167">
        <v>2</v>
      </c>
      <c r="R27" s="1330">
        <v>2</v>
      </c>
      <c r="S27" s="167" t="s">
        <v>794</v>
      </c>
      <c r="T27" s="167">
        <v>54</v>
      </c>
      <c r="U27" s="1330">
        <v>36</v>
      </c>
      <c r="V27" s="167">
        <v>18</v>
      </c>
      <c r="W27" s="178">
        <v>9</v>
      </c>
      <c r="X27" s="1330">
        <v>4</v>
      </c>
      <c r="Y27" s="1330">
        <v>5</v>
      </c>
    </row>
    <row r="28" spans="1:26" ht="15" customHeight="1">
      <c r="L28" s="594">
        <v>27</v>
      </c>
      <c r="M28" s="167">
        <v>63</v>
      </c>
      <c r="N28" s="167">
        <v>2</v>
      </c>
      <c r="O28" s="1330">
        <v>2</v>
      </c>
      <c r="P28" s="167" t="s">
        <v>794</v>
      </c>
      <c r="Q28" s="167">
        <v>2</v>
      </c>
      <c r="R28" s="1330">
        <v>2</v>
      </c>
      <c r="S28" s="167" t="s">
        <v>794</v>
      </c>
      <c r="T28" s="167">
        <v>53</v>
      </c>
      <c r="U28" s="1330">
        <v>39</v>
      </c>
      <c r="V28" s="167">
        <v>14</v>
      </c>
      <c r="W28" s="178">
        <v>6</v>
      </c>
      <c r="X28" s="1330">
        <v>1</v>
      </c>
      <c r="Y28" s="1330">
        <v>5</v>
      </c>
      <c r="Z28" s="129"/>
    </row>
    <row r="29" spans="1:26" ht="15" customHeight="1">
      <c r="L29" s="594">
        <v>28</v>
      </c>
      <c r="M29" s="1330">
        <v>65</v>
      </c>
      <c r="N29" s="167">
        <v>2</v>
      </c>
      <c r="O29" s="1330">
        <v>2</v>
      </c>
      <c r="P29" s="167" t="s">
        <v>794</v>
      </c>
      <c r="Q29" s="167">
        <v>2</v>
      </c>
      <c r="R29" s="1330">
        <v>2</v>
      </c>
      <c r="S29" s="167" t="s">
        <v>794</v>
      </c>
      <c r="T29" s="167">
        <v>53</v>
      </c>
      <c r="U29" s="1330">
        <v>38</v>
      </c>
      <c r="V29" s="167">
        <v>15</v>
      </c>
      <c r="W29" s="178">
        <v>8</v>
      </c>
      <c r="X29" s="1330">
        <v>2</v>
      </c>
      <c r="Y29" s="1330">
        <v>6</v>
      </c>
    </row>
    <row r="30" spans="1:26" ht="15" customHeight="1">
      <c r="L30" s="594">
        <v>29</v>
      </c>
      <c r="M30" s="1330">
        <v>66</v>
      </c>
      <c r="N30" s="167">
        <v>2</v>
      </c>
      <c r="O30" s="1330">
        <v>2</v>
      </c>
      <c r="P30" s="167" t="s">
        <v>794</v>
      </c>
      <c r="Q30" s="167">
        <v>2</v>
      </c>
      <c r="R30" s="1330">
        <v>2</v>
      </c>
      <c r="S30" s="167" t="s">
        <v>794</v>
      </c>
      <c r="T30" s="167">
        <v>55</v>
      </c>
      <c r="U30" s="1330">
        <v>38</v>
      </c>
      <c r="V30" s="167">
        <v>17</v>
      </c>
      <c r="W30" s="178">
        <v>7</v>
      </c>
      <c r="X30" s="1330">
        <v>2</v>
      </c>
      <c r="Y30" s="1330">
        <v>5</v>
      </c>
    </row>
    <row r="31" spans="1:26" ht="15" customHeight="1">
      <c r="L31" s="594">
        <v>30</v>
      </c>
      <c r="M31" s="1330">
        <v>64</v>
      </c>
      <c r="N31" s="167">
        <v>2</v>
      </c>
      <c r="O31" s="1330">
        <v>2</v>
      </c>
      <c r="P31" s="167" t="s">
        <v>794</v>
      </c>
      <c r="Q31" s="167">
        <v>2</v>
      </c>
      <c r="R31" s="1330">
        <v>2</v>
      </c>
      <c r="S31" s="167" t="s">
        <v>794</v>
      </c>
      <c r="T31" s="167">
        <v>53</v>
      </c>
      <c r="U31" s="1330">
        <v>39</v>
      </c>
      <c r="V31" s="167">
        <v>14</v>
      </c>
      <c r="W31" s="178">
        <v>7</v>
      </c>
      <c r="X31" s="1330">
        <v>2</v>
      </c>
      <c r="Y31" s="1330">
        <v>5</v>
      </c>
    </row>
    <row r="32" spans="1:26" ht="15" customHeight="1">
      <c r="L32" s="594" t="s">
        <v>685</v>
      </c>
      <c r="M32" s="1330">
        <v>63</v>
      </c>
      <c r="N32" s="167">
        <v>2</v>
      </c>
      <c r="O32" s="1330">
        <v>2</v>
      </c>
      <c r="P32" s="167" t="s">
        <v>527</v>
      </c>
      <c r="Q32" s="167">
        <v>2</v>
      </c>
      <c r="R32" s="1330">
        <v>2</v>
      </c>
      <c r="S32" s="167" t="s">
        <v>794</v>
      </c>
      <c r="T32" s="167">
        <v>53</v>
      </c>
      <c r="U32" s="1330">
        <v>36</v>
      </c>
      <c r="V32" s="167">
        <v>17</v>
      </c>
      <c r="W32" s="178">
        <v>6</v>
      </c>
      <c r="X32" s="1330">
        <v>1</v>
      </c>
      <c r="Y32" s="1330">
        <v>5</v>
      </c>
    </row>
    <row r="33" spans="12:35" ht="15" customHeight="1">
      <c r="L33" s="594">
        <v>2</v>
      </c>
      <c r="M33" s="1330">
        <v>64</v>
      </c>
      <c r="N33" s="167">
        <v>2</v>
      </c>
      <c r="O33" s="1330">
        <v>2</v>
      </c>
      <c r="P33" s="167" t="s">
        <v>111</v>
      </c>
      <c r="Q33" s="167">
        <v>2</v>
      </c>
      <c r="R33" s="1330">
        <v>1</v>
      </c>
      <c r="S33" s="167">
        <v>1</v>
      </c>
      <c r="T33" s="167">
        <v>52</v>
      </c>
      <c r="U33" s="1330">
        <v>32</v>
      </c>
      <c r="V33" s="167">
        <v>20</v>
      </c>
      <c r="W33" s="178">
        <v>8</v>
      </c>
      <c r="X33" s="1330">
        <v>3</v>
      </c>
      <c r="Y33" s="1330">
        <v>5</v>
      </c>
    </row>
    <row r="34" spans="12:35" ht="15" customHeight="1">
      <c r="L34" s="594">
        <v>3</v>
      </c>
      <c r="M34" s="1330">
        <v>61</v>
      </c>
      <c r="N34" s="167">
        <v>2</v>
      </c>
      <c r="O34" s="1330">
        <v>2</v>
      </c>
      <c r="P34" s="167" t="s">
        <v>2996</v>
      </c>
      <c r="Q34" s="167">
        <v>2</v>
      </c>
      <c r="R34" s="1330">
        <v>1</v>
      </c>
      <c r="S34" s="167">
        <v>1</v>
      </c>
      <c r="T34" s="167">
        <v>50</v>
      </c>
      <c r="U34" s="1330">
        <v>33</v>
      </c>
      <c r="V34" s="167">
        <v>17</v>
      </c>
      <c r="W34" s="178">
        <v>7</v>
      </c>
      <c r="X34" s="1330">
        <v>2</v>
      </c>
      <c r="Y34" s="1330">
        <v>5</v>
      </c>
    </row>
    <row r="35" spans="12:35" ht="15" customHeight="1">
      <c r="L35" s="1752">
        <v>4</v>
      </c>
      <c r="M35" s="1330">
        <v>64</v>
      </c>
      <c r="N35" s="167">
        <v>2</v>
      </c>
      <c r="O35" s="1330">
        <v>1</v>
      </c>
      <c r="P35" s="167">
        <v>1</v>
      </c>
      <c r="Q35" s="167">
        <v>2</v>
      </c>
      <c r="R35" s="1330">
        <v>2</v>
      </c>
      <c r="S35" s="167" t="s">
        <v>680</v>
      </c>
      <c r="T35" s="167">
        <v>53</v>
      </c>
      <c r="U35" s="1330">
        <v>36</v>
      </c>
      <c r="V35" s="167">
        <v>17</v>
      </c>
      <c r="W35" s="178">
        <v>7</v>
      </c>
      <c r="X35" s="1330">
        <v>2</v>
      </c>
      <c r="Y35" s="1330">
        <v>5</v>
      </c>
    </row>
    <row r="36" spans="12:35" ht="15" customHeight="1">
      <c r="L36" s="1828">
        <v>5</v>
      </c>
      <c r="M36" s="1330">
        <v>64</v>
      </c>
      <c r="N36" s="167">
        <v>2</v>
      </c>
      <c r="O36" s="1330">
        <v>1</v>
      </c>
      <c r="P36" s="167">
        <v>1</v>
      </c>
      <c r="Q36" s="167">
        <v>2</v>
      </c>
      <c r="R36" s="1330">
        <v>2</v>
      </c>
      <c r="S36" s="167" t="s">
        <v>3989</v>
      </c>
      <c r="T36" s="167">
        <v>52</v>
      </c>
      <c r="U36" s="1330">
        <v>38</v>
      </c>
      <c r="V36" s="167">
        <v>14</v>
      </c>
      <c r="W36" s="178">
        <v>8</v>
      </c>
      <c r="X36" s="1330">
        <v>3</v>
      </c>
      <c r="Y36" s="1330">
        <v>5</v>
      </c>
    </row>
    <row r="37" spans="12:35" ht="15" customHeight="1">
      <c r="L37" s="1805">
        <v>6</v>
      </c>
      <c r="M37" s="2214">
        <v>63</v>
      </c>
      <c r="N37" s="2177">
        <v>2</v>
      </c>
      <c r="O37" s="2214">
        <v>2</v>
      </c>
      <c r="P37" s="2177" t="s">
        <v>3989</v>
      </c>
      <c r="Q37" s="2177">
        <v>2</v>
      </c>
      <c r="R37" s="2214">
        <v>2</v>
      </c>
      <c r="S37" s="2177" t="s">
        <v>3989</v>
      </c>
      <c r="T37" s="2177">
        <v>53</v>
      </c>
      <c r="U37" s="2214">
        <v>38</v>
      </c>
      <c r="V37" s="2177">
        <v>15</v>
      </c>
      <c r="W37" s="2254">
        <v>6</v>
      </c>
      <c r="X37" s="2214">
        <v>2</v>
      </c>
      <c r="Y37" s="2214">
        <v>4</v>
      </c>
    </row>
    <row r="38" spans="12:35" ht="18" customHeight="1">
      <c r="L38" s="599" t="s">
        <v>3952</v>
      </c>
      <c r="M38" s="241"/>
      <c r="N38" s="241"/>
      <c r="O38" s="241"/>
      <c r="P38" s="241"/>
      <c r="Q38" s="241"/>
    </row>
    <row r="39" spans="12:35" ht="18" customHeight="1">
      <c r="L39" s="558"/>
    </row>
    <row r="40" spans="12:35" ht="15" customHeight="1"/>
    <row r="41" spans="12:35" ht="25.5" customHeight="1">
      <c r="AA41" s="2578" t="s">
        <v>3580</v>
      </c>
      <c r="AB41" s="2579"/>
      <c r="AC41" s="2579"/>
      <c r="AD41" s="2579"/>
      <c r="AE41" s="2579"/>
      <c r="AG41" s="185"/>
      <c r="AI41" s="185" t="s">
        <v>674</v>
      </c>
    </row>
    <row r="42" spans="12:35" ht="18" customHeight="1">
      <c r="AA42" s="3070" t="s">
        <v>2708</v>
      </c>
      <c r="AB42" s="2759" t="s">
        <v>675</v>
      </c>
      <c r="AC42" s="2759"/>
      <c r="AD42" s="2759" t="s">
        <v>676</v>
      </c>
      <c r="AE42" s="2759"/>
      <c r="AF42" s="2759" t="s">
        <v>677</v>
      </c>
      <c r="AG42" s="2645"/>
      <c r="AH42" s="2759" t="s">
        <v>2657</v>
      </c>
      <c r="AI42" s="2645"/>
    </row>
    <row r="43" spans="12:35" ht="18" customHeight="1">
      <c r="AA43" s="3071"/>
      <c r="AB43" s="567" t="s">
        <v>678</v>
      </c>
      <c r="AC43" s="587" t="s">
        <v>679</v>
      </c>
      <c r="AD43" s="567" t="s">
        <v>678</v>
      </c>
      <c r="AE43" s="587" t="s">
        <v>679</v>
      </c>
      <c r="AF43" s="567" t="s">
        <v>678</v>
      </c>
      <c r="AG43" s="567" t="s">
        <v>679</v>
      </c>
      <c r="AH43" s="567" t="s">
        <v>678</v>
      </c>
      <c r="AI43" s="567" t="s">
        <v>679</v>
      </c>
    </row>
    <row r="44" spans="12:35" ht="12.75" customHeight="1">
      <c r="AA44" s="1362"/>
      <c r="AB44" s="1254" t="s">
        <v>324</v>
      </c>
      <c r="AC44" s="94" t="s">
        <v>324</v>
      </c>
      <c r="AD44" s="1254" t="s">
        <v>324</v>
      </c>
      <c r="AE44" s="94" t="s">
        <v>324</v>
      </c>
      <c r="AF44" s="1254" t="s">
        <v>324</v>
      </c>
      <c r="AG44" s="1254" t="s">
        <v>324</v>
      </c>
      <c r="AH44" s="1254" t="s">
        <v>324</v>
      </c>
      <c r="AI44" s="1254" t="s">
        <v>324</v>
      </c>
    </row>
    <row r="45" spans="12:35" ht="15" customHeight="1">
      <c r="AA45" s="1363" t="s">
        <v>2742</v>
      </c>
      <c r="AB45" s="477" t="s">
        <v>111</v>
      </c>
      <c r="AC45" s="121" t="s">
        <v>111</v>
      </c>
      <c r="AD45" s="477">
        <v>1</v>
      </c>
      <c r="AE45" s="121" t="s">
        <v>111</v>
      </c>
      <c r="AF45" s="477">
        <v>1</v>
      </c>
      <c r="AG45" s="477" t="s">
        <v>111</v>
      </c>
      <c r="AH45" s="477" t="s">
        <v>111</v>
      </c>
      <c r="AI45" s="477" t="s">
        <v>111</v>
      </c>
    </row>
    <row r="46" spans="12:35" ht="15" customHeight="1">
      <c r="AA46" s="1363">
        <v>3</v>
      </c>
      <c r="AB46" s="477" t="s">
        <v>111</v>
      </c>
      <c r="AC46" s="121" t="s">
        <v>111</v>
      </c>
      <c r="AD46" s="477" t="s">
        <v>111</v>
      </c>
      <c r="AE46" s="121" t="s">
        <v>111</v>
      </c>
      <c r="AF46" s="477" t="s">
        <v>111</v>
      </c>
      <c r="AG46" s="477" t="s">
        <v>111</v>
      </c>
      <c r="AH46" s="477" t="s">
        <v>111</v>
      </c>
      <c r="AI46" s="477" t="s">
        <v>111</v>
      </c>
    </row>
    <row r="47" spans="12:35" ht="15" customHeight="1">
      <c r="AA47" s="1363">
        <v>4</v>
      </c>
      <c r="AB47" s="477" t="s">
        <v>680</v>
      </c>
      <c r="AC47" s="477" t="s">
        <v>680</v>
      </c>
      <c r="AD47" s="477" t="s">
        <v>680</v>
      </c>
      <c r="AE47" s="477" t="s">
        <v>680</v>
      </c>
      <c r="AF47" s="477" t="s">
        <v>680</v>
      </c>
      <c r="AG47" s="477" t="s">
        <v>680</v>
      </c>
      <c r="AH47" s="477" t="s">
        <v>680</v>
      </c>
      <c r="AI47" s="477" t="s">
        <v>680</v>
      </c>
    </row>
    <row r="48" spans="12:35" ht="15" customHeight="1">
      <c r="AA48" s="1363">
        <v>5</v>
      </c>
      <c r="AB48" s="477" t="s">
        <v>111</v>
      </c>
      <c r="AC48" s="121" t="s">
        <v>111</v>
      </c>
      <c r="AD48" s="477" t="s">
        <v>111</v>
      </c>
      <c r="AE48" s="121" t="s">
        <v>111</v>
      </c>
      <c r="AF48" s="477" t="s">
        <v>111</v>
      </c>
      <c r="AG48" s="477" t="s">
        <v>111</v>
      </c>
      <c r="AH48" s="477" t="s">
        <v>111</v>
      </c>
      <c r="AI48" s="477" t="s">
        <v>111</v>
      </c>
    </row>
    <row r="49" spans="27:35" ht="15" customHeight="1">
      <c r="AA49" s="2274">
        <v>6</v>
      </c>
      <c r="AB49" s="271" t="s">
        <v>3622</v>
      </c>
      <c r="AC49" s="271" t="s">
        <v>3622</v>
      </c>
      <c r="AD49" s="271" t="s">
        <v>3622</v>
      </c>
      <c r="AE49" s="271" t="s">
        <v>3622</v>
      </c>
      <c r="AF49" s="271" t="s">
        <v>3622</v>
      </c>
      <c r="AG49" s="271" t="s">
        <v>3622</v>
      </c>
      <c r="AH49" s="271" t="s">
        <v>3622</v>
      </c>
      <c r="AI49" s="271" t="s">
        <v>3622</v>
      </c>
    </row>
    <row r="50" spans="27:35" ht="18" customHeight="1">
      <c r="AA50" s="599" t="s">
        <v>3952</v>
      </c>
      <c r="AB50" s="589"/>
      <c r="AC50" s="589"/>
      <c r="AD50" s="589"/>
      <c r="AE50" s="589"/>
      <c r="AF50" s="589"/>
      <c r="AG50" s="589"/>
    </row>
    <row r="51" spans="27:35" ht="18" customHeight="1">
      <c r="AA51" s="558"/>
      <c r="AB51" s="599"/>
      <c r="AC51" s="599"/>
      <c r="AD51" s="599"/>
      <c r="AE51" s="599"/>
      <c r="AF51" s="599"/>
      <c r="AG51" s="599"/>
      <c r="AH51" s="599"/>
      <c r="AI51" s="599"/>
    </row>
  </sheetData>
  <mergeCells count="12">
    <mergeCell ref="N21:P21"/>
    <mergeCell ref="Q21:S21"/>
    <mergeCell ref="T21:V21"/>
    <mergeCell ref="W21:Y21"/>
    <mergeCell ref="L21:L22"/>
    <mergeCell ref="M21:M22"/>
    <mergeCell ref="AF42:AG42"/>
    <mergeCell ref="AH42:AI42"/>
    <mergeCell ref="AA41:AE41"/>
    <mergeCell ref="AA42:AA43"/>
    <mergeCell ref="AB42:AC42"/>
    <mergeCell ref="AD42:AE42"/>
  </mergeCells>
  <phoneticPr fontId="8"/>
  <pageMargins left="0.59055118110236227" right="0.59055118110236227" top="0.59055118110236227" bottom="0.39370078740157483" header="0" footer="0.19685039370078741"/>
  <pageSetup paperSize="9" scale="98" orientation="portrait" r:id="rId1"/>
  <headerFooter scaleWithDoc="0" alignWithMargins="0">
    <oddFooter>&amp;C- &amp;P -</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2"/>
  <sheetViews>
    <sheetView view="pageBreakPreview" zoomScaleNormal="100" zoomScaleSheetLayoutView="100" workbookViewId="0">
      <selection activeCell="J11" sqref="J11"/>
    </sheetView>
  </sheetViews>
  <sheetFormatPr defaultRowHeight="20.45" customHeight="1"/>
  <cols>
    <col min="1" max="1" width="11" style="432" customWidth="1"/>
    <col min="2" max="10" width="10" style="83" customWidth="1"/>
    <col min="11" max="256" width="9" style="83"/>
    <col min="257" max="257" width="11" style="83" customWidth="1"/>
    <col min="258" max="266" width="10" style="83" customWidth="1"/>
    <col min="267" max="512" width="9" style="83"/>
    <col min="513" max="513" width="11" style="83" customWidth="1"/>
    <col min="514" max="522" width="10" style="83" customWidth="1"/>
    <col min="523" max="768" width="9" style="83"/>
    <col min="769" max="769" width="11" style="83" customWidth="1"/>
    <col min="770" max="778" width="10" style="83" customWidth="1"/>
    <col min="779" max="1024" width="9" style="83"/>
    <col min="1025" max="1025" width="11" style="83" customWidth="1"/>
    <col min="1026" max="1034" width="10" style="83" customWidth="1"/>
    <col min="1035" max="1280" width="9" style="83"/>
    <col min="1281" max="1281" width="11" style="83" customWidth="1"/>
    <col min="1282" max="1290" width="10" style="83" customWidth="1"/>
    <col min="1291" max="1536" width="9" style="83"/>
    <col min="1537" max="1537" width="11" style="83" customWidth="1"/>
    <col min="1538" max="1546" width="10" style="83" customWidth="1"/>
    <col min="1547" max="1792" width="9" style="83"/>
    <col min="1793" max="1793" width="11" style="83" customWidth="1"/>
    <col min="1794" max="1802" width="10" style="83" customWidth="1"/>
    <col min="1803" max="2048" width="9" style="83"/>
    <col min="2049" max="2049" width="11" style="83" customWidth="1"/>
    <col min="2050" max="2058" width="10" style="83" customWidth="1"/>
    <col min="2059" max="2304" width="9" style="83"/>
    <col min="2305" max="2305" width="11" style="83" customWidth="1"/>
    <col min="2306" max="2314" width="10" style="83" customWidth="1"/>
    <col min="2315" max="2560" width="9" style="83"/>
    <col min="2561" max="2561" width="11" style="83" customWidth="1"/>
    <col min="2562" max="2570" width="10" style="83" customWidth="1"/>
    <col min="2571" max="2816" width="9" style="83"/>
    <col min="2817" max="2817" width="11" style="83" customWidth="1"/>
    <col min="2818" max="2826" width="10" style="83" customWidth="1"/>
    <col min="2827" max="3072" width="9" style="83"/>
    <col min="3073" max="3073" width="11" style="83" customWidth="1"/>
    <col min="3074" max="3082" width="10" style="83" customWidth="1"/>
    <col min="3083" max="3328" width="9" style="83"/>
    <col min="3329" max="3329" width="11" style="83" customWidth="1"/>
    <col min="3330" max="3338" width="10" style="83" customWidth="1"/>
    <col min="3339" max="3584" width="9" style="83"/>
    <col min="3585" max="3585" width="11" style="83" customWidth="1"/>
    <col min="3586" max="3594" width="10" style="83" customWidth="1"/>
    <col min="3595" max="3840" width="9" style="83"/>
    <col min="3841" max="3841" width="11" style="83" customWidth="1"/>
    <col min="3842" max="3850" width="10" style="83" customWidth="1"/>
    <col min="3851" max="4096" width="9" style="83"/>
    <col min="4097" max="4097" width="11" style="83" customWidth="1"/>
    <col min="4098" max="4106" width="10" style="83" customWidth="1"/>
    <col min="4107" max="4352" width="9" style="83"/>
    <col min="4353" max="4353" width="11" style="83" customWidth="1"/>
    <col min="4354" max="4362" width="10" style="83" customWidth="1"/>
    <col min="4363" max="4608" width="9" style="83"/>
    <col min="4609" max="4609" width="11" style="83" customWidth="1"/>
    <col min="4610" max="4618" width="10" style="83" customWidth="1"/>
    <col min="4619" max="4864" width="9" style="83"/>
    <col min="4865" max="4865" width="11" style="83" customWidth="1"/>
    <col min="4866" max="4874" width="10" style="83" customWidth="1"/>
    <col min="4875" max="5120" width="9" style="83"/>
    <col min="5121" max="5121" width="11" style="83" customWidth="1"/>
    <col min="5122" max="5130" width="10" style="83" customWidth="1"/>
    <col min="5131" max="5376" width="9" style="83"/>
    <col min="5377" max="5377" width="11" style="83" customWidth="1"/>
    <col min="5378" max="5386" width="10" style="83" customWidth="1"/>
    <col min="5387" max="5632" width="9" style="83"/>
    <col min="5633" max="5633" width="11" style="83" customWidth="1"/>
    <col min="5634" max="5642" width="10" style="83" customWidth="1"/>
    <col min="5643" max="5888" width="9" style="83"/>
    <col min="5889" max="5889" width="11" style="83" customWidth="1"/>
    <col min="5890" max="5898" width="10" style="83" customWidth="1"/>
    <col min="5899" max="6144" width="9" style="83"/>
    <col min="6145" max="6145" width="11" style="83" customWidth="1"/>
    <col min="6146" max="6154" width="10" style="83" customWidth="1"/>
    <col min="6155" max="6400" width="9" style="83"/>
    <col min="6401" max="6401" width="11" style="83" customWidth="1"/>
    <col min="6402" max="6410" width="10" style="83" customWidth="1"/>
    <col min="6411" max="6656" width="9" style="83"/>
    <col min="6657" max="6657" width="11" style="83" customWidth="1"/>
    <col min="6658" max="6666" width="10" style="83" customWidth="1"/>
    <col min="6667" max="6912" width="9" style="83"/>
    <col min="6913" max="6913" width="11" style="83" customWidth="1"/>
    <col min="6914" max="6922" width="10" style="83" customWidth="1"/>
    <col min="6923" max="7168" width="9" style="83"/>
    <col min="7169" max="7169" width="11" style="83" customWidth="1"/>
    <col min="7170" max="7178" width="10" style="83" customWidth="1"/>
    <col min="7179" max="7424" width="9" style="83"/>
    <col min="7425" max="7425" width="11" style="83" customWidth="1"/>
    <col min="7426" max="7434" width="10" style="83" customWidth="1"/>
    <col min="7435" max="7680" width="9" style="83"/>
    <col min="7681" max="7681" width="11" style="83" customWidth="1"/>
    <col min="7682" max="7690" width="10" style="83" customWidth="1"/>
    <col min="7691" max="7936" width="9" style="83"/>
    <col min="7937" max="7937" width="11" style="83" customWidth="1"/>
    <col min="7938" max="7946" width="10" style="83" customWidth="1"/>
    <col min="7947" max="8192" width="9" style="83"/>
    <col min="8193" max="8193" width="11" style="83" customWidth="1"/>
    <col min="8194" max="8202" width="10" style="83" customWidth="1"/>
    <col min="8203" max="8448" width="9" style="83"/>
    <col min="8449" max="8449" width="11" style="83" customWidth="1"/>
    <col min="8450" max="8458" width="10" style="83" customWidth="1"/>
    <col min="8459" max="8704" width="9" style="83"/>
    <col min="8705" max="8705" width="11" style="83" customWidth="1"/>
    <col min="8706" max="8714" width="10" style="83" customWidth="1"/>
    <col min="8715" max="8960" width="9" style="83"/>
    <col min="8961" max="8961" width="11" style="83" customWidth="1"/>
    <col min="8962" max="8970" width="10" style="83" customWidth="1"/>
    <col min="8971" max="9216" width="9" style="83"/>
    <col min="9217" max="9217" width="11" style="83" customWidth="1"/>
    <col min="9218" max="9226" width="10" style="83" customWidth="1"/>
    <col min="9227" max="9472" width="9" style="83"/>
    <col min="9473" max="9473" width="11" style="83" customWidth="1"/>
    <col min="9474" max="9482" width="10" style="83" customWidth="1"/>
    <col min="9483" max="9728" width="9" style="83"/>
    <col min="9729" max="9729" width="11" style="83" customWidth="1"/>
    <col min="9730" max="9738" width="10" style="83" customWidth="1"/>
    <col min="9739" max="9984" width="9" style="83"/>
    <col min="9985" max="9985" width="11" style="83" customWidth="1"/>
    <col min="9986" max="9994" width="10" style="83" customWidth="1"/>
    <col min="9995" max="10240" width="9" style="83"/>
    <col min="10241" max="10241" width="11" style="83" customWidth="1"/>
    <col min="10242" max="10250" width="10" style="83" customWidth="1"/>
    <col min="10251" max="10496" width="9" style="83"/>
    <col min="10497" max="10497" width="11" style="83" customWidth="1"/>
    <col min="10498" max="10506" width="10" style="83" customWidth="1"/>
    <col min="10507" max="10752" width="9" style="83"/>
    <col min="10753" max="10753" width="11" style="83" customWidth="1"/>
    <col min="10754" max="10762" width="10" style="83" customWidth="1"/>
    <col min="10763" max="11008" width="9" style="83"/>
    <col min="11009" max="11009" width="11" style="83" customWidth="1"/>
    <col min="11010" max="11018" width="10" style="83" customWidth="1"/>
    <col min="11019" max="11264" width="9" style="83"/>
    <col min="11265" max="11265" width="11" style="83" customWidth="1"/>
    <col min="11266" max="11274" width="10" style="83" customWidth="1"/>
    <col min="11275" max="11520" width="9" style="83"/>
    <col min="11521" max="11521" width="11" style="83" customWidth="1"/>
    <col min="11522" max="11530" width="10" style="83" customWidth="1"/>
    <col min="11531" max="11776" width="9" style="83"/>
    <col min="11777" max="11777" width="11" style="83" customWidth="1"/>
    <col min="11778" max="11786" width="10" style="83" customWidth="1"/>
    <col min="11787" max="12032" width="9" style="83"/>
    <col min="12033" max="12033" width="11" style="83" customWidth="1"/>
    <col min="12034" max="12042" width="10" style="83" customWidth="1"/>
    <col min="12043" max="12288" width="9" style="83"/>
    <col min="12289" max="12289" width="11" style="83" customWidth="1"/>
    <col min="12290" max="12298" width="10" style="83" customWidth="1"/>
    <col min="12299" max="12544" width="9" style="83"/>
    <col min="12545" max="12545" width="11" style="83" customWidth="1"/>
    <col min="12546" max="12554" width="10" style="83" customWidth="1"/>
    <col min="12555" max="12800" width="9" style="83"/>
    <col min="12801" max="12801" width="11" style="83" customWidth="1"/>
    <col min="12802" max="12810" width="10" style="83" customWidth="1"/>
    <col min="12811" max="13056" width="9" style="83"/>
    <col min="13057" max="13057" width="11" style="83" customWidth="1"/>
    <col min="13058" max="13066" width="10" style="83" customWidth="1"/>
    <col min="13067" max="13312" width="9" style="83"/>
    <col min="13313" max="13313" width="11" style="83" customWidth="1"/>
    <col min="13314" max="13322" width="10" style="83" customWidth="1"/>
    <col min="13323" max="13568" width="9" style="83"/>
    <col min="13569" max="13569" width="11" style="83" customWidth="1"/>
    <col min="13570" max="13578" width="10" style="83" customWidth="1"/>
    <col min="13579" max="13824" width="9" style="83"/>
    <col min="13825" max="13825" width="11" style="83" customWidth="1"/>
    <col min="13826" max="13834" width="10" style="83" customWidth="1"/>
    <col min="13835" max="14080" width="9" style="83"/>
    <col min="14081" max="14081" width="11" style="83" customWidth="1"/>
    <col min="14082" max="14090" width="10" style="83" customWidth="1"/>
    <col min="14091" max="14336" width="9" style="83"/>
    <col min="14337" max="14337" width="11" style="83" customWidth="1"/>
    <col min="14338" max="14346" width="10" style="83" customWidth="1"/>
    <col min="14347" max="14592" width="9" style="83"/>
    <col min="14593" max="14593" width="11" style="83" customWidth="1"/>
    <col min="14594" max="14602" width="10" style="83" customWidth="1"/>
    <col min="14603" max="14848" width="9" style="83"/>
    <col min="14849" max="14849" width="11" style="83" customWidth="1"/>
    <col min="14850" max="14858" width="10" style="83" customWidth="1"/>
    <col min="14859" max="15104" width="9" style="83"/>
    <col min="15105" max="15105" width="11" style="83" customWidth="1"/>
    <col min="15106" max="15114" width="10" style="83" customWidth="1"/>
    <col min="15115" max="15360" width="9" style="83"/>
    <col min="15361" max="15361" width="11" style="83" customWidth="1"/>
    <col min="15362" max="15370" width="10" style="83" customWidth="1"/>
    <col min="15371" max="15616" width="9" style="83"/>
    <col min="15617" max="15617" width="11" style="83" customWidth="1"/>
    <col min="15618" max="15626" width="10" style="83" customWidth="1"/>
    <col min="15627" max="15872" width="9" style="83"/>
    <col min="15873" max="15873" width="11" style="83" customWidth="1"/>
    <col min="15874" max="15882" width="10" style="83" customWidth="1"/>
    <col min="15883" max="16128" width="9" style="83"/>
    <col min="16129" max="16129" width="11" style="83" customWidth="1"/>
    <col min="16130" max="16138" width="10" style="83" customWidth="1"/>
    <col min="16139" max="16384" width="9" style="83"/>
  </cols>
  <sheetData>
    <row r="1" spans="1:8" ht="25.5" customHeight="1">
      <c r="A1" s="133" t="s">
        <v>2612</v>
      </c>
      <c r="B1" s="603"/>
      <c r="C1" s="603"/>
      <c r="D1" s="603"/>
      <c r="H1" s="185" t="s">
        <v>7</v>
      </c>
    </row>
    <row r="2" spans="1:8" ht="18" customHeight="1">
      <c r="A2" s="569" t="s">
        <v>8</v>
      </c>
      <c r="B2" s="604" t="s">
        <v>9</v>
      </c>
      <c r="C2" s="605" t="s">
        <v>10</v>
      </c>
      <c r="D2" s="605" t="s">
        <v>11</v>
      </c>
      <c r="E2" s="605" t="s">
        <v>12</v>
      </c>
      <c r="F2" s="605" t="s">
        <v>13</v>
      </c>
      <c r="G2" s="605" t="s">
        <v>14</v>
      </c>
      <c r="H2" s="606" t="s">
        <v>15</v>
      </c>
    </row>
    <row r="3" spans="1:8" ht="18" customHeight="1">
      <c r="A3" s="601"/>
      <c r="B3" s="607" t="s">
        <v>16</v>
      </c>
      <c r="C3" s="607" t="s">
        <v>16</v>
      </c>
      <c r="D3" s="607" t="s">
        <v>17</v>
      </c>
      <c r="E3" s="607" t="s">
        <v>18</v>
      </c>
      <c r="F3" s="607" t="s">
        <v>18</v>
      </c>
      <c r="G3" s="607" t="s">
        <v>18</v>
      </c>
      <c r="H3" s="608" t="s">
        <v>18</v>
      </c>
    </row>
    <row r="4" spans="1:8" ht="18" hidden="1" customHeight="1">
      <c r="A4" s="601" t="s">
        <v>19</v>
      </c>
      <c r="B4" s="7">
        <v>13377.2</v>
      </c>
      <c r="C4" s="7">
        <v>1818</v>
      </c>
      <c r="D4" s="7">
        <v>308.39999999999998</v>
      </c>
      <c r="E4" s="7">
        <v>509.4</v>
      </c>
      <c r="F4" s="7">
        <v>7560.4</v>
      </c>
      <c r="G4" s="7">
        <v>183.8</v>
      </c>
      <c r="H4" s="609">
        <v>2997.2</v>
      </c>
    </row>
    <row r="5" spans="1:8" ht="18" customHeight="1">
      <c r="A5" s="601" t="s">
        <v>20</v>
      </c>
      <c r="B5" s="7">
        <v>13379.3</v>
      </c>
      <c r="C5" s="7">
        <v>1808.8</v>
      </c>
      <c r="D5" s="7">
        <v>304.89999999999998</v>
      </c>
      <c r="E5" s="7">
        <v>517.6</v>
      </c>
      <c r="F5" s="7">
        <v>7547.4</v>
      </c>
      <c r="G5" s="7">
        <v>183.1</v>
      </c>
      <c r="H5" s="609">
        <v>3017.5</v>
      </c>
    </row>
    <row r="6" spans="1:8" ht="18" customHeight="1">
      <c r="A6" s="601" t="s">
        <v>21</v>
      </c>
      <c r="B6" s="7">
        <v>13381.9</v>
      </c>
      <c r="C6" s="7">
        <v>1796.3</v>
      </c>
      <c r="D6" s="7">
        <v>302.89999999999998</v>
      </c>
      <c r="E6" s="7">
        <v>525.9</v>
      </c>
      <c r="F6" s="7">
        <v>7510.3</v>
      </c>
      <c r="G6" s="7">
        <v>182.7</v>
      </c>
      <c r="H6" s="609">
        <v>3063.8</v>
      </c>
    </row>
    <row r="7" spans="1:8" ht="18" customHeight="1">
      <c r="A7" s="601" t="s">
        <v>22</v>
      </c>
      <c r="B7" s="7">
        <v>13384</v>
      </c>
      <c r="C7" s="7">
        <v>1786</v>
      </c>
      <c r="D7" s="7">
        <v>300.39999999999998</v>
      </c>
      <c r="E7" s="7">
        <v>533</v>
      </c>
      <c r="F7" s="7">
        <v>7497.8</v>
      </c>
      <c r="G7" s="7">
        <v>181</v>
      </c>
      <c r="H7" s="609">
        <v>3085.7</v>
      </c>
    </row>
    <row r="8" spans="1:8" ht="18" customHeight="1">
      <c r="A8" s="8" t="s">
        <v>23</v>
      </c>
      <c r="B8" s="610">
        <v>13388.7</v>
      </c>
      <c r="C8" s="610">
        <v>1774.1</v>
      </c>
      <c r="D8" s="610">
        <v>298.10000000000002</v>
      </c>
      <c r="E8" s="610">
        <v>544.20000000000005</v>
      </c>
      <c r="F8" s="610">
        <v>7498.5</v>
      </c>
      <c r="G8" s="610">
        <v>180.2</v>
      </c>
      <c r="H8" s="611">
        <v>3093.6</v>
      </c>
    </row>
    <row r="9" spans="1:8" ht="18" customHeight="1">
      <c r="A9" s="6" t="s">
        <v>24</v>
      </c>
      <c r="B9" s="612">
        <v>13391.5</v>
      </c>
      <c r="C9" s="612">
        <v>1763.4</v>
      </c>
      <c r="D9" s="612">
        <v>297.2</v>
      </c>
      <c r="E9" s="612">
        <v>556</v>
      </c>
      <c r="F9" s="612">
        <v>7489.5</v>
      </c>
      <c r="G9" s="612">
        <v>180.2</v>
      </c>
      <c r="H9" s="613">
        <v>3105.2</v>
      </c>
    </row>
    <row r="10" spans="1:8" ht="18" customHeight="1">
      <c r="A10" s="601" t="s">
        <v>25</v>
      </c>
      <c r="B10" s="7">
        <v>13395.2</v>
      </c>
      <c r="C10" s="7">
        <v>1756.2</v>
      </c>
      <c r="D10" s="7">
        <v>294.39999999999998</v>
      </c>
      <c r="E10" s="7">
        <v>563.9</v>
      </c>
      <c r="F10" s="7">
        <v>7477.8</v>
      </c>
      <c r="G10" s="7">
        <v>180.2</v>
      </c>
      <c r="H10" s="609">
        <v>3122.7</v>
      </c>
    </row>
    <row r="11" spans="1:8" ht="18" customHeight="1">
      <c r="A11" s="601" t="s">
        <v>26</v>
      </c>
      <c r="B11" s="7">
        <v>13403.2</v>
      </c>
      <c r="C11" s="7">
        <v>1747.3</v>
      </c>
      <c r="D11" s="7">
        <v>292.89999999999998</v>
      </c>
      <c r="E11" s="7">
        <v>572.1</v>
      </c>
      <c r="F11" s="7">
        <v>7477.7</v>
      </c>
      <c r="G11" s="7">
        <v>180.4</v>
      </c>
      <c r="H11" s="609">
        <v>3132.8</v>
      </c>
    </row>
    <row r="12" spans="1:8" ht="18" customHeight="1">
      <c r="A12" s="601" t="s">
        <v>27</v>
      </c>
      <c r="B12" s="7">
        <v>13397.9</v>
      </c>
      <c r="C12" s="7">
        <v>1739</v>
      </c>
      <c r="D12" s="7">
        <v>291.2</v>
      </c>
      <c r="E12" s="7">
        <v>578.70000000000005</v>
      </c>
      <c r="F12" s="7">
        <v>7457.1</v>
      </c>
      <c r="G12" s="7">
        <v>179.5</v>
      </c>
      <c r="H12" s="609">
        <v>3152.4</v>
      </c>
    </row>
    <row r="13" spans="1:8" s="129" customFormat="1" ht="18" customHeight="1">
      <c r="A13" s="8" t="s">
        <v>28</v>
      </c>
      <c r="B13" s="610">
        <v>13404</v>
      </c>
      <c r="C13" s="610">
        <v>1734.5</v>
      </c>
      <c r="D13" s="610">
        <v>290.3</v>
      </c>
      <c r="E13" s="610">
        <v>584.70000000000005</v>
      </c>
      <c r="F13" s="610">
        <v>7454.5</v>
      </c>
      <c r="G13" s="610">
        <v>179</v>
      </c>
      <c r="H13" s="611">
        <v>3161.1</v>
      </c>
    </row>
    <row r="14" spans="1:8" ht="18" customHeight="1">
      <c r="A14" s="6" t="s">
        <v>29</v>
      </c>
      <c r="B14" s="612">
        <v>13404.8</v>
      </c>
      <c r="C14" s="612">
        <v>1645.9</v>
      </c>
      <c r="D14" s="612">
        <v>244.9</v>
      </c>
      <c r="E14" s="612">
        <v>607</v>
      </c>
      <c r="F14" s="612">
        <v>7487.9</v>
      </c>
      <c r="G14" s="612">
        <v>151</v>
      </c>
      <c r="H14" s="613">
        <v>3268</v>
      </c>
    </row>
    <row r="15" spans="1:8" ht="18" customHeight="1">
      <c r="A15" s="601" t="s">
        <v>30</v>
      </c>
      <c r="B15" s="7">
        <v>13404.2</v>
      </c>
      <c r="C15" s="7">
        <v>1642.1</v>
      </c>
      <c r="D15" s="7">
        <v>244.6</v>
      </c>
      <c r="E15" s="7">
        <v>616.6</v>
      </c>
      <c r="F15" s="7">
        <v>7487</v>
      </c>
      <c r="G15" s="7">
        <v>150.9</v>
      </c>
      <c r="H15" s="609">
        <v>3267</v>
      </c>
    </row>
    <row r="16" spans="1:8" ht="18" customHeight="1">
      <c r="A16" s="601" t="s">
        <v>31</v>
      </c>
      <c r="B16" s="7">
        <v>13415.3</v>
      </c>
      <c r="C16" s="7">
        <v>1636.5</v>
      </c>
      <c r="D16" s="7">
        <v>243.4</v>
      </c>
      <c r="E16" s="7">
        <v>622.5</v>
      </c>
      <c r="F16" s="7">
        <v>7460.5</v>
      </c>
      <c r="G16" s="7">
        <v>151</v>
      </c>
      <c r="H16" s="609">
        <v>3301.5</v>
      </c>
    </row>
    <row r="17" spans="1:12" ht="18" customHeight="1">
      <c r="A17" s="601" t="s">
        <v>32</v>
      </c>
      <c r="B17" s="7">
        <v>13431.1</v>
      </c>
      <c r="C17" s="7">
        <v>1632.4</v>
      </c>
      <c r="D17" s="7">
        <v>245.9</v>
      </c>
      <c r="E17" s="7">
        <v>627.5</v>
      </c>
      <c r="F17" s="7">
        <v>7446.2</v>
      </c>
      <c r="G17" s="7">
        <v>150.9</v>
      </c>
      <c r="H17" s="609">
        <v>3307.9</v>
      </c>
    </row>
    <row r="18" spans="1:12" ht="18" customHeight="1">
      <c r="A18" s="8" t="s">
        <v>33</v>
      </c>
      <c r="B18" s="610">
        <v>13437.7</v>
      </c>
      <c r="C18" s="610">
        <v>1629.4</v>
      </c>
      <c r="D18" s="610">
        <v>243.8</v>
      </c>
      <c r="E18" s="610">
        <v>632.4</v>
      </c>
      <c r="F18" s="614">
        <v>7469.7</v>
      </c>
      <c r="G18" s="610">
        <v>152</v>
      </c>
      <c r="H18" s="611">
        <v>3310.4</v>
      </c>
    </row>
    <row r="19" spans="1:12" ht="18" customHeight="1">
      <c r="A19" s="6" t="s">
        <v>34</v>
      </c>
      <c r="B19" s="615">
        <v>13446.8</v>
      </c>
      <c r="C19" s="615">
        <v>1619.4</v>
      </c>
      <c r="D19" s="615">
        <v>241.7</v>
      </c>
      <c r="E19" s="615">
        <v>642.29999999999995</v>
      </c>
      <c r="F19" s="615">
        <v>7472.9</v>
      </c>
      <c r="G19" s="615">
        <v>151.9</v>
      </c>
      <c r="H19" s="616">
        <v>3318.6</v>
      </c>
    </row>
    <row r="20" spans="1:12" ht="18" customHeight="1">
      <c r="A20" s="601" t="s">
        <v>35</v>
      </c>
      <c r="B20" s="617">
        <v>13477</v>
      </c>
      <c r="C20" s="617">
        <v>1615.3</v>
      </c>
      <c r="D20" s="617">
        <v>241.6</v>
      </c>
      <c r="E20" s="617">
        <v>645.70000000000005</v>
      </c>
      <c r="F20" s="617">
        <v>7459.5</v>
      </c>
      <c r="G20" s="617">
        <v>152.19999999999999</v>
      </c>
      <c r="H20" s="618">
        <v>3362.7</v>
      </c>
    </row>
    <row r="21" spans="1:12" ht="18" customHeight="1">
      <c r="A21" s="9" t="s">
        <v>36</v>
      </c>
      <c r="B21" s="617">
        <v>13476.9</v>
      </c>
      <c r="C21" s="617">
        <v>1611.3</v>
      </c>
      <c r="D21" s="617">
        <v>241.1</v>
      </c>
      <c r="E21" s="617">
        <v>647.29999999999995</v>
      </c>
      <c r="F21" s="617">
        <v>7452.4</v>
      </c>
      <c r="G21" s="617">
        <v>152.80000000000001</v>
      </c>
      <c r="H21" s="618">
        <v>3372</v>
      </c>
    </row>
    <row r="22" spans="1:12" ht="18" customHeight="1">
      <c r="A22" s="9" t="s">
        <v>37</v>
      </c>
      <c r="B22" s="617">
        <v>13480.6</v>
      </c>
      <c r="C22" s="617">
        <v>1602.2</v>
      </c>
      <c r="D22" s="617">
        <v>245.8</v>
      </c>
      <c r="E22" s="617">
        <v>652.5</v>
      </c>
      <c r="F22" s="617">
        <v>7428.9</v>
      </c>
      <c r="G22" s="617">
        <v>151.30000000000001</v>
      </c>
      <c r="H22" s="618">
        <v>3399.9</v>
      </c>
    </row>
    <row r="23" spans="1:12" ht="18" customHeight="1">
      <c r="A23" s="10" t="s">
        <v>38</v>
      </c>
      <c r="B23" s="614">
        <v>13482.4</v>
      </c>
      <c r="C23" s="614">
        <v>1598.3</v>
      </c>
      <c r="D23" s="614">
        <v>244.6</v>
      </c>
      <c r="E23" s="614">
        <v>655.29999999999995</v>
      </c>
      <c r="F23" s="614">
        <v>7370.4</v>
      </c>
      <c r="G23" s="614">
        <v>151.5</v>
      </c>
      <c r="H23" s="619">
        <v>3462.3</v>
      </c>
    </row>
    <row r="24" spans="1:12" ht="18" customHeight="1">
      <c r="A24" s="11" t="s">
        <v>39</v>
      </c>
      <c r="B24" s="615">
        <v>13485.2</v>
      </c>
      <c r="C24" s="615">
        <v>1593.8</v>
      </c>
      <c r="D24" s="615">
        <v>243.8</v>
      </c>
      <c r="E24" s="615">
        <v>660.1</v>
      </c>
      <c r="F24" s="615">
        <v>7410.4</v>
      </c>
      <c r="G24" s="615">
        <v>151.6</v>
      </c>
      <c r="H24" s="616">
        <v>3425.5</v>
      </c>
    </row>
    <row r="25" spans="1:12" ht="18" customHeight="1">
      <c r="A25" s="9" t="s">
        <v>40</v>
      </c>
      <c r="B25" s="617">
        <v>13489</v>
      </c>
      <c r="C25" s="617">
        <v>1576.6</v>
      </c>
      <c r="D25" s="617">
        <v>242.9</v>
      </c>
      <c r="E25" s="617">
        <v>621.70000000000005</v>
      </c>
      <c r="F25" s="617">
        <v>7390.6</v>
      </c>
      <c r="G25" s="617">
        <v>151.9</v>
      </c>
      <c r="H25" s="618">
        <v>3505.3</v>
      </c>
    </row>
    <row r="26" spans="1:12" ht="18" customHeight="1">
      <c r="A26" s="9" t="s">
        <v>41</v>
      </c>
      <c r="B26" s="617">
        <f t="shared" ref="B26:B32" si="0">SUM(C26:H26)</f>
        <v>13490.599999999999</v>
      </c>
      <c r="C26" s="617">
        <v>1573.9</v>
      </c>
      <c r="D26" s="617">
        <v>242.4</v>
      </c>
      <c r="E26" s="617">
        <v>625.70000000000005</v>
      </c>
      <c r="F26" s="617">
        <v>7381.3</v>
      </c>
      <c r="G26" s="617">
        <v>151.5</v>
      </c>
      <c r="H26" s="618">
        <v>3515.8</v>
      </c>
    </row>
    <row r="27" spans="1:12" ht="18" customHeight="1">
      <c r="A27" s="9" t="s">
        <v>42</v>
      </c>
      <c r="B27" s="617">
        <f t="shared" si="0"/>
        <v>13491.1</v>
      </c>
      <c r="C27" s="617">
        <v>1571</v>
      </c>
      <c r="D27" s="617">
        <v>243.2</v>
      </c>
      <c r="E27" s="617">
        <v>627.5</v>
      </c>
      <c r="F27" s="617">
        <v>7349.5</v>
      </c>
      <c r="G27" s="617">
        <v>150.80000000000001</v>
      </c>
      <c r="H27" s="618">
        <v>3549.1</v>
      </c>
    </row>
    <row r="28" spans="1:12" ht="18" customHeight="1">
      <c r="A28" s="10" t="s">
        <v>43</v>
      </c>
      <c r="B28" s="614">
        <f t="shared" si="0"/>
        <v>13492.5</v>
      </c>
      <c r="C28" s="614">
        <v>1558.2</v>
      </c>
      <c r="D28" s="614">
        <v>242.6</v>
      </c>
      <c r="E28" s="614">
        <v>629.6</v>
      </c>
      <c r="F28" s="614">
        <v>7341.6</v>
      </c>
      <c r="G28" s="614">
        <v>150.80000000000001</v>
      </c>
      <c r="H28" s="619">
        <v>3569.7</v>
      </c>
    </row>
    <row r="29" spans="1:12" ht="18" customHeight="1">
      <c r="A29" s="11" t="s">
        <v>44</v>
      </c>
      <c r="B29" s="615">
        <f t="shared" si="0"/>
        <v>13495.199999999999</v>
      </c>
      <c r="C29" s="12">
        <v>1546.2</v>
      </c>
      <c r="D29" s="12">
        <v>242.2</v>
      </c>
      <c r="E29" s="12">
        <v>631.9</v>
      </c>
      <c r="F29" s="12">
        <v>7317.5</v>
      </c>
      <c r="G29" s="12">
        <v>149.5</v>
      </c>
      <c r="H29" s="13">
        <v>3607.9</v>
      </c>
      <c r="I29" s="14"/>
      <c r="J29" s="14"/>
      <c r="K29" s="14"/>
    </row>
    <row r="30" spans="1:12" ht="18" customHeight="1">
      <c r="A30" s="9" t="s">
        <v>45</v>
      </c>
      <c r="B30" s="617">
        <f t="shared" si="0"/>
        <v>13497.2</v>
      </c>
      <c r="C30" s="15">
        <v>1535.2</v>
      </c>
      <c r="D30" s="15">
        <v>242</v>
      </c>
      <c r="E30" s="15">
        <v>632.9</v>
      </c>
      <c r="F30" s="15">
        <v>7310.1</v>
      </c>
      <c r="G30" s="15">
        <v>150.30000000000001</v>
      </c>
      <c r="H30" s="16">
        <v>3626.7</v>
      </c>
      <c r="I30" s="14"/>
      <c r="J30" s="14"/>
      <c r="K30" s="14"/>
      <c r="L30" s="14"/>
    </row>
    <row r="31" spans="1:12" s="129" customFormat="1" ht="18" customHeight="1">
      <c r="A31" s="9" t="s">
        <v>46</v>
      </c>
      <c r="B31" s="617">
        <f t="shared" si="0"/>
        <v>13498.899999999998</v>
      </c>
      <c r="C31" s="15">
        <v>1531.1</v>
      </c>
      <c r="D31" s="15">
        <v>242.5</v>
      </c>
      <c r="E31" s="15">
        <v>638.79999999999995</v>
      </c>
      <c r="F31" s="15">
        <v>7308.7</v>
      </c>
      <c r="G31" s="15">
        <v>149.9</v>
      </c>
      <c r="H31" s="16">
        <v>3627.9</v>
      </c>
      <c r="I31" s="14"/>
      <c r="J31" s="14"/>
      <c r="K31" s="14"/>
    </row>
    <row r="32" spans="1:12" ht="18" customHeight="1">
      <c r="A32" s="571" t="s">
        <v>47</v>
      </c>
      <c r="B32" s="620">
        <f t="shared" si="0"/>
        <v>13499.8</v>
      </c>
      <c r="C32" s="17">
        <v>1526.9</v>
      </c>
      <c r="D32" s="17">
        <v>241.2</v>
      </c>
      <c r="E32" s="17">
        <v>641.4</v>
      </c>
      <c r="F32" s="17">
        <v>7308.5</v>
      </c>
      <c r="G32" s="17">
        <v>149</v>
      </c>
      <c r="H32" s="18">
        <v>3632.8</v>
      </c>
      <c r="I32" s="14"/>
      <c r="J32" s="14"/>
      <c r="K32" s="14"/>
      <c r="L32" s="14"/>
    </row>
    <row r="33" spans="1:12" ht="18" customHeight="1">
      <c r="A33" s="19" t="s">
        <v>48</v>
      </c>
      <c r="B33" s="621">
        <v>13500.2</v>
      </c>
      <c r="C33" s="20">
        <v>1517.1</v>
      </c>
      <c r="D33" s="20">
        <v>241</v>
      </c>
      <c r="E33" s="20">
        <v>641.70000000000005</v>
      </c>
      <c r="F33" s="20">
        <v>7275.9</v>
      </c>
      <c r="G33" s="20">
        <v>146.69999999999999</v>
      </c>
      <c r="H33" s="21">
        <v>3677.8</v>
      </c>
      <c r="I33" s="14"/>
      <c r="J33" s="14"/>
      <c r="K33" s="14"/>
      <c r="L33" s="14"/>
    </row>
    <row r="34" spans="1:12" ht="18" customHeight="1">
      <c r="A34" s="571" t="s">
        <v>49</v>
      </c>
      <c r="B34" s="620">
        <v>13500.5</v>
      </c>
      <c r="C34" s="17">
        <v>1511.5</v>
      </c>
      <c r="D34" s="17">
        <v>243.8</v>
      </c>
      <c r="E34" s="17">
        <v>644.20000000000005</v>
      </c>
      <c r="F34" s="17">
        <v>7269.2</v>
      </c>
      <c r="G34" s="17">
        <v>146.6</v>
      </c>
      <c r="H34" s="18">
        <v>3685.2</v>
      </c>
      <c r="I34" s="14"/>
      <c r="J34" s="14"/>
      <c r="K34" s="14"/>
      <c r="L34" s="14"/>
    </row>
    <row r="35" spans="1:12" ht="18" customHeight="1">
      <c r="A35" s="571" t="s">
        <v>50</v>
      </c>
      <c r="B35" s="620">
        <v>13502.1</v>
      </c>
      <c r="C35" s="17">
        <v>1498.4</v>
      </c>
      <c r="D35" s="17">
        <v>241.7</v>
      </c>
      <c r="E35" s="17">
        <v>645.6</v>
      </c>
      <c r="F35" s="17">
        <v>7276.7</v>
      </c>
      <c r="G35" s="17">
        <v>149.5</v>
      </c>
      <c r="H35" s="18">
        <v>3690.2</v>
      </c>
      <c r="I35" s="14"/>
      <c r="J35" s="14"/>
      <c r="K35" s="14"/>
      <c r="L35" s="14"/>
    </row>
    <row r="36" spans="1:12" ht="18" customHeight="1">
      <c r="A36" s="571" t="s">
        <v>3079</v>
      </c>
      <c r="B36" s="620">
        <v>13503.4</v>
      </c>
      <c r="C36" s="17">
        <v>1490.6</v>
      </c>
      <c r="D36" s="17">
        <v>238.4</v>
      </c>
      <c r="E36" s="17">
        <v>647.79999999999995</v>
      </c>
      <c r="F36" s="17">
        <v>7284.7</v>
      </c>
      <c r="G36" s="17">
        <v>149.4</v>
      </c>
      <c r="H36" s="18">
        <v>3692.5</v>
      </c>
      <c r="I36" s="14"/>
      <c r="J36" s="14"/>
      <c r="K36" s="14"/>
      <c r="L36" s="14"/>
    </row>
    <row r="37" spans="1:12" ht="18" customHeight="1">
      <c r="A37" s="571" t="s">
        <v>3077</v>
      </c>
      <c r="B37" s="620">
        <v>13503.8</v>
      </c>
      <c r="C37" s="17">
        <v>1483.8</v>
      </c>
      <c r="D37" s="17">
        <v>235.3</v>
      </c>
      <c r="E37" s="17">
        <v>650.29999999999995</v>
      </c>
      <c r="F37" s="17">
        <v>7283.6</v>
      </c>
      <c r="G37" s="17">
        <v>150.30000000000001</v>
      </c>
      <c r="H37" s="18">
        <v>3700.5</v>
      </c>
      <c r="I37" s="14"/>
      <c r="J37" s="14"/>
      <c r="K37" s="14"/>
      <c r="L37" s="14"/>
    </row>
    <row r="38" spans="1:12" ht="18" customHeight="1">
      <c r="A38" s="1398" t="s">
        <v>3078</v>
      </c>
      <c r="B38" s="620">
        <v>13506.2</v>
      </c>
      <c r="C38" s="17">
        <v>1482.5</v>
      </c>
      <c r="D38" s="17">
        <v>234.8</v>
      </c>
      <c r="E38" s="17">
        <v>652.20000000000005</v>
      </c>
      <c r="F38" s="17">
        <v>7285.2</v>
      </c>
      <c r="G38" s="17">
        <v>150.30000000000001</v>
      </c>
      <c r="H38" s="18">
        <v>3701.2</v>
      </c>
      <c r="I38" s="14"/>
      <c r="J38" s="14"/>
      <c r="K38" s="14"/>
      <c r="L38" s="14"/>
    </row>
    <row r="39" spans="1:12" ht="18" customHeight="1">
      <c r="A39" s="1851" t="s">
        <v>3634</v>
      </c>
      <c r="B39" s="1852">
        <v>13507.6</v>
      </c>
      <c r="C39" s="1853">
        <v>1477.4</v>
      </c>
      <c r="D39" s="1853">
        <v>233.8</v>
      </c>
      <c r="E39" s="1853">
        <v>657.4</v>
      </c>
      <c r="F39" s="1853">
        <v>7224.1</v>
      </c>
      <c r="G39" s="1853">
        <v>149.5</v>
      </c>
      <c r="H39" s="1854">
        <v>3765</v>
      </c>
      <c r="I39" s="14"/>
      <c r="J39" s="14"/>
      <c r="K39" s="14"/>
      <c r="L39" s="14"/>
    </row>
    <row r="40" spans="1:12" ht="18" customHeight="1">
      <c r="A40" s="2573" t="s">
        <v>3080</v>
      </c>
      <c r="B40" s="2573"/>
      <c r="C40" s="2573"/>
      <c r="D40" s="2573"/>
      <c r="E40" s="2573"/>
      <c r="F40" s="2573"/>
      <c r="G40" s="2573"/>
      <c r="H40" s="2573"/>
    </row>
    <row r="41" spans="1:12" ht="18" customHeight="1">
      <c r="A41" s="562" t="s">
        <v>51</v>
      </c>
      <c r="B41" s="558"/>
      <c r="C41" s="558"/>
      <c r="D41" s="558"/>
      <c r="E41" s="558"/>
      <c r="F41" s="558"/>
      <c r="G41" s="558"/>
      <c r="H41" s="558"/>
    </row>
    <row r="42" spans="1:12" ht="18" customHeight="1">
      <c r="A42" s="562" t="s">
        <v>52</v>
      </c>
      <c r="B42" s="558"/>
      <c r="C42" s="558"/>
      <c r="D42" s="558"/>
      <c r="E42" s="558"/>
      <c r="F42" s="558"/>
      <c r="G42" s="558"/>
      <c r="H42" s="558"/>
    </row>
  </sheetData>
  <mergeCells count="1">
    <mergeCell ref="A40:H40"/>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44"/>
  <sheetViews>
    <sheetView showWhiteSpace="0" view="pageBreakPreview" zoomScaleNormal="100" zoomScaleSheetLayoutView="100" workbookViewId="0">
      <selection activeCell="I50" sqref="I50"/>
    </sheetView>
  </sheetViews>
  <sheetFormatPr defaultRowHeight="24.95" customHeight="1"/>
  <cols>
    <col min="1" max="1" width="11.5" style="83" customWidth="1"/>
    <col min="2" max="2" width="6.875" style="83" customWidth="1"/>
    <col min="3" max="5" width="6.5" style="83" customWidth="1"/>
    <col min="6" max="6" width="7.5" style="83" customWidth="1"/>
    <col min="7" max="11" width="7.125" style="83" customWidth="1"/>
    <col min="12" max="257" width="9" style="83"/>
    <col min="258" max="258" width="6.875" style="83" customWidth="1"/>
    <col min="259" max="261" width="6.5" style="83" customWidth="1"/>
    <col min="262" max="262" width="7.5" style="83" customWidth="1"/>
    <col min="263" max="267" width="7.125" style="83" customWidth="1"/>
    <col min="268" max="513" width="9" style="83"/>
    <col min="514" max="514" width="6.875" style="83" customWidth="1"/>
    <col min="515" max="517" width="6.5" style="83" customWidth="1"/>
    <col min="518" max="518" width="7.5" style="83" customWidth="1"/>
    <col min="519" max="523" width="7.125" style="83" customWidth="1"/>
    <col min="524" max="769" width="9" style="83"/>
    <col min="770" max="770" width="6.875" style="83" customWidth="1"/>
    <col min="771" max="773" width="6.5" style="83" customWidth="1"/>
    <col min="774" max="774" width="7.5" style="83" customWidth="1"/>
    <col min="775" max="779" width="7.125" style="83" customWidth="1"/>
    <col min="780" max="1025" width="9" style="83"/>
    <col min="1026" max="1026" width="6.875" style="83" customWidth="1"/>
    <col min="1027" max="1029" width="6.5" style="83" customWidth="1"/>
    <col min="1030" max="1030" width="7.5" style="83" customWidth="1"/>
    <col min="1031" max="1035" width="7.125" style="83" customWidth="1"/>
    <col min="1036" max="1281" width="9" style="83"/>
    <col min="1282" max="1282" width="6.875" style="83" customWidth="1"/>
    <col min="1283" max="1285" width="6.5" style="83" customWidth="1"/>
    <col min="1286" max="1286" width="7.5" style="83" customWidth="1"/>
    <col min="1287" max="1291" width="7.125" style="83" customWidth="1"/>
    <col min="1292" max="1537" width="9" style="83"/>
    <col min="1538" max="1538" width="6.875" style="83" customWidth="1"/>
    <col min="1539" max="1541" width="6.5" style="83" customWidth="1"/>
    <col min="1542" max="1542" width="7.5" style="83" customWidth="1"/>
    <col min="1543" max="1547" width="7.125" style="83" customWidth="1"/>
    <col min="1548" max="1793" width="9" style="83"/>
    <col min="1794" max="1794" width="6.875" style="83" customWidth="1"/>
    <col min="1795" max="1797" width="6.5" style="83" customWidth="1"/>
    <col min="1798" max="1798" width="7.5" style="83" customWidth="1"/>
    <col min="1799" max="1803" width="7.125" style="83" customWidth="1"/>
    <col min="1804" max="2049" width="9" style="83"/>
    <col min="2050" max="2050" width="6.875" style="83" customWidth="1"/>
    <col min="2051" max="2053" width="6.5" style="83" customWidth="1"/>
    <col min="2054" max="2054" width="7.5" style="83" customWidth="1"/>
    <col min="2055" max="2059" width="7.125" style="83" customWidth="1"/>
    <col min="2060" max="2305" width="9" style="83"/>
    <col min="2306" max="2306" width="6.875" style="83" customWidth="1"/>
    <col min="2307" max="2309" width="6.5" style="83" customWidth="1"/>
    <col min="2310" max="2310" width="7.5" style="83" customWidth="1"/>
    <col min="2311" max="2315" width="7.125" style="83" customWidth="1"/>
    <col min="2316" max="2561" width="9" style="83"/>
    <col min="2562" max="2562" width="6.875" style="83" customWidth="1"/>
    <col min="2563" max="2565" width="6.5" style="83" customWidth="1"/>
    <col min="2566" max="2566" width="7.5" style="83" customWidth="1"/>
    <col min="2567" max="2571" width="7.125" style="83" customWidth="1"/>
    <col min="2572" max="2817" width="9" style="83"/>
    <col min="2818" max="2818" width="6.875" style="83" customWidth="1"/>
    <col min="2819" max="2821" width="6.5" style="83" customWidth="1"/>
    <col min="2822" max="2822" width="7.5" style="83" customWidth="1"/>
    <col min="2823" max="2827" width="7.125" style="83" customWidth="1"/>
    <col min="2828" max="3073" width="9" style="83"/>
    <col min="3074" max="3074" width="6.875" style="83" customWidth="1"/>
    <col min="3075" max="3077" width="6.5" style="83" customWidth="1"/>
    <col min="3078" max="3078" width="7.5" style="83" customWidth="1"/>
    <col min="3079" max="3083" width="7.125" style="83" customWidth="1"/>
    <col min="3084" max="3329" width="9" style="83"/>
    <col min="3330" max="3330" width="6.875" style="83" customWidth="1"/>
    <col min="3331" max="3333" width="6.5" style="83" customWidth="1"/>
    <col min="3334" max="3334" width="7.5" style="83" customWidth="1"/>
    <col min="3335" max="3339" width="7.125" style="83" customWidth="1"/>
    <col min="3340" max="3585" width="9" style="83"/>
    <col min="3586" max="3586" width="6.875" style="83" customWidth="1"/>
    <col min="3587" max="3589" width="6.5" style="83" customWidth="1"/>
    <col min="3590" max="3590" width="7.5" style="83" customWidth="1"/>
    <col min="3591" max="3595" width="7.125" style="83" customWidth="1"/>
    <col min="3596" max="3841" width="9" style="83"/>
    <col min="3842" max="3842" width="6.875" style="83" customWidth="1"/>
    <col min="3843" max="3845" width="6.5" style="83" customWidth="1"/>
    <col min="3846" max="3846" width="7.5" style="83" customWidth="1"/>
    <col min="3847" max="3851" width="7.125" style="83" customWidth="1"/>
    <col min="3852" max="4097" width="9" style="83"/>
    <col min="4098" max="4098" width="6.875" style="83" customWidth="1"/>
    <col min="4099" max="4101" width="6.5" style="83" customWidth="1"/>
    <col min="4102" max="4102" width="7.5" style="83" customWidth="1"/>
    <col min="4103" max="4107" width="7.125" style="83" customWidth="1"/>
    <col min="4108" max="4353" width="9" style="83"/>
    <col min="4354" max="4354" width="6.875" style="83" customWidth="1"/>
    <col min="4355" max="4357" width="6.5" style="83" customWidth="1"/>
    <col min="4358" max="4358" width="7.5" style="83" customWidth="1"/>
    <col min="4359" max="4363" width="7.125" style="83" customWidth="1"/>
    <col min="4364" max="4609" width="9" style="83"/>
    <col min="4610" max="4610" width="6.875" style="83" customWidth="1"/>
    <col min="4611" max="4613" width="6.5" style="83" customWidth="1"/>
    <col min="4614" max="4614" width="7.5" style="83" customWidth="1"/>
    <col min="4615" max="4619" width="7.125" style="83" customWidth="1"/>
    <col min="4620" max="4865" width="9" style="83"/>
    <col min="4866" max="4866" width="6.875" style="83" customWidth="1"/>
    <col min="4867" max="4869" width="6.5" style="83" customWidth="1"/>
    <col min="4870" max="4870" width="7.5" style="83" customWidth="1"/>
    <col min="4871" max="4875" width="7.125" style="83" customWidth="1"/>
    <col min="4876" max="5121" width="9" style="83"/>
    <col min="5122" max="5122" width="6.875" style="83" customWidth="1"/>
    <col min="5123" max="5125" width="6.5" style="83" customWidth="1"/>
    <col min="5126" max="5126" width="7.5" style="83" customWidth="1"/>
    <col min="5127" max="5131" width="7.125" style="83" customWidth="1"/>
    <col min="5132" max="5377" width="9" style="83"/>
    <col min="5378" max="5378" width="6.875" style="83" customWidth="1"/>
    <col min="5379" max="5381" width="6.5" style="83" customWidth="1"/>
    <col min="5382" max="5382" width="7.5" style="83" customWidth="1"/>
    <col min="5383" max="5387" width="7.125" style="83" customWidth="1"/>
    <col min="5388" max="5633" width="9" style="83"/>
    <col min="5634" max="5634" width="6.875" style="83" customWidth="1"/>
    <col min="5635" max="5637" width="6.5" style="83" customWidth="1"/>
    <col min="5638" max="5638" width="7.5" style="83" customWidth="1"/>
    <col min="5639" max="5643" width="7.125" style="83" customWidth="1"/>
    <col min="5644" max="5889" width="9" style="83"/>
    <col min="5890" max="5890" width="6.875" style="83" customWidth="1"/>
    <col min="5891" max="5893" width="6.5" style="83" customWidth="1"/>
    <col min="5894" max="5894" width="7.5" style="83" customWidth="1"/>
    <col min="5895" max="5899" width="7.125" style="83" customWidth="1"/>
    <col min="5900" max="6145" width="9" style="83"/>
    <col min="6146" max="6146" width="6.875" style="83" customWidth="1"/>
    <col min="6147" max="6149" width="6.5" style="83" customWidth="1"/>
    <col min="6150" max="6150" width="7.5" style="83" customWidth="1"/>
    <col min="6151" max="6155" width="7.125" style="83" customWidth="1"/>
    <col min="6156" max="6401" width="9" style="83"/>
    <col min="6402" max="6402" width="6.875" style="83" customWidth="1"/>
    <col min="6403" max="6405" width="6.5" style="83" customWidth="1"/>
    <col min="6406" max="6406" width="7.5" style="83" customWidth="1"/>
    <col min="6407" max="6411" width="7.125" style="83" customWidth="1"/>
    <col min="6412" max="6657" width="9" style="83"/>
    <col min="6658" max="6658" width="6.875" style="83" customWidth="1"/>
    <col min="6659" max="6661" width="6.5" style="83" customWidth="1"/>
    <col min="6662" max="6662" width="7.5" style="83" customWidth="1"/>
    <col min="6663" max="6667" width="7.125" style="83" customWidth="1"/>
    <col min="6668" max="6913" width="9" style="83"/>
    <col min="6914" max="6914" width="6.875" style="83" customWidth="1"/>
    <col min="6915" max="6917" width="6.5" style="83" customWidth="1"/>
    <col min="6918" max="6918" width="7.5" style="83" customWidth="1"/>
    <col min="6919" max="6923" width="7.125" style="83" customWidth="1"/>
    <col min="6924" max="7169" width="9" style="83"/>
    <col min="7170" max="7170" width="6.875" style="83" customWidth="1"/>
    <col min="7171" max="7173" width="6.5" style="83" customWidth="1"/>
    <col min="7174" max="7174" width="7.5" style="83" customWidth="1"/>
    <col min="7175" max="7179" width="7.125" style="83" customWidth="1"/>
    <col min="7180" max="7425" width="9" style="83"/>
    <col min="7426" max="7426" width="6.875" style="83" customWidth="1"/>
    <col min="7427" max="7429" width="6.5" style="83" customWidth="1"/>
    <col min="7430" max="7430" width="7.5" style="83" customWidth="1"/>
    <col min="7431" max="7435" width="7.125" style="83" customWidth="1"/>
    <col min="7436" max="7681" width="9" style="83"/>
    <col min="7682" max="7682" width="6.875" style="83" customWidth="1"/>
    <col min="7683" max="7685" width="6.5" style="83" customWidth="1"/>
    <col min="7686" max="7686" width="7.5" style="83" customWidth="1"/>
    <col min="7687" max="7691" width="7.125" style="83" customWidth="1"/>
    <col min="7692" max="7937" width="9" style="83"/>
    <col min="7938" max="7938" width="6.875" style="83" customWidth="1"/>
    <col min="7939" max="7941" width="6.5" style="83" customWidth="1"/>
    <col min="7942" max="7942" width="7.5" style="83" customWidth="1"/>
    <col min="7943" max="7947" width="7.125" style="83" customWidth="1"/>
    <col min="7948" max="8193" width="9" style="83"/>
    <col min="8194" max="8194" width="6.875" style="83" customWidth="1"/>
    <col min="8195" max="8197" width="6.5" style="83" customWidth="1"/>
    <col min="8198" max="8198" width="7.5" style="83" customWidth="1"/>
    <col min="8199" max="8203" width="7.125" style="83" customWidth="1"/>
    <col min="8204" max="8449" width="9" style="83"/>
    <col min="8450" max="8450" width="6.875" style="83" customWidth="1"/>
    <col min="8451" max="8453" width="6.5" style="83" customWidth="1"/>
    <col min="8454" max="8454" width="7.5" style="83" customWidth="1"/>
    <col min="8455" max="8459" width="7.125" style="83" customWidth="1"/>
    <col min="8460" max="8705" width="9" style="83"/>
    <col min="8706" max="8706" width="6.875" style="83" customWidth="1"/>
    <col min="8707" max="8709" width="6.5" style="83" customWidth="1"/>
    <col min="8710" max="8710" width="7.5" style="83" customWidth="1"/>
    <col min="8711" max="8715" width="7.125" style="83" customWidth="1"/>
    <col min="8716" max="8961" width="9" style="83"/>
    <col min="8962" max="8962" width="6.875" style="83" customWidth="1"/>
    <col min="8963" max="8965" width="6.5" style="83" customWidth="1"/>
    <col min="8966" max="8966" width="7.5" style="83" customWidth="1"/>
    <col min="8967" max="8971" width="7.125" style="83" customWidth="1"/>
    <col min="8972" max="9217" width="9" style="83"/>
    <col min="9218" max="9218" width="6.875" style="83" customWidth="1"/>
    <col min="9219" max="9221" width="6.5" style="83" customWidth="1"/>
    <col min="9222" max="9222" width="7.5" style="83" customWidth="1"/>
    <col min="9223" max="9227" width="7.125" style="83" customWidth="1"/>
    <col min="9228" max="9473" width="9" style="83"/>
    <col min="9474" max="9474" width="6.875" style="83" customWidth="1"/>
    <col min="9475" max="9477" width="6.5" style="83" customWidth="1"/>
    <col min="9478" max="9478" width="7.5" style="83" customWidth="1"/>
    <col min="9479" max="9483" width="7.125" style="83" customWidth="1"/>
    <col min="9484" max="9729" width="9" style="83"/>
    <col min="9730" max="9730" width="6.875" style="83" customWidth="1"/>
    <col min="9731" max="9733" width="6.5" style="83" customWidth="1"/>
    <col min="9734" max="9734" width="7.5" style="83" customWidth="1"/>
    <col min="9735" max="9739" width="7.125" style="83" customWidth="1"/>
    <col min="9740" max="9985" width="9" style="83"/>
    <col min="9986" max="9986" width="6.875" style="83" customWidth="1"/>
    <col min="9987" max="9989" width="6.5" style="83" customWidth="1"/>
    <col min="9990" max="9990" width="7.5" style="83" customWidth="1"/>
    <col min="9991" max="9995" width="7.125" style="83" customWidth="1"/>
    <col min="9996" max="10241" width="9" style="83"/>
    <col min="10242" max="10242" width="6.875" style="83" customWidth="1"/>
    <col min="10243" max="10245" width="6.5" style="83" customWidth="1"/>
    <col min="10246" max="10246" width="7.5" style="83" customWidth="1"/>
    <col min="10247" max="10251" width="7.125" style="83" customWidth="1"/>
    <col min="10252" max="10497" width="9" style="83"/>
    <col min="10498" max="10498" width="6.875" style="83" customWidth="1"/>
    <col min="10499" max="10501" width="6.5" style="83" customWidth="1"/>
    <col min="10502" max="10502" width="7.5" style="83" customWidth="1"/>
    <col min="10503" max="10507" width="7.125" style="83" customWidth="1"/>
    <col min="10508" max="10753" width="9" style="83"/>
    <col min="10754" max="10754" width="6.875" style="83" customWidth="1"/>
    <col min="10755" max="10757" width="6.5" style="83" customWidth="1"/>
    <col min="10758" max="10758" width="7.5" style="83" customWidth="1"/>
    <col min="10759" max="10763" width="7.125" style="83" customWidth="1"/>
    <col min="10764" max="11009" width="9" style="83"/>
    <col min="11010" max="11010" width="6.875" style="83" customWidth="1"/>
    <col min="11011" max="11013" width="6.5" style="83" customWidth="1"/>
    <col min="11014" max="11014" width="7.5" style="83" customWidth="1"/>
    <col min="11015" max="11019" width="7.125" style="83" customWidth="1"/>
    <col min="11020" max="11265" width="9" style="83"/>
    <col min="11266" max="11266" width="6.875" style="83" customWidth="1"/>
    <col min="11267" max="11269" width="6.5" style="83" customWidth="1"/>
    <col min="11270" max="11270" width="7.5" style="83" customWidth="1"/>
    <col min="11271" max="11275" width="7.125" style="83" customWidth="1"/>
    <col min="11276" max="11521" width="9" style="83"/>
    <col min="11522" max="11522" width="6.875" style="83" customWidth="1"/>
    <col min="11523" max="11525" width="6.5" style="83" customWidth="1"/>
    <col min="11526" max="11526" width="7.5" style="83" customWidth="1"/>
    <col min="11527" max="11531" width="7.125" style="83" customWidth="1"/>
    <col min="11532" max="11777" width="9" style="83"/>
    <col min="11778" max="11778" width="6.875" style="83" customWidth="1"/>
    <col min="11779" max="11781" width="6.5" style="83" customWidth="1"/>
    <col min="11782" max="11782" width="7.5" style="83" customWidth="1"/>
    <col min="11783" max="11787" width="7.125" style="83" customWidth="1"/>
    <col min="11788" max="12033" width="9" style="83"/>
    <col min="12034" max="12034" width="6.875" style="83" customWidth="1"/>
    <col min="12035" max="12037" width="6.5" style="83" customWidth="1"/>
    <col min="12038" max="12038" width="7.5" style="83" customWidth="1"/>
    <col min="12039" max="12043" width="7.125" style="83" customWidth="1"/>
    <col min="12044" max="12289" width="9" style="83"/>
    <col min="12290" max="12290" width="6.875" style="83" customWidth="1"/>
    <col min="12291" max="12293" width="6.5" style="83" customWidth="1"/>
    <col min="12294" max="12294" width="7.5" style="83" customWidth="1"/>
    <col min="12295" max="12299" width="7.125" style="83" customWidth="1"/>
    <col min="12300" max="12545" width="9" style="83"/>
    <col min="12546" max="12546" width="6.875" style="83" customWidth="1"/>
    <col min="12547" max="12549" width="6.5" style="83" customWidth="1"/>
    <col min="12550" max="12550" width="7.5" style="83" customWidth="1"/>
    <col min="12551" max="12555" width="7.125" style="83" customWidth="1"/>
    <col min="12556" max="12801" width="9" style="83"/>
    <col min="12802" max="12802" width="6.875" style="83" customWidth="1"/>
    <col min="12803" max="12805" width="6.5" style="83" customWidth="1"/>
    <col min="12806" max="12806" width="7.5" style="83" customWidth="1"/>
    <col min="12807" max="12811" width="7.125" style="83" customWidth="1"/>
    <col min="12812" max="13057" width="9" style="83"/>
    <col min="13058" max="13058" width="6.875" style="83" customWidth="1"/>
    <col min="13059" max="13061" width="6.5" style="83" customWidth="1"/>
    <col min="13062" max="13062" width="7.5" style="83" customWidth="1"/>
    <col min="13063" max="13067" width="7.125" style="83" customWidth="1"/>
    <col min="13068" max="13313" width="9" style="83"/>
    <col min="13314" max="13314" width="6.875" style="83" customWidth="1"/>
    <col min="13315" max="13317" width="6.5" style="83" customWidth="1"/>
    <col min="13318" max="13318" width="7.5" style="83" customWidth="1"/>
    <col min="13319" max="13323" width="7.125" style="83" customWidth="1"/>
    <col min="13324" max="13569" width="9" style="83"/>
    <col min="13570" max="13570" width="6.875" style="83" customWidth="1"/>
    <col min="13571" max="13573" width="6.5" style="83" customWidth="1"/>
    <col min="13574" max="13574" width="7.5" style="83" customWidth="1"/>
    <col min="13575" max="13579" width="7.125" style="83" customWidth="1"/>
    <col min="13580" max="13825" width="9" style="83"/>
    <col min="13826" max="13826" width="6.875" style="83" customWidth="1"/>
    <col min="13827" max="13829" width="6.5" style="83" customWidth="1"/>
    <col min="13830" max="13830" width="7.5" style="83" customWidth="1"/>
    <col min="13831" max="13835" width="7.125" style="83" customWidth="1"/>
    <col min="13836" max="14081" width="9" style="83"/>
    <col min="14082" max="14082" width="6.875" style="83" customWidth="1"/>
    <col min="14083" max="14085" width="6.5" style="83" customWidth="1"/>
    <col min="14086" max="14086" width="7.5" style="83" customWidth="1"/>
    <col min="14087" max="14091" width="7.125" style="83" customWidth="1"/>
    <col min="14092" max="14337" width="9" style="83"/>
    <col min="14338" max="14338" width="6.875" style="83" customWidth="1"/>
    <col min="14339" max="14341" width="6.5" style="83" customWidth="1"/>
    <col min="14342" max="14342" width="7.5" style="83" customWidth="1"/>
    <col min="14343" max="14347" width="7.125" style="83" customWidth="1"/>
    <col min="14348" max="14593" width="9" style="83"/>
    <col min="14594" max="14594" width="6.875" style="83" customWidth="1"/>
    <col min="14595" max="14597" width="6.5" style="83" customWidth="1"/>
    <col min="14598" max="14598" width="7.5" style="83" customWidth="1"/>
    <col min="14599" max="14603" width="7.125" style="83" customWidth="1"/>
    <col min="14604" max="14849" width="9" style="83"/>
    <col min="14850" max="14850" width="6.875" style="83" customWidth="1"/>
    <col min="14851" max="14853" width="6.5" style="83" customWidth="1"/>
    <col min="14854" max="14854" width="7.5" style="83" customWidth="1"/>
    <col min="14855" max="14859" width="7.125" style="83" customWidth="1"/>
    <col min="14860" max="15105" width="9" style="83"/>
    <col min="15106" max="15106" width="6.875" style="83" customWidth="1"/>
    <col min="15107" max="15109" width="6.5" style="83" customWidth="1"/>
    <col min="15110" max="15110" width="7.5" style="83" customWidth="1"/>
    <col min="15111" max="15115" width="7.125" style="83" customWidth="1"/>
    <col min="15116" max="15361" width="9" style="83"/>
    <col min="15362" max="15362" width="6.875" style="83" customWidth="1"/>
    <col min="15363" max="15365" width="6.5" style="83" customWidth="1"/>
    <col min="15366" max="15366" width="7.5" style="83" customWidth="1"/>
    <col min="15367" max="15371" width="7.125" style="83" customWidth="1"/>
    <col min="15372" max="15617" width="9" style="83"/>
    <col min="15618" max="15618" width="6.875" style="83" customWidth="1"/>
    <col min="15619" max="15621" width="6.5" style="83" customWidth="1"/>
    <col min="15622" max="15622" width="7.5" style="83" customWidth="1"/>
    <col min="15623" max="15627" width="7.125" style="83" customWidth="1"/>
    <col min="15628" max="15873" width="9" style="83"/>
    <col min="15874" max="15874" width="6.875" style="83" customWidth="1"/>
    <col min="15875" max="15877" width="6.5" style="83" customWidth="1"/>
    <col min="15878" max="15878" width="7.5" style="83" customWidth="1"/>
    <col min="15879" max="15883" width="7.125" style="83" customWidth="1"/>
    <col min="15884" max="16129" width="9" style="83"/>
    <col min="16130" max="16130" width="6.875" style="83" customWidth="1"/>
    <col min="16131" max="16133" width="6.5" style="83" customWidth="1"/>
    <col min="16134" max="16134" width="7.5" style="83" customWidth="1"/>
    <col min="16135" max="16139" width="7.125" style="83" customWidth="1"/>
    <col min="16140" max="16384" width="9" style="83"/>
  </cols>
  <sheetData>
    <row r="1" spans="1:11" ht="25.5" customHeight="1">
      <c r="A1" s="451" t="s">
        <v>3581</v>
      </c>
      <c r="B1" s="184"/>
      <c r="C1" s="184"/>
      <c r="D1" s="184"/>
      <c r="E1" s="184"/>
      <c r="K1" s="185" t="s">
        <v>686</v>
      </c>
    </row>
    <row r="2" spans="1:11" ht="18" customHeight="1">
      <c r="A2" s="2647" t="s">
        <v>146</v>
      </c>
      <c r="B2" s="2759" t="s">
        <v>687</v>
      </c>
      <c r="C2" s="2759"/>
      <c r="D2" s="2759"/>
      <c r="E2" s="2759"/>
      <c r="F2" s="2759" t="s">
        <v>688</v>
      </c>
      <c r="G2" s="2759"/>
      <c r="H2" s="2759"/>
      <c r="I2" s="3075"/>
      <c r="J2" s="3075"/>
      <c r="K2" s="2645" t="s">
        <v>689</v>
      </c>
    </row>
    <row r="3" spans="1:11" ht="18" customHeight="1">
      <c r="A3" s="2722"/>
      <c r="B3" s="587" t="s">
        <v>99</v>
      </c>
      <c r="C3" s="567" t="s">
        <v>690</v>
      </c>
      <c r="D3" s="587" t="s">
        <v>691</v>
      </c>
      <c r="E3" s="569" t="s">
        <v>692</v>
      </c>
      <c r="F3" s="587" t="s">
        <v>99</v>
      </c>
      <c r="G3" s="567" t="s">
        <v>693</v>
      </c>
      <c r="H3" s="587" t="s">
        <v>694</v>
      </c>
      <c r="I3" s="568" t="s">
        <v>695</v>
      </c>
      <c r="J3" s="587" t="s">
        <v>696</v>
      </c>
      <c r="K3" s="2769"/>
    </row>
    <row r="4" spans="1:11" ht="18" customHeight="1">
      <c r="A4" s="1239"/>
      <c r="B4" s="159" t="s">
        <v>324</v>
      </c>
      <c r="C4" s="158" t="s">
        <v>324</v>
      </c>
      <c r="D4" s="159" t="s">
        <v>324</v>
      </c>
      <c r="E4" s="157" t="s">
        <v>324</v>
      </c>
      <c r="F4" s="159" t="s">
        <v>324</v>
      </c>
      <c r="G4" s="158" t="s">
        <v>324</v>
      </c>
      <c r="H4" s="159" t="s">
        <v>324</v>
      </c>
      <c r="I4" s="126" t="s">
        <v>324</v>
      </c>
      <c r="J4" s="159" t="s">
        <v>324</v>
      </c>
      <c r="K4" s="255" t="s">
        <v>324</v>
      </c>
    </row>
    <row r="5" spans="1:11" ht="18" hidden="1" customHeight="1">
      <c r="A5" s="594" t="s">
        <v>684</v>
      </c>
      <c r="B5" s="256">
        <v>3</v>
      </c>
      <c r="C5" s="283">
        <v>2</v>
      </c>
      <c r="D5" s="151" t="s">
        <v>680</v>
      </c>
      <c r="E5" s="1364">
        <v>1</v>
      </c>
      <c r="F5" s="282">
        <v>1739</v>
      </c>
      <c r="G5" s="283">
        <v>590</v>
      </c>
      <c r="H5" s="256">
        <v>567</v>
      </c>
      <c r="I5" s="208">
        <v>571</v>
      </c>
      <c r="J5" s="256">
        <v>11</v>
      </c>
      <c r="K5" s="283">
        <v>4</v>
      </c>
    </row>
    <row r="6" spans="1:11" ht="18" hidden="1" customHeight="1">
      <c r="A6" s="571">
        <v>22</v>
      </c>
      <c r="B6" s="256">
        <v>3</v>
      </c>
      <c r="C6" s="283">
        <v>2</v>
      </c>
      <c r="D6" s="151" t="s">
        <v>111</v>
      </c>
      <c r="E6" s="1364">
        <v>1</v>
      </c>
      <c r="F6" s="282">
        <v>1772</v>
      </c>
      <c r="G6" s="283">
        <v>641</v>
      </c>
      <c r="H6" s="256">
        <v>570</v>
      </c>
      <c r="I6" s="208">
        <v>555</v>
      </c>
      <c r="J6" s="256">
        <v>6</v>
      </c>
      <c r="K6" s="283">
        <v>5</v>
      </c>
    </row>
    <row r="7" spans="1:11" ht="18" hidden="1" customHeight="1">
      <c r="A7" s="571">
        <v>23</v>
      </c>
      <c r="B7" s="256">
        <v>3</v>
      </c>
      <c r="C7" s="283">
        <v>2</v>
      </c>
      <c r="D7" s="151" t="s">
        <v>111</v>
      </c>
      <c r="E7" s="1364">
        <v>1</v>
      </c>
      <c r="F7" s="282">
        <v>1765</v>
      </c>
      <c r="G7" s="283">
        <v>576</v>
      </c>
      <c r="H7" s="256">
        <v>621</v>
      </c>
      <c r="I7" s="208">
        <v>557</v>
      </c>
      <c r="J7" s="256">
        <v>11</v>
      </c>
      <c r="K7" s="283">
        <v>8</v>
      </c>
    </row>
    <row r="8" spans="1:11" ht="18" customHeight="1">
      <c r="A8" s="571" t="s">
        <v>3987</v>
      </c>
      <c r="B8" s="256">
        <v>3</v>
      </c>
      <c r="C8" s="283">
        <v>2</v>
      </c>
      <c r="D8" s="151" t="s">
        <v>111</v>
      </c>
      <c r="E8" s="1364">
        <v>1</v>
      </c>
      <c r="F8" s="282">
        <v>1760</v>
      </c>
      <c r="G8" s="283">
        <v>582</v>
      </c>
      <c r="H8" s="256">
        <v>561</v>
      </c>
      <c r="I8" s="208">
        <v>608</v>
      </c>
      <c r="J8" s="256">
        <v>9</v>
      </c>
      <c r="K8" s="283">
        <v>4</v>
      </c>
    </row>
    <row r="9" spans="1:11" ht="18" customHeight="1">
      <c r="A9" s="571">
        <v>25</v>
      </c>
      <c r="B9" s="256">
        <v>3</v>
      </c>
      <c r="C9" s="283">
        <v>2</v>
      </c>
      <c r="D9" s="151" t="s">
        <v>111</v>
      </c>
      <c r="E9" s="1364">
        <v>1</v>
      </c>
      <c r="F9" s="282">
        <v>1624</v>
      </c>
      <c r="G9" s="283">
        <v>506</v>
      </c>
      <c r="H9" s="256">
        <v>559</v>
      </c>
      <c r="I9" s="208">
        <v>547</v>
      </c>
      <c r="J9" s="256">
        <v>12</v>
      </c>
      <c r="K9" s="208">
        <v>4</v>
      </c>
    </row>
    <row r="10" spans="1:11" ht="18" customHeight="1">
      <c r="A10" s="571">
        <v>26</v>
      </c>
      <c r="B10" s="256">
        <v>3</v>
      </c>
      <c r="C10" s="283">
        <v>2</v>
      </c>
      <c r="D10" s="151" t="s">
        <v>111</v>
      </c>
      <c r="E10" s="1364">
        <v>1</v>
      </c>
      <c r="F10" s="282">
        <v>1607</v>
      </c>
      <c r="G10" s="283">
        <v>557</v>
      </c>
      <c r="H10" s="256">
        <v>498</v>
      </c>
      <c r="I10" s="208">
        <v>545</v>
      </c>
      <c r="J10" s="256">
        <v>7</v>
      </c>
      <c r="K10" s="208">
        <v>5</v>
      </c>
    </row>
    <row r="11" spans="1:11" ht="18" customHeight="1">
      <c r="A11" s="571">
        <v>27</v>
      </c>
      <c r="B11" s="256">
        <v>2</v>
      </c>
      <c r="C11" s="283">
        <v>1</v>
      </c>
      <c r="D11" s="151" t="s">
        <v>111</v>
      </c>
      <c r="E11" s="1364">
        <v>1</v>
      </c>
      <c r="F11" s="282">
        <v>1518</v>
      </c>
      <c r="G11" s="283">
        <v>483</v>
      </c>
      <c r="H11" s="256">
        <v>540</v>
      </c>
      <c r="I11" s="208">
        <v>489</v>
      </c>
      <c r="J11" s="256">
        <v>6</v>
      </c>
      <c r="K11" s="208">
        <v>2</v>
      </c>
    </row>
    <row r="12" spans="1:11" ht="18" customHeight="1">
      <c r="A12" s="571">
        <v>28</v>
      </c>
      <c r="B12" s="256">
        <v>2</v>
      </c>
      <c r="C12" s="283">
        <v>1</v>
      </c>
      <c r="D12" s="151" t="s">
        <v>111</v>
      </c>
      <c r="E12" s="1364">
        <v>1</v>
      </c>
      <c r="F12" s="282">
        <v>1501</v>
      </c>
      <c r="G12" s="283">
        <v>499</v>
      </c>
      <c r="H12" s="256">
        <v>467</v>
      </c>
      <c r="I12" s="208">
        <v>530</v>
      </c>
      <c r="J12" s="256">
        <v>5</v>
      </c>
      <c r="K12" s="796" t="s">
        <v>111</v>
      </c>
    </row>
    <row r="13" spans="1:11" ht="18" customHeight="1">
      <c r="A13" s="571">
        <v>29</v>
      </c>
      <c r="B13" s="256">
        <v>2</v>
      </c>
      <c r="C13" s="283">
        <v>1</v>
      </c>
      <c r="D13" s="151" t="s">
        <v>111</v>
      </c>
      <c r="E13" s="1364">
        <v>1</v>
      </c>
      <c r="F13" s="282">
        <v>1421</v>
      </c>
      <c r="G13" s="283">
        <v>468</v>
      </c>
      <c r="H13" s="256">
        <v>491</v>
      </c>
      <c r="I13" s="208">
        <v>458</v>
      </c>
      <c r="J13" s="256">
        <v>4</v>
      </c>
      <c r="K13" s="796" t="s">
        <v>111</v>
      </c>
    </row>
    <row r="14" spans="1:11" ht="18" customHeight="1">
      <c r="A14" s="571">
        <v>30</v>
      </c>
      <c r="B14" s="256">
        <v>2</v>
      </c>
      <c r="C14" s="283">
        <v>1</v>
      </c>
      <c r="D14" s="151" t="s">
        <v>111</v>
      </c>
      <c r="E14" s="1364">
        <v>1</v>
      </c>
      <c r="F14" s="282">
        <v>1418</v>
      </c>
      <c r="G14" s="283">
        <v>475</v>
      </c>
      <c r="H14" s="256">
        <v>461</v>
      </c>
      <c r="I14" s="208">
        <v>479</v>
      </c>
      <c r="J14" s="256">
        <v>3</v>
      </c>
      <c r="K14" s="796" t="s">
        <v>111</v>
      </c>
    </row>
    <row r="15" spans="1:11" ht="18" customHeight="1">
      <c r="A15" s="571" t="s">
        <v>339</v>
      </c>
      <c r="B15" s="256">
        <v>2</v>
      </c>
      <c r="C15" s="283">
        <v>1</v>
      </c>
      <c r="D15" s="151" t="s">
        <v>111</v>
      </c>
      <c r="E15" s="1364">
        <v>1</v>
      </c>
      <c r="F15" s="282">
        <v>1353</v>
      </c>
      <c r="G15" s="283">
        <v>439</v>
      </c>
      <c r="H15" s="256">
        <v>459</v>
      </c>
      <c r="I15" s="208">
        <v>454</v>
      </c>
      <c r="J15" s="256">
        <v>1</v>
      </c>
      <c r="K15" s="796" t="s">
        <v>527</v>
      </c>
    </row>
    <row r="16" spans="1:11" ht="18" customHeight="1">
      <c r="A16" s="571">
        <v>2</v>
      </c>
      <c r="B16" s="256">
        <v>2</v>
      </c>
      <c r="C16" s="283">
        <v>1</v>
      </c>
      <c r="D16" s="151" t="s">
        <v>111</v>
      </c>
      <c r="E16" s="1364">
        <v>1</v>
      </c>
      <c r="F16" s="282">
        <v>1265</v>
      </c>
      <c r="G16" s="283">
        <v>386</v>
      </c>
      <c r="H16" s="256">
        <v>424</v>
      </c>
      <c r="I16" s="208">
        <v>453</v>
      </c>
      <c r="J16" s="256">
        <v>2</v>
      </c>
      <c r="K16" s="796" t="s">
        <v>527</v>
      </c>
    </row>
    <row r="17" spans="1:11" ht="18" customHeight="1">
      <c r="A17" s="571">
        <v>3</v>
      </c>
      <c r="B17" s="256">
        <v>2</v>
      </c>
      <c r="C17" s="283">
        <v>1</v>
      </c>
      <c r="D17" s="151" t="s">
        <v>111</v>
      </c>
      <c r="E17" s="1364">
        <v>1</v>
      </c>
      <c r="F17" s="282">
        <v>1203</v>
      </c>
      <c r="G17" s="283">
        <v>400</v>
      </c>
      <c r="H17" s="256">
        <v>381</v>
      </c>
      <c r="I17" s="208">
        <v>422</v>
      </c>
      <c r="J17" s="151" t="s">
        <v>2997</v>
      </c>
      <c r="K17" s="796" t="s">
        <v>527</v>
      </c>
    </row>
    <row r="18" spans="1:11" ht="18" customHeight="1">
      <c r="A18" s="1751">
        <v>4</v>
      </c>
      <c r="B18" s="256">
        <v>2</v>
      </c>
      <c r="C18" s="283">
        <v>1</v>
      </c>
      <c r="D18" s="151" t="s">
        <v>680</v>
      </c>
      <c r="E18" s="1364">
        <v>1</v>
      </c>
      <c r="F18" s="282">
        <v>1187</v>
      </c>
      <c r="G18" s="283">
        <v>418</v>
      </c>
      <c r="H18" s="256">
        <v>390</v>
      </c>
      <c r="I18" s="208">
        <v>377</v>
      </c>
      <c r="J18" s="256">
        <v>2</v>
      </c>
      <c r="K18" s="796" t="s">
        <v>680</v>
      </c>
    </row>
    <row r="19" spans="1:11" ht="18" customHeight="1">
      <c r="A19" s="1809">
        <v>5</v>
      </c>
      <c r="B19" s="2275">
        <v>2</v>
      </c>
      <c r="C19" s="2275">
        <v>1</v>
      </c>
      <c r="D19" s="2275" t="s">
        <v>3989</v>
      </c>
      <c r="E19" s="2275">
        <v>1</v>
      </c>
      <c r="F19" s="2275">
        <v>1160</v>
      </c>
      <c r="G19" s="256">
        <v>367</v>
      </c>
      <c r="H19" s="256">
        <v>404</v>
      </c>
      <c r="I19" s="256">
        <v>388</v>
      </c>
      <c r="J19" s="151">
        <v>1</v>
      </c>
      <c r="K19" s="1071" t="s">
        <v>3989</v>
      </c>
    </row>
    <row r="20" spans="1:11" ht="18" customHeight="1">
      <c r="A20" s="1808">
        <v>6</v>
      </c>
      <c r="B20" s="2276">
        <v>2</v>
      </c>
      <c r="C20" s="2276">
        <v>1</v>
      </c>
      <c r="D20" s="2276" t="s">
        <v>3989</v>
      </c>
      <c r="E20" s="2276">
        <v>1</v>
      </c>
      <c r="F20" s="2276">
        <v>1160</v>
      </c>
      <c r="G20" s="1078">
        <v>400</v>
      </c>
      <c r="H20" s="1078">
        <v>361</v>
      </c>
      <c r="I20" s="1078">
        <v>398</v>
      </c>
      <c r="J20" s="152">
        <v>1</v>
      </c>
      <c r="K20" s="1079" t="s">
        <v>3989</v>
      </c>
    </row>
    <row r="21" spans="1:11" ht="18" customHeight="1">
      <c r="A21" s="599" t="s">
        <v>3952</v>
      </c>
      <c r="B21" s="208"/>
      <c r="C21" s="208"/>
      <c r="D21" s="796"/>
      <c r="E21" s="208"/>
      <c r="F21" s="1249"/>
      <c r="G21" s="208"/>
      <c r="H21" s="208"/>
      <c r="I21" s="208"/>
      <c r="J21" s="208"/>
      <c r="K21" s="796"/>
    </row>
    <row r="22" spans="1:11" ht="18" customHeight="1"/>
    <row r="23" spans="1:11" s="558" customFormat="1" ht="25.5" customHeight="1">
      <c r="A23" s="557" t="s">
        <v>3582</v>
      </c>
    </row>
    <row r="24" spans="1:11" ht="18" customHeight="1">
      <c r="A24" s="2647" t="s">
        <v>146</v>
      </c>
      <c r="B24" s="2592" t="s">
        <v>697</v>
      </c>
      <c r="C24" s="2592"/>
      <c r="D24" s="2592"/>
      <c r="E24" s="2643" t="s">
        <v>698</v>
      </c>
      <c r="F24" s="2643"/>
      <c r="G24" s="2643"/>
    </row>
    <row r="25" spans="1:11" ht="18" customHeight="1">
      <c r="A25" s="2723"/>
      <c r="B25" s="2592" t="s">
        <v>699</v>
      </c>
      <c r="C25" s="2592"/>
      <c r="D25" s="2592"/>
      <c r="E25" s="2643" t="s">
        <v>699</v>
      </c>
      <c r="F25" s="2643"/>
      <c r="G25" s="2643"/>
    </row>
    <row r="26" spans="1:11" ht="18" customHeight="1">
      <c r="A26" s="2722"/>
      <c r="B26" s="587" t="s">
        <v>99</v>
      </c>
      <c r="C26" s="567" t="s">
        <v>442</v>
      </c>
      <c r="D26" s="587" t="s">
        <v>443</v>
      </c>
      <c r="E26" s="587" t="s">
        <v>99</v>
      </c>
      <c r="F26" s="567" t="s">
        <v>442</v>
      </c>
      <c r="G26" s="567" t="s">
        <v>443</v>
      </c>
    </row>
    <row r="27" spans="1:11" ht="18" customHeight="1">
      <c r="A27" s="156"/>
      <c r="B27" s="157" t="s">
        <v>324</v>
      </c>
      <c r="C27" s="158" t="s">
        <v>324</v>
      </c>
      <c r="D27" s="159" t="s">
        <v>324</v>
      </c>
      <c r="E27" s="159" t="s">
        <v>324</v>
      </c>
      <c r="F27" s="158" t="s">
        <v>324</v>
      </c>
      <c r="G27" s="158" t="s">
        <v>324</v>
      </c>
      <c r="H27" s="129"/>
    </row>
    <row r="28" spans="1:11" ht="18" hidden="1" customHeight="1">
      <c r="A28" s="594" t="s">
        <v>684</v>
      </c>
      <c r="B28" s="160">
        <v>151</v>
      </c>
      <c r="C28" s="161">
        <v>115</v>
      </c>
      <c r="D28" s="160">
        <v>36</v>
      </c>
      <c r="E28" s="160">
        <v>68</v>
      </c>
      <c r="F28" s="161">
        <v>55</v>
      </c>
      <c r="G28" s="161">
        <v>13</v>
      </c>
      <c r="H28" s="129"/>
    </row>
    <row r="29" spans="1:11" ht="18" hidden="1" customHeight="1">
      <c r="A29" s="571">
        <v>22</v>
      </c>
      <c r="B29" s="160">
        <v>149</v>
      </c>
      <c r="C29" s="161">
        <v>111</v>
      </c>
      <c r="D29" s="160">
        <v>38</v>
      </c>
      <c r="E29" s="160">
        <v>69</v>
      </c>
      <c r="F29" s="161">
        <v>55</v>
      </c>
      <c r="G29" s="161">
        <v>14</v>
      </c>
      <c r="H29" s="129"/>
    </row>
    <row r="30" spans="1:11" ht="18" hidden="1" customHeight="1">
      <c r="A30" s="571">
        <v>23</v>
      </c>
      <c r="B30" s="160">
        <v>155</v>
      </c>
      <c r="C30" s="161">
        <v>117</v>
      </c>
      <c r="D30" s="160">
        <v>38</v>
      </c>
      <c r="E30" s="160">
        <v>69</v>
      </c>
      <c r="F30" s="161">
        <v>55</v>
      </c>
      <c r="G30" s="161">
        <v>14</v>
      </c>
      <c r="H30" s="129"/>
    </row>
    <row r="31" spans="1:11" ht="18" customHeight="1">
      <c r="A31" s="571" t="s">
        <v>3987</v>
      </c>
      <c r="B31" s="160">
        <v>159</v>
      </c>
      <c r="C31" s="161">
        <v>116</v>
      </c>
      <c r="D31" s="160">
        <v>43</v>
      </c>
      <c r="E31" s="160">
        <v>72</v>
      </c>
      <c r="F31" s="161">
        <v>53</v>
      </c>
      <c r="G31" s="161">
        <v>19</v>
      </c>
      <c r="H31" s="129"/>
    </row>
    <row r="32" spans="1:11" ht="18" customHeight="1">
      <c r="A32" s="571">
        <v>25</v>
      </c>
      <c r="B32" s="160">
        <v>154</v>
      </c>
      <c r="C32" s="161">
        <v>114</v>
      </c>
      <c r="D32" s="160">
        <v>40</v>
      </c>
      <c r="E32" s="160">
        <v>67</v>
      </c>
      <c r="F32" s="161">
        <v>52</v>
      </c>
      <c r="G32" s="161">
        <v>15</v>
      </c>
      <c r="H32" s="129"/>
    </row>
    <row r="33" spans="1:8" ht="18" customHeight="1">
      <c r="A33" s="571">
        <v>26</v>
      </c>
      <c r="B33" s="160">
        <v>152</v>
      </c>
      <c r="C33" s="161">
        <v>114</v>
      </c>
      <c r="D33" s="160">
        <v>38</v>
      </c>
      <c r="E33" s="160">
        <v>48</v>
      </c>
      <c r="F33" s="161">
        <v>34</v>
      </c>
      <c r="G33" s="161">
        <v>14</v>
      </c>
      <c r="H33" s="129"/>
    </row>
    <row r="34" spans="1:8" ht="18" customHeight="1">
      <c r="A34" s="571">
        <v>27</v>
      </c>
      <c r="B34" s="160">
        <v>130</v>
      </c>
      <c r="C34" s="161">
        <v>96</v>
      </c>
      <c r="D34" s="160">
        <v>34</v>
      </c>
      <c r="E34" s="160">
        <v>46</v>
      </c>
      <c r="F34" s="161">
        <v>33</v>
      </c>
      <c r="G34" s="161">
        <v>13</v>
      </c>
      <c r="H34" s="129"/>
    </row>
    <row r="35" spans="1:8" ht="18" customHeight="1">
      <c r="A35" s="571">
        <v>28</v>
      </c>
      <c r="B35" s="160">
        <v>124</v>
      </c>
      <c r="C35" s="161">
        <v>90</v>
      </c>
      <c r="D35" s="160">
        <v>34</v>
      </c>
      <c r="E35" s="160">
        <v>42</v>
      </c>
      <c r="F35" s="161">
        <v>31</v>
      </c>
      <c r="G35" s="161">
        <v>11</v>
      </c>
      <c r="H35" s="129"/>
    </row>
    <row r="36" spans="1:8" ht="18" customHeight="1">
      <c r="A36" s="571">
        <v>29</v>
      </c>
      <c r="B36" s="160">
        <v>124</v>
      </c>
      <c r="C36" s="161">
        <v>90</v>
      </c>
      <c r="D36" s="160">
        <v>34</v>
      </c>
      <c r="E36" s="160">
        <v>44</v>
      </c>
      <c r="F36" s="161">
        <v>32</v>
      </c>
      <c r="G36" s="161">
        <v>12</v>
      </c>
      <c r="H36" s="129"/>
    </row>
    <row r="37" spans="1:8" ht="18" customHeight="1">
      <c r="A37" s="571">
        <v>30</v>
      </c>
      <c r="B37" s="160">
        <v>123</v>
      </c>
      <c r="C37" s="161">
        <v>88</v>
      </c>
      <c r="D37" s="160">
        <v>35</v>
      </c>
      <c r="E37" s="160">
        <v>44</v>
      </c>
      <c r="F37" s="161">
        <v>33</v>
      </c>
      <c r="G37" s="161">
        <v>11</v>
      </c>
      <c r="H37" s="129"/>
    </row>
    <row r="38" spans="1:8" ht="18" customHeight="1">
      <c r="A38" s="571" t="s">
        <v>339</v>
      </c>
      <c r="B38" s="160">
        <v>122</v>
      </c>
      <c r="C38" s="161">
        <v>84</v>
      </c>
      <c r="D38" s="160">
        <v>38</v>
      </c>
      <c r="E38" s="160">
        <v>42</v>
      </c>
      <c r="F38" s="161">
        <v>32</v>
      </c>
      <c r="G38" s="161">
        <v>10</v>
      </c>
    </row>
    <row r="39" spans="1:8" ht="18" customHeight="1">
      <c r="A39" s="571">
        <v>2</v>
      </c>
      <c r="B39" s="160">
        <v>119</v>
      </c>
      <c r="C39" s="161">
        <v>80</v>
      </c>
      <c r="D39" s="160">
        <v>39</v>
      </c>
      <c r="E39" s="160">
        <v>40</v>
      </c>
      <c r="F39" s="161">
        <v>28</v>
      </c>
      <c r="G39" s="161">
        <v>12</v>
      </c>
    </row>
    <row r="40" spans="1:8" ht="18" customHeight="1">
      <c r="A40" s="571">
        <v>3</v>
      </c>
      <c r="B40" s="160">
        <v>112</v>
      </c>
      <c r="C40" s="161">
        <v>80</v>
      </c>
      <c r="D40" s="160">
        <v>32</v>
      </c>
      <c r="E40" s="160">
        <v>41</v>
      </c>
      <c r="F40" s="161">
        <v>29</v>
      </c>
      <c r="G40" s="161">
        <v>12</v>
      </c>
    </row>
    <row r="41" spans="1:8" ht="18" customHeight="1">
      <c r="A41" s="1751">
        <v>4</v>
      </c>
      <c r="B41" s="160">
        <v>111</v>
      </c>
      <c r="C41" s="161">
        <v>78</v>
      </c>
      <c r="D41" s="160">
        <v>33</v>
      </c>
      <c r="E41" s="160">
        <v>40</v>
      </c>
      <c r="F41" s="161">
        <v>27</v>
      </c>
      <c r="G41" s="161">
        <v>13</v>
      </c>
    </row>
    <row r="42" spans="1:8" ht="18" customHeight="1">
      <c r="A42" s="1807">
        <v>5</v>
      </c>
      <c r="B42" s="2277">
        <v>111</v>
      </c>
      <c r="C42" s="2278">
        <v>82</v>
      </c>
      <c r="D42" s="2278">
        <v>29</v>
      </c>
      <c r="E42" s="2277">
        <v>40</v>
      </c>
      <c r="F42" s="2278">
        <v>28</v>
      </c>
      <c r="G42" s="2279">
        <v>12</v>
      </c>
    </row>
    <row r="43" spans="1:8" ht="18" customHeight="1">
      <c r="A43" s="1788">
        <v>6</v>
      </c>
      <c r="B43" s="2280">
        <v>112</v>
      </c>
      <c r="C43" s="2281">
        <v>81</v>
      </c>
      <c r="D43" s="2281">
        <v>31</v>
      </c>
      <c r="E43" s="2280">
        <v>39</v>
      </c>
      <c r="F43" s="2281">
        <v>26</v>
      </c>
      <c r="G43" s="2282">
        <v>13</v>
      </c>
    </row>
    <row r="44" spans="1:8" ht="18" customHeight="1">
      <c r="A44" s="599" t="s">
        <v>3952</v>
      </c>
      <c r="B44" s="241"/>
      <c r="C44" s="241"/>
      <c r="D44" s="241"/>
      <c r="E44" s="241"/>
      <c r="F44" s="241"/>
    </row>
  </sheetData>
  <mergeCells count="9">
    <mergeCell ref="A2:A3"/>
    <mergeCell ref="B2:E2"/>
    <mergeCell ref="F2:J2"/>
    <mergeCell ref="K2:K3"/>
    <mergeCell ref="A24:A26"/>
    <mergeCell ref="B24:D24"/>
    <mergeCell ref="E24:G24"/>
    <mergeCell ref="B25:D25"/>
    <mergeCell ref="E25:G25"/>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0"/>
  <sheetViews>
    <sheetView showGridLines="0" view="pageBreakPreview" topLeftCell="B23" zoomScaleNormal="100" zoomScaleSheetLayoutView="100" workbookViewId="0">
      <selection activeCell="I50" sqref="I50"/>
    </sheetView>
  </sheetViews>
  <sheetFormatPr defaultRowHeight="24.95" customHeight="1"/>
  <cols>
    <col min="1" max="1" width="10.5" style="83" customWidth="1"/>
    <col min="2" max="13" width="5.875" style="83" customWidth="1"/>
    <col min="14" max="14" width="9" style="83"/>
    <col min="15" max="15" width="11.375" style="83" customWidth="1"/>
    <col min="16" max="23" width="8.625" style="83" customWidth="1"/>
    <col min="24" max="246" width="9" style="83"/>
    <col min="247" max="254" width="8.75" style="83" customWidth="1"/>
    <col min="255" max="255" width="9.375" style="83" customWidth="1"/>
    <col min="256" max="256" width="4.875" style="83" customWidth="1"/>
    <col min="257" max="269" width="6.125" style="83" customWidth="1"/>
    <col min="270" max="502" width="9" style="83"/>
    <col min="503" max="510" width="8.75" style="83" customWidth="1"/>
    <col min="511" max="511" width="9.375" style="83" customWidth="1"/>
    <col min="512" max="512" width="4.875" style="83" customWidth="1"/>
    <col min="513" max="525" width="6.125" style="83" customWidth="1"/>
    <col min="526" max="758" width="9" style="83"/>
    <col min="759" max="766" width="8.75" style="83" customWidth="1"/>
    <col min="767" max="767" width="9.375" style="83" customWidth="1"/>
    <col min="768" max="768" width="4.875" style="83" customWidth="1"/>
    <col min="769" max="781" width="6.125" style="83" customWidth="1"/>
    <col min="782" max="1014" width="9" style="83"/>
    <col min="1015" max="1022" width="8.75" style="83" customWidth="1"/>
    <col min="1023" max="1023" width="9.375" style="83" customWidth="1"/>
    <col min="1024" max="1024" width="4.875" style="83" customWidth="1"/>
    <col min="1025" max="1037" width="6.125" style="83" customWidth="1"/>
    <col min="1038" max="1270" width="9" style="83"/>
    <col min="1271" max="1278" width="8.75" style="83" customWidth="1"/>
    <col min="1279" max="1279" width="9.375" style="83" customWidth="1"/>
    <col min="1280" max="1280" width="4.875" style="83" customWidth="1"/>
    <col min="1281" max="1293" width="6.125" style="83" customWidth="1"/>
    <col min="1294" max="1526" width="9" style="83"/>
    <col min="1527" max="1534" width="8.75" style="83" customWidth="1"/>
    <col min="1535" max="1535" width="9.375" style="83" customWidth="1"/>
    <col min="1536" max="1536" width="4.875" style="83" customWidth="1"/>
    <col min="1537" max="1549" width="6.125" style="83" customWidth="1"/>
    <col min="1550" max="1782" width="9" style="83"/>
    <col min="1783" max="1790" width="8.75" style="83" customWidth="1"/>
    <col min="1791" max="1791" width="9.375" style="83" customWidth="1"/>
    <col min="1792" max="1792" width="4.875" style="83" customWidth="1"/>
    <col min="1793" max="1805" width="6.125" style="83" customWidth="1"/>
    <col min="1806" max="2038" width="9" style="83"/>
    <col min="2039" max="2046" width="8.75" style="83" customWidth="1"/>
    <col min="2047" max="2047" width="9.375" style="83" customWidth="1"/>
    <col min="2048" max="2048" width="4.875" style="83" customWidth="1"/>
    <col min="2049" max="2061" width="6.125" style="83" customWidth="1"/>
    <col min="2062" max="2294" width="9" style="83"/>
    <col min="2295" max="2302" width="8.75" style="83" customWidth="1"/>
    <col min="2303" max="2303" width="9.375" style="83" customWidth="1"/>
    <col min="2304" max="2304" width="4.875" style="83" customWidth="1"/>
    <col min="2305" max="2317" width="6.125" style="83" customWidth="1"/>
    <col min="2318" max="2550" width="9" style="83"/>
    <col min="2551" max="2558" width="8.75" style="83" customWidth="1"/>
    <col min="2559" max="2559" width="9.375" style="83" customWidth="1"/>
    <col min="2560" max="2560" width="4.875" style="83" customWidth="1"/>
    <col min="2561" max="2573" width="6.125" style="83" customWidth="1"/>
    <col min="2574" max="2806" width="9" style="83"/>
    <col min="2807" max="2814" width="8.75" style="83" customWidth="1"/>
    <col min="2815" max="2815" width="9.375" style="83" customWidth="1"/>
    <col min="2816" max="2816" width="4.875" style="83" customWidth="1"/>
    <col min="2817" max="2829" width="6.125" style="83" customWidth="1"/>
    <col min="2830" max="3062" width="9" style="83"/>
    <col min="3063" max="3070" width="8.75" style="83" customWidth="1"/>
    <col min="3071" max="3071" width="9.375" style="83" customWidth="1"/>
    <col min="3072" max="3072" width="4.875" style="83" customWidth="1"/>
    <col min="3073" max="3085" width="6.125" style="83" customWidth="1"/>
    <col min="3086" max="3318" width="9" style="83"/>
    <col min="3319" max="3326" width="8.75" style="83" customWidth="1"/>
    <col min="3327" max="3327" width="9.375" style="83" customWidth="1"/>
    <col min="3328" max="3328" width="4.875" style="83" customWidth="1"/>
    <col min="3329" max="3341" width="6.125" style="83" customWidth="1"/>
    <col min="3342" max="3574" width="9" style="83"/>
    <col min="3575" max="3582" width="8.75" style="83" customWidth="1"/>
    <col min="3583" max="3583" width="9.375" style="83" customWidth="1"/>
    <col min="3584" max="3584" width="4.875" style="83" customWidth="1"/>
    <col min="3585" max="3597" width="6.125" style="83" customWidth="1"/>
    <col min="3598" max="3830" width="9" style="83"/>
    <col min="3831" max="3838" width="8.75" style="83" customWidth="1"/>
    <col min="3839" max="3839" width="9.375" style="83" customWidth="1"/>
    <col min="3840" max="3840" width="4.875" style="83" customWidth="1"/>
    <col min="3841" max="3853" width="6.125" style="83" customWidth="1"/>
    <col min="3854" max="4086" width="9" style="83"/>
    <col min="4087" max="4094" width="8.75" style="83" customWidth="1"/>
    <col min="4095" max="4095" width="9.375" style="83" customWidth="1"/>
    <col min="4096" max="4096" width="4.875" style="83" customWidth="1"/>
    <col min="4097" max="4109" width="6.125" style="83" customWidth="1"/>
    <col min="4110" max="4342" width="9" style="83"/>
    <col min="4343" max="4350" width="8.75" style="83" customWidth="1"/>
    <col min="4351" max="4351" width="9.375" style="83" customWidth="1"/>
    <col min="4352" max="4352" width="4.875" style="83" customWidth="1"/>
    <col min="4353" max="4365" width="6.125" style="83" customWidth="1"/>
    <col min="4366" max="4598" width="9" style="83"/>
    <col min="4599" max="4606" width="8.75" style="83" customWidth="1"/>
    <col min="4607" max="4607" width="9.375" style="83" customWidth="1"/>
    <col min="4608" max="4608" width="4.875" style="83" customWidth="1"/>
    <col min="4609" max="4621" width="6.125" style="83" customWidth="1"/>
    <col min="4622" max="4854" width="9" style="83"/>
    <col min="4855" max="4862" width="8.75" style="83" customWidth="1"/>
    <col min="4863" max="4863" width="9.375" style="83" customWidth="1"/>
    <col min="4864" max="4864" width="4.875" style="83" customWidth="1"/>
    <col min="4865" max="4877" width="6.125" style="83" customWidth="1"/>
    <col min="4878" max="5110" width="9" style="83"/>
    <col min="5111" max="5118" width="8.75" style="83" customWidth="1"/>
    <col min="5119" max="5119" width="9.375" style="83" customWidth="1"/>
    <col min="5120" max="5120" width="4.875" style="83" customWidth="1"/>
    <col min="5121" max="5133" width="6.125" style="83" customWidth="1"/>
    <col min="5134" max="5366" width="9" style="83"/>
    <col min="5367" max="5374" width="8.75" style="83" customWidth="1"/>
    <col min="5375" max="5375" width="9.375" style="83" customWidth="1"/>
    <col min="5376" max="5376" width="4.875" style="83" customWidth="1"/>
    <col min="5377" max="5389" width="6.125" style="83" customWidth="1"/>
    <col min="5390" max="5622" width="9" style="83"/>
    <col min="5623" max="5630" width="8.75" style="83" customWidth="1"/>
    <col min="5631" max="5631" width="9.375" style="83" customWidth="1"/>
    <col min="5632" max="5632" width="4.875" style="83" customWidth="1"/>
    <col min="5633" max="5645" width="6.125" style="83" customWidth="1"/>
    <col min="5646" max="5878" width="9" style="83"/>
    <col min="5879" max="5886" width="8.75" style="83" customWidth="1"/>
    <col min="5887" max="5887" width="9.375" style="83" customWidth="1"/>
    <col min="5888" max="5888" width="4.875" style="83" customWidth="1"/>
    <col min="5889" max="5901" width="6.125" style="83" customWidth="1"/>
    <col min="5902" max="6134" width="9" style="83"/>
    <col min="6135" max="6142" width="8.75" style="83" customWidth="1"/>
    <col min="6143" max="6143" width="9.375" style="83" customWidth="1"/>
    <col min="6144" max="6144" width="4.875" style="83" customWidth="1"/>
    <col min="6145" max="6157" width="6.125" style="83" customWidth="1"/>
    <col min="6158" max="6390" width="9" style="83"/>
    <col min="6391" max="6398" width="8.75" style="83" customWidth="1"/>
    <col min="6399" max="6399" width="9.375" style="83" customWidth="1"/>
    <col min="6400" max="6400" width="4.875" style="83" customWidth="1"/>
    <col min="6401" max="6413" width="6.125" style="83" customWidth="1"/>
    <col min="6414" max="6646" width="9" style="83"/>
    <col min="6647" max="6654" width="8.75" style="83" customWidth="1"/>
    <col min="6655" max="6655" width="9.375" style="83" customWidth="1"/>
    <col min="6656" max="6656" width="4.875" style="83" customWidth="1"/>
    <col min="6657" max="6669" width="6.125" style="83" customWidth="1"/>
    <col min="6670" max="6902" width="9" style="83"/>
    <col min="6903" max="6910" width="8.75" style="83" customWidth="1"/>
    <col min="6911" max="6911" width="9.375" style="83" customWidth="1"/>
    <col min="6912" max="6912" width="4.875" style="83" customWidth="1"/>
    <col min="6913" max="6925" width="6.125" style="83" customWidth="1"/>
    <col min="6926" max="7158" width="9" style="83"/>
    <col min="7159" max="7166" width="8.75" style="83" customWidth="1"/>
    <col min="7167" max="7167" width="9.375" style="83" customWidth="1"/>
    <col min="7168" max="7168" width="4.875" style="83" customWidth="1"/>
    <col min="7169" max="7181" width="6.125" style="83" customWidth="1"/>
    <col min="7182" max="7414" width="9" style="83"/>
    <col min="7415" max="7422" width="8.75" style="83" customWidth="1"/>
    <col min="7423" max="7423" width="9.375" style="83" customWidth="1"/>
    <col min="7424" max="7424" width="4.875" style="83" customWidth="1"/>
    <col min="7425" max="7437" width="6.125" style="83" customWidth="1"/>
    <col min="7438" max="7670" width="9" style="83"/>
    <col min="7671" max="7678" width="8.75" style="83" customWidth="1"/>
    <col min="7679" max="7679" width="9.375" style="83" customWidth="1"/>
    <col min="7680" max="7680" width="4.875" style="83" customWidth="1"/>
    <col min="7681" max="7693" width="6.125" style="83" customWidth="1"/>
    <col min="7694" max="7926" width="9" style="83"/>
    <col min="7927" max="7934" width="8.75" style="83" customWidth="1"/>
    <col min="7935" max="7935" width="9.375" style="83" customWidth="1"/>
    <col min="7936" max="7936" width="4.875" style="83" customWidth="1"/>
    <col min="7937" max="7949" width="6.125" style="83" customWidth="1"/>
    <col min="7950" max="8182" width="9" style="83"/>
    <col min="8183" max="8190" width="8.75" style="83" customWidth="1"/>
    <col min="8191" max="8191" width="9.375" style="83" customWidth="1"/>
    <col min="8192" max="8192" width="4.875" style="83" customWidth="1"/>
    <col min="8193" max="8205" width="6.125" style="83" customWidth="1"/>
    <col min="8206" max="8438" width="9" style="83"/>
    <col min="8439" max="8446" width="8.75" style="83" customWidth="1"/>
    <col min="8447" max="8447" width="9.375" style="83" customWidth="1"/>
    <col min="8448" max="8448" width="4.875" style="83" customWidth="1"/>
    <col min="8449" max="8461" width="6.125" style="83" customWidth="1"/>
    <col min="8462" max="8694" width="9" style="83"/>
    <col min="8695" max="8702" width="8.75" style="83" customWidth="1"/>
    <col min="8703" max="8703" width="9.375" style="83" customWidth="1"/>
    <col min="8704" max="8704" width="4.875" style="83" customWidth="1"/>
    <col min="8705" max="8717" width="6.125" style="83" customWidth="1"/>
    <col min="8718" max="8950" width="9" style="83"/>
    <col min="8951" max="8958" width="8.75" style="83" customWidth="1"/>
    <col min="8959" max="8959" width="9.375" style="83" customWidth="1"/>
    <col min="8960" max="8960" width="4.875" style="83" customWidth="1"/>
    <col min="8961" max="8973" width="6.125" style="83" customWidth="1"/>
    <col min="8974" max="9206" width="9" style="83"/>
    <col min="9207" max="9214" width="8.75" style="83" customWidth="1"/>
    <col min="9215" max="9215" width="9.375" style="83" customWidth="1"/>
    <col min="9216" max="9216" width="4.875" style="83" customWidth="1"/>
    <col min="9217" max="9229" width="6.125" style="83" customWidth="1"/>
    <col min="9230" max="9462" width="9" style="83"/>
    <col min="9463" max="9470" width="8.75" style="83" customWidth="1"/>
    <col min="9471" max="9471" width="9.375" style="83" customWidth="1"/>
    <col min="9472" max="9472" width="4.875" style="83" customWidth="1"/>
    <col min="9473" max="9485" width="6.125" style="83" customWidth="1"/>
    <col min="9486" max="9718" width="9" style="83"/>
    <col min="9719" max="9726" width="8.75" style="83" customWidth="1"/>
    <col min="9727" max="9727" width="9.375" style="83" customWidth="1"/>
    <col min="9728" max="9728" width="4.875" style="83" customWidth="1"/>
    <col min="9729" max="9741" width="6.125" style="83" customWidth="1"/>
    <col min="9742" max="9974" width="9" style="83"/>
    <col min="9975" max="9982" width="8.75" style="83" customWidth="1"/>
    <col min="9983" max="9983" width="9.375" style="83" customWidth="1"/>
    <col min="9984" max="9984" width="4.875" style="83" customWidth="1"/>
    <col min="9985" max="9997" width="6.125" style="83" customWidth="1"/>
    <col min="9998" max="10230" width="9" style="83"/>
    <col min="10231" max="10238" width="8.75" style="83" customWidth="1"/>
    <col min="10239" max="10239" width="9.375" style="83" customWidth="1"/>
    <col min="10240" max="10240" width="4.875" style="83" customWidth="1"/>
    <col min="10241" max="10253" width="6.125" style="83" customWidth="1"/>
    <col min="10254" max="10486" width="9" style="83"/>
    <col min="10487" max="10494" width="8.75" style="83" customWidth="1"/>
    <col min="10495" max="10495" width="9.375" style="83" customWidth="1"/>
    <col min="10496" max="10496" width="4.875" style="83" customWidth="1"/>
    <col min="10497" max="10509" width="6.125" style="83" customWidth="1"/>
    <col min="10510" max="10742" width="9" style="83"/>
    <col min="10743" max="10750" width="8.75" style="83" customWidth="1"/>
    <col min="10751" max="10751" width="9.375" style="83" customWidth="1"/>
    <col min="10752" max="10752" width="4.875" style="83" customWidth="1"/>
    <col min="10753" max="10765" width="6.125" style="83" customWidth="1"/>
    <col min="10766" max="10998" width="9" style="83"/>
    <col min="10999" max="11006" width="8.75" style="83" customWidth="1"/>
    <col min="11007" max="11007" width="9.375" style="83" customWidth="1"/>
    <col min="11008" max="11008" width="4.875" style="83" customWidth="1"/>
    <col min="11009" max="11021" width="6.125" style="83" customWidth="1"/>
    <col min="11022" max="11254" width="9" style="83"/>
    <col min="11255" max="11262" width="8.75" style="83" customWidth="1"/>
    <col min="11263" max="11263" width="9.375" style="83" customWidth="1"/>
    <col min="11264" max="11264" width="4.875" style="83" customWidth="1"/>
    <col min="11265" max="11277" width="6.125" style="83" customWidth="1"/>
    <col min="11278" max="11510" width="9" style="83"/>
    <col min="11511" max="11518" width="8.75" style="83" customWidth="1"/>
    <col min="11519" max="11519" width="9.375" style="83" customWidth="1"/>
    <col min="11520" max="11520" width="4.875" style="83" customWidth="1"/>
    <col min="11521" max="11533" width="6.125" style="83" customWidth="1"/>
    <col min="11534" max="11766" width="9" style="83"/>
    <col min="11767" max="11774" width="8.75" style="83" customWidth="1"/>
    <col min="11775" max="11775" width="9.375" style="83" customWidth="1"/>
    <col min="11776" max="11776" width="4.875" style="83" customWidth="1"/>
    <col min="11777" max="11789" width="6.125" style="83" customWidth="1"/>
    <col min="11790" max="12022" width="9" style="83"/>
    <col min="12023" max="12030" width="8.75" style="83" customWidth="1"/>
    <col min="12031" max="12031" width="9.375" style="83" customWidth="1"/>
    <col min="12032" max="12032" width="4.875" style="83" customWidth="1"/>
    <col min="12033" max="12045" width="6.125" style="83" customWidth="1"/>
    <col min="12046" max="12278" width="9" style="83"/>
    <col min="12279" max="12286" width="8.75" style="83" customWidth="1"/>
    <col min="12287" max="12287" width="9.375" style="83" customWidth="1"/>
    <col min="12288" max="12288" width="4.875" style="83" customWidth="1"/>
    <col min="12289" max="12301" width="6.125" style="83" customWidth="1"/>
    <col min="12302" max="12534" width="9" style="83"/>
    <col min="12535" max="12542" width="8.75" style="83" customWidth="1"/>
    <col min="12543" max="12543" width="9.375" style="83" customWidth="1"/>
    <col min="12544" max="12544" width="4.875" style="83" customWidth="1"/>
    <col min="12545" max="12557" width="6.125" style="83" customWidth="1"/>
    <col min="12558" max="12790" width="9" style="83"/>
    <col min="12791" max="12798" width="8.75" style="83" customWidth="1"/>
    <col min="12799" max="12799" width="9.375" style="83" customWidth="1"/>
    <col min="12800" max="12800" width="4.875" style="83" customWidth="1"/>
    <col min="12801" max="12813" width="6.125" style="83" customWidth="1"/>
    <col min="12814" max="13046" width="9" style="83"/>
    <col min="13047" max="13054" width="8.75" style="83" customWidth="1"/>
    <col min="13055" max="13055" width="9.375" style="83" customWidth="1"/>
    <col min="13056" max="13056" width="4.875" style="83" customWidth="1"/>
    <col min="13057" max="13069" width="6.125" style="83" customWidth="1"/>
    <col min="13070" max="13302" width="9" style="83"/>
    <col min="13303" max="13310" width="8.75" style="83" customWidth="1"/>
    <col min="13311" max="13311" width="9.375" style="83" customWidth="1"/>
    <col min="13312" max="13312" width="4.875" style="83" customWidth="1"/>
    <col min="13313" max="13325" width="6.125" style="83" customWidth="1"/>
    <col min="13326" max="13558" width="9" style="83"/>
    <col min="13559" max="13566" width="8.75" style="83" customWidth="1"/>
    <col min="13567" max="13567" width="9.375" style="83" customWidth="1"/>
    <col min="13568" max="13568" width="4.875" style="83" customWidth="1"/>
    <col min="13569" max="13581" width="6.125" style="83" customWidth="1"/>
    <col min="13582" max="13814" width="9" style="83"/>
    <col min="13815" max="13822" width="8.75" style="83" customWidth="1"/>
    <col min="13823" max="13823" width="9.375" style="83" customWidth="1"/>
    <col min="13824" max="13824" width="4.875" style="83" customWidth="1"/>
    <col min="13825" max="13837" width="6.125" style="83" customWidth="1"/>
    <col min="13838" max="14070" width="9" style="83"/>
    <col min="14071" max="14078" width="8.75" style="83" customWidth="1"/>
    <col min="14079" max="14079" width="9.375" style="83" customWidth="1"/>
    <col min="14080" max="14080" width="4.875" style="83" customWidth="1"/>
    <col min="14081" max="14093" width="6.125" style="83" customWidth="1"/>
    <col min="14094" max="14326" width="9" style="83"/>
    <col min="14327" max="14334" width="8.75" style="83" customWidth="1"/>
    <col min="14335" max="14335" width="9.375" style="83" customWidth="1"/>
    <col min="14336" max="14336" width="4.875" style="83" customWidth="1"/>
    <col min="14337" max="14349" width="6.125" style="83" customWidth="1"/>
    <col min="14350" max="14582" width="9" style="83"/>
    <col min="14583" max="14590" width="8.75" style="83" customWidth="1"/>
    <col min="14591" max="14591" width="9.375" style="83" customWidth="1"/>
    <col min="14592" max="14592" width="4.875" style="83" customWidth="1"/>
    <col min="14593" max="14605" width="6.125" style="83" customWidth="1"/>
    <col min="14606" max="14838" width="9" style="83"/>
    <col min="14839" max="14846" width="8.75" style="83" customWidth="1"/>
    <col min="14847" max="14847" width="9.375" style="83" customWidth="1"/>
    <col min="14848" max="14848" width="4.875" style="83" customWidth="1"/>
    <col min="14849" max="14861" width="6.125" style="83" customWidth="1"/>
    <col min="14862" max="15094" width="9" style="83"/>
    <col min="15095" max="15102" width="8.75" style="83" customWidth="1"/>
    <col min="15103" max="15103" width="9.375" style="83" customWidth="1"/>
    <col min="15104" max="15104" width="4.875" style="83" customWidth="1"/>
    <col min="15105" max="15117" width="6.125" style="83" customWidth="1"/>
    <col min="15118" max="15350" width="9" style="83"/>
    <col min="15351" max="15358" width="8.75" style="83" customWidth="1"/>
    <col min="15359" max="15359" width="9.375" style="83" customWidth="1"/>
    <col min="15360" max="15360" width="4.875" style="83" customWidth="1"/>
    <col min="15361" max="15373" width="6.125" style="83" customWidth="1"/>
    <col min="15374" max="15606" width="9" style="83"/>
    <col min="15607" max="15614" width="8.75" style="83" customWidth="1"/>
    <col min="15615" max="15615" width="9.375" style="83" customWidth="1"/>
    <col min="15616" max="15616" width="4.875" style="83" customWidth="1"/>
    <col min="15617" max="15629" width="6.125" style="83" customWidth="1"/>
    <col min="15630" max="15862" width="9" style="83"/>
    <col min="15863" max="15870" width="8.75" style="83" customWidth="1"/>
    <col min="15871" max="15871" width="9.375" style="83" customWidth="1"/>
    <col min="15872" max="15872" width="4.875" style="83" customWidth="1"/>
    <col min="15873" max="15885" width="6.125" style="83" customWidth="1"/>
    <col min="15886" max="16118" width="9" style="83"/>
    <col min="16119" max="16126" width="8.75" style="83" customWidth="1"/>
    <col min="16127" max="16127" width="9.375" style="83" customWidth="1"/>
    <col min="16128" max="16128" width="4.875" style="83" customWidth="1"/>
    <col min="16129" max="16141" width="6.125" style="83" customWidth="1"/>
    <col min="16142" max="16384" width="9" style="83"/>
  </cols>
  <sheetData>
    <row r="1" spans="1:13" ht="25.5" customHeight="1">
      <c r="A1" s="337" t="s">
        <v>3583</v>
      </c>
      <c r="B1" s="337"/>
      <c r="C1" s="337"/>
      <c r="D1" s="337"/>
      <c r="E1" s="337"/>
      <c r="F1" s="337"/>
      <c r="G1" s="337"/>
      <c r="H1" s="431"/>
      <c r="I1" s="431"/>
      <c r="J1" s="431"/>
      <c r="K1" s="431"/>
      <c r="L1" s="431"/>
      <c r="M1" s="387" t="s">
        <v>703</v>
      </c>
    </row>
    <row r="2" spans="1:13" ht="105.75" customHeight="1">
      <c r="A2" s="2647" t="s">
        <v>146</v>
      </c>
      <c r="B2" s="1365" t="s">
        <v>99</v>
      </c>
      <c r="C2" s="1366" t="s">
        <v>704</v>
      </c>
      <c r="D2" s="1366" t="s">
        <v>705</v>
      </c>
      <c r="E2" s="1366" t="s">
        <v>706</v>
      </c>
      <c r="F2" s="1366" t="s">
        <v>707</v>
      </c>
      <c r="G2" s="1366" t="s">
        <v>708</v>
      </c>
      <c r="H2" s="1365" t="s">
        <v>709</v>
      </c>
      <c r="I2" s="1366" t="s">
        <v>710</v>
      </c>
      <c r="J2" s="1365" t="s">
        <v>711</v>
      </c>
      <c r="K2" s="1365" t="s">
        <v>712</v>
      </c>
      <c r="L2" s="1365" t="s">
        <v>713</v>
      </c>
      <c r="M2" s="1367" t="s">
        <v>714</v>
      </c>
    </row>
    <row r="3" spans="1:13" ht="21" customHeight="1">
      <c r="A3" s="2722"/>
      <c r="B3" s="1368"/>
      <c r="C3" s="1369" t="s">
        <v>715</v>
      </c>
      <c r="D3" s="1369" t="s">
        <v>716</v>
      </c>
      <c r="E3" s="1369" t="s">
        <v>717</v>
      </c>
      <c r="F3" s="1370" t="s">
        <v>718</v>
      </c>
      <c r="G3" s="1371"/>
      <c r="H3" s="1368"/>
      <c r="I3" s="1368"/>
      <c r="J3" s="1368"/>
      <c r="K3" s="1368"/>
      <c r="L3" s="1368"/>
      <c r="M3" s="1372"/>
    </row>
    <row r="4" spans="1:13" ht="18" customHeight="1">
      <c r="A4" s="1373"/>
      <c r="B4" s="1374" t="s">
        <v>324</v>
      </c>
      <c r="C4" s="1374" t="s">
        <v>324</v>
      </c>
      <c r="D4" s="1374" t="s">
        <v>324</v>
      </c>
      <c r="E4" s="1374" t="s">
        <v>324</v>
      </c>
      <c r="F4" s="1374" t="s">
        <v>324</v>
      </c>
      <c r="G4" s="1374" t="s">
        <v>324</v>
      </c>
      <c r="H4" s="1374" t="s">
        <v>324</v>
      </c>
      <c r="I4" s="1374" t="s">
        <v>324</v>
      </c>
      <c r="J4" s="1374" t="s">
        <v>324</v>
      </c>
      <c r="K4" s="1374" t="s">
        <v>324</v>
      </c>
      <c r="L4" s="1375" t="s">
        <v>719</v>
      </c>
      <c r="M4" s="1376" t="s">
        <v>719</v>
      </c>
    </row>
    <row r="5" spans="1:13" ht="18" hidden="1" customHeight="1">
      <c r="A5" s="147" t="s">
        <v>3048</v>
      </c>
      <c r="B5" s="1377">
        <v>7571</v>
      </c>
      <c r="C5" s="1377">
        <v>4236</v>
      </c>
      <c r="D5" s="1377">
        <v>1123</v>
      </c>
      <c r="E5" s="1377">
        <v>241</v>
      </c>
      <c r="F5" s="1377">
        <v>36</v>
      </c>
      <c r="G5" s="1377">
        <v>5</v>
      </c>
      <c r="H5" s="1377">
        <v>1661</v>
      </c>
      <c r="I5" s="1377">
        <v>23</v>
      </c>
      <c r="J5" s="1377">
        <v>251</v>
      </c>
      <c r="K5" s="1377" t="s">
        <v>720</v>
      </c>
      <c r="L5" s="1378">
        <f t="shared" ref="L5:L14" si="0">C5/B5*100</f>
        <v>55.95033681151763</v>
      </c>
      <c r="M5" s="1379">
        <f t="shared" ref="M5:M14" si="1">(G5+H5)/B5*100</f>
        <v>22.005019152027476</v>
      </c>
    </row>
    <row r="6" spans="1:13" ht="18" customHeight="1">
      <c r="A6" s="147" t="s">
        <v>3987</v>
      </c>
      <c r="B6" s="1377">
        <v>7506</v>
      </c>
      <c r="C6" s="1377">
        <v>4119</v>
      </c>
      <c r="D6" s="1377">
        <v>1182</v>
      </c>
      <c r="E6" s="1377">
        <v>220</v>
      </c>
      <c r="F6" s="1377">
        <v>32</v>
      </c>
      <c r="G6" s="1377">
        <v>1</v>
      </c>
      <c r="H6" s="1377">
        <v>1647</v>
      </c>
      <c r="I6" s="1377">
        <v>34</v>
      </c>
      <c r="J6" s="1377">
        <v>272</v>
      </c>
      <c r="K6" s="1377" t="s">
        <v>720</v>
      </c>
      <c r="L6" s="1378">
        <f t="shared" si="0"/>
        <v>54.876099120703437</v>
      </c>
      <c r="M6" s="1379">
        <f t="shared" si="1"/>
        <v>21.955768718358645</v>
      </c>
    </row>
    <row r="7" spans="1:13" ht="18" customHeight="1">
      <c r="A7" s="147">
        <v>25</v>
      </c>
      <c r="B7" s="1377">
        <v>7776</v>
      </c>
      <c r="C7" s="1377">
        <v>4107</v>
      </c>
      <c r="D7" s="1377">
        <v>1189</v>
      </c>
      <c r="E7" s="1377">
        <v>235</v>
      </c>
      <c r="F7" s="1377">
        <v>36</v>
      </c>
      <c r="G7" s="1377">
        <v>9</v>
      </c>
      <c r="H7" s="1377">
        <v>1822</v>
      </c>
      <c r="I7" s="1377">
        <v>46</v>
      </c>
      <c r="J7" s="1377">
        <v>340</v>
      </c>
      <c r="K7" s="1377">
        <v>1</v>
      </c>
      <c r="L7" s="1378">
        <f t="shared" si="0"/>
        <v>52.816358024691354</v>
      </c>
      <c r="M7" s="1379">
        <f t="shared" si="1"/>
        <v>23.546810699588477</v>
      </c>
    </row>
    <row r="8" spans="1:13" ht="18" customHeight="1">
      <c r="A8" s="147">
        <v>26</v>
      </c>
      <c r="B8" s="1377">
        <v>7483</v>
      </c>
      <c r="C8" s="1377">
        <v>3998</v>
      </c>
      <c r="D8" s="1377">
        <v>1117</v>
      </c>
      <c r="E8" s="1377">
        <v>255</v>
      </c>
      <c r="F8" s="1377">
        <v>31</v>
      </c>
      <c r="G8" s="1377">
        <v>4</v>
      </c>
      <c r="H8" s="1377">
        <v>1792</v>
      </c>
      <c r="I8" s="1377">
        <v>64</v>
      </c>
      <c r="J8" s="1377">
        <v>219</v>
      </c>
      <c r="K8" s="1377">
        <v>7</v>
      </c>
      <c r="L8" s="1378">
        <f t="shared" si="0"/>
        <v>53.427769611118535</v>
      </c>
      <c r="M8" s="1379">
        <f t="shared" si="1"/>
        <v>24.001069089937189</v>
      </c>
    </row>
    <row r="9" spans="1:13" ht="18" customHeight="1">
      <c r="A9" s="147">
        <v>27</v>
      </c>
      <c r="B9" s="1377">
        <v>7503</v>
      </c>
      <c r="C9" s="1377">
        <v>4147</v>
      </c>
      <c r="D9" s="1377">
        <v>1082</v>
      </c>
      <c r="E9" s="1377">
        <v>192</v>
      </c>
      <c r="F9" s="1377">
        <v>33</v>
      </c>
      <c r="G9" s="1377">
        <v>2</v>
      </c>
      <c r="H9" s="1377">
        <v>1785</v>
      </c>
      <c r="I9" s="1377">
        <v>48</v>
      </c>
      <c r="J9" s="1377">
        <v>214</v>
      </c>
      <c r="K9" s="1377">
        <v>2</v>
      </c>
      <c r="L9" s="1378">
        <f t="shared" si="0"/>
        <v>55.27122484339597</v>
      </c>
      <c r="M9" s="1379">
        <f t="shared" si="1"/>
        <v>23.817139810742368</v>
      </c>
    </row>
    <row r="10" spans="1:13" ht="18" customHeight="1">
      <c r="A10" s="147">
        <v>28</v>
      </c>
      <c r="B10" s="1377">
        <v>7348</v>
      </c>
      <c r="C10" s="1377">
        <v>4119</v>
      </c>
      <c r="D10" s="1377">
        <v>1056</v>
      </c>
      <c r="E10" s="1377">
        <v>172</v>
      </c>
      <c r="F10" s="1377">
        <v>31</v>
      </c>
      <c r="G10" s="1377">
        <v>2</v>
      </c>
      <c r="H10" s="1377">
        <v>1684</v>
      </c>
      <c r="I10" s="1377">
        <v>29</v>
      </c>
      <c r="J10" s="1377">
        <v>255</v>
      </c>
      <c r="K10" s="1377">
        <v>2</v>
      </c>
      <c r="L10" s="1378">
        <f t="shared" si="0"/>
        <v>56.056069678824173</v>
      </c>
      <c r="M10" s="1379">
        <f t="shared" si="1"/>
        <v>22.945019052803485</v>
      </c>
    </row>
    <row r="11" spans="1:13" ht="18" customHeight="1">
      <c r="A11" s="147">
        <v>29</v>
      </c>
      <c r="B11" s="1377">
        <v>7564</v>
      </c>
      <c r="C11" s="1377">
        <v>4227</v>
      </c>
      <c r="D11" s="1377">
        <v>1121</v>
      </c>
      <c r="E11" s="1377">
        <v>147</v>
      </c>
      <c r="F11" s="1377">
        <v>29</v>
      </c>
      <c r="G11" s="1377">
        <v>2</v>
      </c>
      <c r="H11" s="1377">
        <v>1737</v>
      </c>
      <c r="I11" s="1377">
        <v>45</v>
      </c>
      <c r="J11" s="1377">
        <v>256</v>
      </c>
      <c r="K11" s="1377">
        <v>2</v>
      </c>
      <c r="L11" s="1378">
        <f t="shared" si="0"/>
        <v>55.883130618720259</v>
      </c>
      <c r="M11" s="1379">
        <f t="shared" si="1"/>
        <v>22.990481226864095</v>
      </c>
    </row>
    <row r="12" spans="1:13" ht="18" customHeight="1">
      <c r="A12" s="147">
        <v>30</v>
      </c>
      <c r="B12" s="1377">
        <v>7365</v>
      </c>
      <c r="C12" s="1377">
        <v>4183</v>
      </c>
      <c r="D12" s="1377">
        <v>1120</v>
      </c>
      <c r="E12" s="1377">
        <v>174</v>
      </c>
      <c r="F12" s="1377">
        <v>22</v>
      </c>
      <c r="G12" s="1377">
        <v>2</v>
      </c>
      <c r="H12" s="1377">
        <v>1599</v>
      </c>
      <c r="I12" s="1377">
        <v>36</v>
      </c>
      <c r="J12" s="1377">
        <v>230</v>
      </c>
      <c r="K12" s="1377" t="s">
        <v>111</v>
      </c>
      <c r="L12" s="1378">
        <f t="shared" si="0"/>
        <v>56.795655125594024</v>
      </c>
      <c r="M12" s="1379">
        <f t="shared" si="1"/>
        <v>21.737949762389679</v>
      </c>
    </row>
    <row r="13" spans="1:13" ht="18" customHeight="1">
      <c r="A13" s="571" t="s">
        <v>685</v>
      </c>
      <c r="B13" s="1377">
        <v>7167</v>
      </c>
      <c r="C13" s="1377">
        <v>4012</v>
      </c>
      <c r="D13" s="1377">
        <v>1064</v>
      </c>
      <c r="E13" s="1377">
        <v>171</v>
      </c>
      <c r="F13" s="1377">
        <v>20</v>
      </c>
      <c r="G13" s="1377">
        <v>2</v>
      </c>
      <c r="H13" s="1377">
        <v>1628</v>
      </c>
      <c r="I13" s="1377">
        <v>51</v>
      </c>
      <c r="J13" s="1377">
        <v>221</v>
      </c>
      <c r="K13" s="1377" t="s">
        <v>527</v>
      </c>
      <c r="L13" s="1378">
        <f t="shared" si="0"/>
        <v>55.978791684107719</v>
      </c>
      <c r="M13" s="1379">
        <f t="shared" si="1"/>
        <v>22.743128226594113</v>
      </c>
    </row>
    <row r="14" spans="1:13" ht="18" customHeight="1">
      <c r="A14" s="147">
        <v>2</v>
      </c>
      <c r="B14" s="1377">
        <v>7260</v>
      </c>
      <c r="C14" s="1377">
        <v>4133</v>
      </c>
      <c r="D14" s="1377">
        <v>1091</v>
      </c>
      <c r="E14" s="1377">
        <v>102</v>
      </c>
      <c r="F14" s="1377">
        <v>27</v>
      </c>
      <c r="G14" s="1377">
        <v>2</v>
      </c>
      <c r="H14" s="1377">
        <v>1653</v>
      </c>
      <c r="I14" s="1377">
        <v>32</v>
      </c>
      <c r="J14" s="1377">
        <v>222</v>
      </c>
      <c r="K14" s="1377" t="s">
        <v>527</v>
      </c>
      <c r="L14" s="1378">
        <f t="shared" si="0"/>
        <v>56.928374655647382</v>
      </c>
      <c r="M14" s="1379">
        <f t="shared" si="1"/>
        <v>22.796143250688704</v>
      </c>
    </row>
    <row r="15" spans="1:13" ht="18" customHeight="1">
      <c r="A15" s="571">
        <v>3</v>
      </c>
      <c r="B15" s="1377">
        <v>7089</v>
      </c>
      <c r="C15" s="1377">
        <v>4220</v>
      </c>
      <c r="D15" s="1377">
        <v>1055</v>
      </c>
      <c r="E15" s="1377">
        <v>92</v>
      </c>
      <c r="F15" s="1377">
        <v>17</v>
      </c>
      <c r="G15" s="1377">
        <v>1</v>
      </c>
      <c r="H15" s="1377">
        <v>1464</v>
      </c>
      <c r="I15" s="1377">
        <v>35</v>
      </c>
      <c r="J15" s="1377">
        <v>206</v>
      </c>
      <c r="K15" s="1377" t="s">
        <v>527</v>
      </c>
      <c r="L15" s="1378">
        <f t="shared" ref="L15" si="2">C15/B15*100</f>
        <v>59.528847510227109</v>
      </c>
      <c r="M15" s="1379">
        <f t="shared" ref="M15" si="3">(G15+H15)/B15*100</f>
        <v>20.665820284948509</v>
      </c>
    </row>
    <row r="16" spans="1:13" ht="18" customHeight="1">
      <c r="A16" s="147">
        <v>4</v>
      </c>
      <c r="B16" s="1377">
        <v>6705</v>
      </c>
      <c r="C16" s="1377">
        <v>4013</v>
      </c>
      <c r="D16" s="1377">
        <v>1033</v>
      </c>
      <c r="E16" s="1377">
        <v>107</v>
      </c>
      <c r="F16" s="1377">
        <v>19</v>
      </c>
      <c r="G16" s="1377">
        <v>1</v>
      </c>
      <c r="H16" s="1377">
        <v>1282</v>
      </c>
      <c r="I16" s="1377">
        <v>30</v>
      </c>
      <c r="J16" s="1377">
        <v>221</v>
      </c>
      <c r="K16" s="1377" t="s">
        <v>188</v>
      </c>
      <c r="L16" s="1378">
        <f>C16/B16*100</f>
        <v>59.850857568978377</v>
      </c>
      <c r="M16" s="1379">
        <f t="shared" ref="M16" si="4">(G16+H16)/B16*100</f>
        <v>19.13497390007457</v>
      </c>
    </row>
    <row r="17" spans="1:23" ht="18" customHeight="1">
      <c r="A17" s="1807">
        <v>5</v>
      </c>
      <c r="B17" s="2283">
        <v>6667</v>
      </c>
      <c r="C17" s="2283">
        <v>4179</v>
      </c>
      <c r="D17" s="2283">
        <v>1007</v>
      </c>
      <c r="E17" s="2283">
        <v>76</v>
      </c>
      <c r="F17" s="2283">
        <v>21</v>
      </c>
      <c r="G17" s="2284" t="s">
        <v>3989</v>
      </c>
      <c r="H17" s="2284">
        <v>1172</v>
      </c>
      <c r="I17" s="2284">
        <v>22</v>
      </c>
      <c r="J17" s="2284">
        <v>190</v>
      </c>
      <c r="K17" s="2284" t="s">
        <v>3989</v>
      </c>
      <c r="L17" s="2285">
        <v>62.681865906704665</v>
      </c>
      <c r="M17" s="2286">
        <v>17.579121043947804</v>
      </c>
    </row>
    <row r="18" spans="1:23" ht="18" customHeight="1">
      <c r="A18" s="1817">
        <v>6</v>
      </c>
      <c r="B18" s="2287">
        <v>6515</v>
      </c>
      <c r="C18" s="2287">
        <v>3992</v>
      </c>
      <c r="D18" s="2287">
        <v>1000</v>
      </c>
      <c r="E18" s="2287">
        <v>80</v>
      </c>
      <c r="F18" s="2287">
        <v>17</v>
      </c>
      <c r="G18" s="2288" t="s">
        <v>3989</v>
      </c>
      <c r="H18" s="2288">
        <v>1231</v>
      </c>
      <c r="I18" s="2288">
        <v>16</v>
      </c>
      <c r="J18" s="2288">
        <v>179</v>
      </c>
      <c r="K18" s="2288" t="s">
        <v>3989</v>
      </c>
      <c r="L18" s="2289">
        <v>61.273983115886416</v>
      </c>
      <c r="M18" s="2290">
        <v>18.894858019953951</v>
      </c>
    </row>
    <row r="19" spans="1:23" ht="18" customHeight="1">
      <c r="A19" s="599" t="s">
        <v>3952</v>
      </c>
      <c r="B19" s="241"/>
      <c r="C19" s="241"/>
      <c r="D19" s="241"/>
      <c r="E19" s="241"/>
      <c r="F19" s="241"/>
      <c r="G19" s="241"/>
    </row>
    <row r="20" spans="1:23" ht="18" customHeight="1">
      <c r="A20" s="599"/>
    </row>
    <row r="21" spans="1:23" ht="25.5" customHeight="1">
      <c r="O21" s="337" t="s">
        <v>3584</v>
      </c>
      <c r="P21" s="337"/>
      <c r="Q21" s="337"/>
      <c r="R21" s="337"/>
      <c r="S21" s="337"/>
      <c r="W21" s="185" t="s">
        <v>674</v>
      </c>
    </row>
    <row r="22" spans="1:23" ht="18" customHeight="1">
      <c r="O22" s="2647" t="s">
        <v>146</v>
      </c>
      <c r="P22" s="2592" t="s">
        <v>687</v>
      </c>
      <c r="Q22" s="2592" t="s">
        <v>700</v>
      </c>
      <c r="R22" s="2592"/>
      <c r="S22" s="2592"/>
      <c r="T22" s="2594" t="s">
        <v>701</v>
      </c>
      <c r="U22" s="2643"/>
      <c r="V22" s="2590"/>
      <c r="W22" s="2847" t="s">
        <v>702</v>
      </c>
    </row>
    <row r="23" spans="1:23" ht="18" customHeight="1">
      <c r="O23" s="2722"/>
      <c r="P23" s="2592"/>
      <c r="Q23" s="587" t="s">
        <v>101</v>
      </c>
      <c r="R23" s="587" t="s">
        <v>442</v>
      </c>
      <c r="S23" s="587" t="s">
        <v>443</v>
      </c>
      <c r="T23" s="567" t="s">
        <v>101</v>
      </c>
      <c r="U23" s="587" t="s">
        <v>442</v>
      </c>
      <c r="V23" s="587" t="s">
        <v>443</v>
      </c>
      <c r="W23" s="2987"/>
    </row>
    <row r="24" spans="1:23" ht="18" customHeight="1">
      <c r="O24" s="126"/>
      <c r="P24" s="254"/>
      <c r="Q24" s="254" t="s">
        <v>324</v>
      </c>
      <c r="R24" s="159" t="s">
        <v>324</v>
      </c>
      <c r="S24" s="159" t="s">
        <v>324</v>
      </c>
      <c r="T24" s="255" t="s">
        <v>324</v>
      </c>
      <c r="U24" s="159" t="s">
        <v>324</v>
      </c>
      <c r="V24" s="159" t="s">
        <v>324</v>
      </c>
      <c r="W24" s="255" t="s">
        <v>324</v>
      </c>
    </row>
    <row r="25" spans="1:23" ht="18" hidden="1" customHeight="1">
      <c r="O25" s="571" t="s">
        <v>3047</v>
      </c>
      <c r="P25" s="160">
        <v>1</v>
      </c>
      <c r="Q25" s="160">
        <v>51</v>
      </c>
      <c r="R25" s="160">
        <v>28</v>
      </c>
      <c r="S25" s="160">
        <v>23</v>
      </c>
      <c r="T25" s="161">
        <v>18</v>
      </c>
      <c r="U25" s="160">
        <v>18</v>
      </c>
      <c r="V25" s="167" t="s">
        <v>680</v>
      </c>
      <c r="W25" s="1380">
        <f t="shared" ref="W25:W32" si="5">Q25/T25</f>
        <v>2.8333333333333335</v>
      </c>
    </row>
    <row r="26" spans="1:23" ht="18" customHeight="1">
      <c r="O26" s="571" t="s">
        <v>3987</v>
      </c>
      <c r="P26" s="160">
        <v>1</v>
      </c>
      <c r="Q26" s="160">
        <v>72</v>
      </c>
      <c r="R26" s="160">
        <v>48</v>
      </c>
      <c r="S26" s="160">
        <v>24</v>
      </c>
      <c r="T26" s="161">
        <v>17</v>
      </c>
      <c r="U26" s="160">
        <v>16</v>
      </c>
      <c r="V26" s="160">
        <v>1</v>
      </c>
      <c r="W26" s="1380">
        <f t="shared" si="5"/>
        <v>4.2352941176470589</v>
      </c>
    </row>
    <row r="27" spans="1:23" ht="18" customHeight="1">
      <c r="O27" s="571">
        <v>25</v>
      </c>
      <c r="P27" s="160">
        <v>1</v>
      </c>
      <c r="Q27" s="160">
        <v>77</v>
      </c>
      <c r="R27" s="160">
        <v>30</v>
      </c>
      <c r="S27" s="160">
        <v>47</v>
      </c>
      <c r="T27" s="161">
        <v>17</v>
      </c>
      <c r="U27" s="160">
        <v>15</v>
      </c>
      <c r="V27" s="160">
        <v>2</v>
      </c>
      <c r="W27" s="1380">
        <f t="shared" si="5"/>
        <v>4.5294117647058822</v>
      </c>
    </row>
    <row r="28" spans="1:23" ht="18" customHeight="1">
      <c r="O28" s="571">
        <v>26</v>
      </c>
      <c r="P28" s="160">
        <v>1</v>
      </c>
      <c r="Q28" s="160">
        <v>64</v>
      </c>
      <c r="R28" s="160">
        <v>35</v>
      </c>
      <c r="S28" s="160">
        <v>29</v>
      </c>
      <c r="T28" s="161">
        <v>17</v>
      </c>
      <c r="U28" s="160">
        <v>15</v>
      </c>
      <c r="V28" s="160">
        <v>2</v>
      </c>
      <c r="W28" s="1380">
        <f t="shared" si="5"/>
        <v>3.7647058823529411</v>
      </c>
    </row>
    <row r="29" spans="1:23" ht="18" customHeight="1">
      <c r="O29" s="571">
        <v>27</v>
      </c>
      <c r="P29" s="160">
        <v>1</v>
      </c>
      <c r="Q29" s="160">
        <v>78</v>
      </c>
      <c r="R29" s="160">
        <v>58</v>
      </c>
      <c r="S29" s="160">
        <v>20</v>
      </c>
      <c r="T29" s="161">
        <v>16</v>
      </c>
      <c r="U29" s="160">
        <v>14</v>
      </c>
      <c r="V29" s="160">
        <v>2</v>
      </c>
      <c r="W29" s="1380">
        <f t="shared" si="5"/>
        <v>4.875</v>
      </c>
    </row>
    <row r="30" spans="1:23" ht="18" customHeight="1">
      <c r="O30" s="571">
        <v>28</v>
      </c>
      <c r="P30" s="160">
        <v>1</v>
      </c>
      <c r="Q30" s="160">
        <v>68</v>
      </c>
      <c r="R30" s="160">
        <v>41</v>
      </c>
      <c r="S30" s="160">
        <v>27</v>
      </c>
      <c r="T30" s="161">
        <v>14</v>
      </c>
      <c r="U30" s="160">
        <v>12</v>
      </c>
      <c r="V30" s="160">
        <v>2</v>
      </c>
      <c r="W30" s="1380">
        <f t="shared" si="5"/>
        <v>4.8571428571428568</v>
      </c>
    </row>
    <row r="31" spans="1:23" ht="18" customHeight="1">
      <c r="O31" s="571">
        <v>29</v>
      </c>
      <c r="P31" s="160">
        <v>1</v>
      </c>
      <c r="Q31" s="160">
        <v>92</v>
      </c>
      <c r="R31" s="160">
        <v>66</v>
      </c>
      <c r="S31" s="160">
        <v>26</v>
      </c>
      <c r="T31" s="161">
        <v>15</v>
      </c>
      <c r="U31" s="160">
        <v>13</v>
      </c>
      <c r="V31" s="160">
        <v>2</v>
      </c>
      <c r="W31" s="1380">
        <f t="shared" si="5"/>
        <v>6.1333333333333337</v>
      </c>
    </row>
    <row r="32" spans="1:23" ht="18" customHeight="1">
      <c r="O32" s="571">
        <v>30</v>
      </c>
      <c r="P32" s="160">
        <v>1</v>
      </c>
      <c r="Q32" s="160">
        <v>97</v>
      </c>
      <c r="R32" s="160">
        <v>70</v>
      </c>
      <c r="S32" s="160">
        <v>27</v>
      </c>
      <c r="T32" s="161">
        <v>13</v>
      </c>
      <c r="U32" s="160">
        <v>11</v>
      </c>
      <c r="V32" s="160">
        <v>2</v>
      </c>
      <c r="W32" s="1380">
        <f t="shared" si="5"/>
        <v>7.4615384615384617</v>
      </c>
    </row>
    <row r="33" spans="15:23" ht="18" customHeight="1">
      <c r="O33" s="571" t="s">
        <v>685</v>
      </c>
      <c r="P33" s="160">
        <v>1</v>
      </c>
      <c r="Q33" s="160">
        <v>106</v>
      </c>
      <c r="R33" s="160">
        <v>68</v>
      </c>
      <c r="S33" s="160">
        <v>38</v>
      </c>
      <c r="T33" s="161">
        <v>13</v>
      </c>
      <c r="U33" s="160">
        <v>11</v>
      </c>
      <c r="V33" s="160">
        <v>2</v>
      </c>
      <c r="W33" s="1380">
        <f>Q33/T33</f>
        <v>8.1538461538461533</v>
      </c>
    </row>
    <row r="34" spans="15:23" ht="18" customHeight="1">
      <c r="O34" s="571">
        <v>2</v>
      </c>
      <c r="P34" s="160">
        <v>1</v>
      </c>
      <c r="Q34" s="160">
        <v>102</v>
      </c>
      <c r="R34" s="160">
        <v>65</v>
      </c>
      <c r="S34" s="160">
        <v>37</v>
      </c>
      <c r="T34" s="161">
        <v>14</v>
      </c>
      <c r="U34" s="160">
        <v>12</v>
      </c>
      <c r="V34" s="160">
        <v>2</v>
      </c>
      <c r="W34" s="1380">
        <f t="shared" ref="W34" si="6">Q34/T34</f>
        <v>7.2857142857142856</v>
      </c>
    </row>
    <row r="35" spans="15:23" ht="18" customHeight="1">
      <c r="O35" s="571">
        <v>3</v>
      </c>
      <c r="P35" s="160">
        <v>1</v>
      </c>
      <c r="Q35" s="160">
        <v>126</v>
      </c>
      <c r="R35" s="160">
        <v>93</v>
      </c>
      <c r="S35" s="160">
        <v>33</v>
      </c>
      <c r="T35" s="161">
        <v>13</v>
      </c>
      <c r="U35" s="160">
        <v>12</v>
      </c>
      <c r="V35" s="160">
        <v>1</v>
      </c>
      <c r="W35" s="1380">
        <f>Q35/T35</f>
        <v>9.6923076923076916</v>
      </c>
    </row>
    <row r="36" spans="15:23" ht="18" customHeight="1">
      <c r="O36" s="1751">
        <v>4</v>
      </c>
      <c r="P36" s="160">
        <v>1</v>
      </c>
      <c r="Q36" s="160">
        <v>57</v>
      </c>
      <c r="R36" s="160">
        <v>42</v>
      </c>
      <c r="S36" s="160">
        <v>15</v>
      </c>
      <c r="T36" s="161">
        <v>14</v>
      </c>
      <c r="U36" s="160">
        <v>13</v>
      </c>
      <c r="V36" s="160">
        <v>1</v>
      </c>
      <c r="W36" s="1380">
        <f>Q36/T36</f>
        <v>4.0714285714285712</v>
      </c>
    </row>
    <row r="37" spans="15:23" ht="18" customHeight="1">
      <c r="O37" s="1807">
        <v>5</v>
      </c>
      <c r="P37" s="2291">
        <v>1</v>
      </c>
      <c r="Q37" s="2291">
        <v>49</v>
      </c>
      <c r="R37" s="2291">
        <v>34</v>
      </c>
      <c r="S37" s="2291">
        <v>15</v>
      </c>
      <c r="T37" s="2292">
        <v>15</v>
      </c>
      <c r="U37" s="2293">
        <v>14</v>
      </c>
      <c r="V37" s="2291">
        <v>1</v>
      </c>
      <c r="W37" s="1380">
        <f>Q37/T37</f>
        <v>3.2666666666666666</v>
      </c>
    </row>
    <row r="38" spans="15:23" ht="18" customHeight="1">
      <c r="O38" s="1788">
        <v>6</v>
      </c>
      <c r="P38" s="2294">
        <v>1</v>
      </c>
      <c r="Q38" s="2294">
        <v>61</v>
      </c>
      <c r="R38" s="2294">
        <v>43</v>
      </c>
      <c r="S38" s="2294">
        <v>18</v>
      </c>
      <c r="T38" s="2295">
        <v>14</v>
      </c>
      <c r="U38" s="2296">
        <v>14</v>
      </c>
      <c r="V38" s="2522" t="s">
        <v>188</v>
      </c>
      <c r="W38" s="2297">
        <f>Q38/T38</f>
        <v>4.3571428571428568</v>
      </c>
    </row>
    <row r="39" spans="15:23" ht="18" customHeight="1">
      <c r="O39" s="599" t="s">
        <v>3952</v>
      </c>
      <c r="P39" s="599"/>
      <c r="Q39" s="599"/>
      <c r="R39" s="599"/>
      <c r="S39" s="599"/>
      <c r="T39" s="599"/>
      <c r="U39" s="599"/>
    </row>
    <row r="40" spans="15:23" ht="18" customHeight="1">
      <c r="O40" s="599"/>
      <c r="P40" s="599"/>
      <c r="Q40" s="599"/>
      <c r="R40" s="599"/>
      <c r="S40" s="599"/>
      <c r="T40" s="599"/>
      <c r="U40" s="599"/>
    </row>
  </sheetData>
  <mergeCells count="6">
    <mergeCell ref="W22:W23"/>
    <mergeCell ref="A2:A3"/>
    <mergeCell ref="O22:O23"/>
    <mergeCell ref="P22:P23"/>
    <mergeCell ref="Q22:S22"/>
    <mergeCell ref="T22:V2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053C-AB51-4F3E-BC42-C1C2C85BA16B}">
  <dimension ref="A1:F41"/>
  <sheetViews>
    <sheetView view="pageBreakPreview" zoomScaleNormal="100" zoomScaleSheetLayoutView="100" workbookViewId="0">
      <selection activeCell="I50" sqref="I50"/>
    </sheetView>
  </sheetViews>
  <sheetFormatPr defaultRowHeight="24.95" customHeight="1"/>
  <cols>
    <col min="1" max="4" width="14.25" style="4" customWidth="1"/>
    <col min="5" max="244" width="9" style="4"/>
    <col min="245" max="245" width="12" style="4" customWidth="1"/>
    <col min="246" max="246" width="9.875" style="4" customWidth="1"/>
    <col min="247" max="247" width="10.375" style="4" customWidth="1"/>
    <col min="248" max="249" width="9.125" style="4" customWidth="1"/>
    <col min="250" max="250" width="9.5" style="4" customWidth="1"/>
    <col min="251" max="251" width="9.75" style="4" customWidth="1"/>
    <col min="252" max="500" width="9" style="4"/>
    <col min="501" max="501" width="12" style="4" customWidth="1"/>
    <col min="502" max="502" width="9.875" style="4" customWidth="1"/>
    <col min="503" max="503" width="10.375" style="4" customWidth="1"/>
    <col min="504" max="505" width="9.125" style="4" customWidth="1"/>
    <col min="506" max="506" width="9.5" style="4" customWidth="1"/>
    <col min="507" max="507" width="9.75" style="4" customWidth="1"/>
    <col min="508" max="756" width="9" style="4"/>
    <col min="757" max="757" width="12" style="4" customWidth="1"/>
    <col min="758" max="758" width="9.875" style="4" customWidth="1"/>
    <col min="759" max="759" width="10.375" style="4" customWidth="1"/>
    <col min="760" max="761" width="9.125" style="4" customWidth="1"/>
    <col min="762" max="762" width="9.5" style="4" customWidth="1"/>
    <col min="763" max="763" width="9.75" style="4" customWidth="1"/>
    <col min="764" max="1012" width="9" style="4"/>
    <col min="1013" max="1013" width="12" style="4" customWidth="1"/>
    <col min="1014" max="1014" width="9.875" style="4" customWidth="1"/>
    <col min="1015" max="1015" width="10.375" style="4" customWidth="1"/>
    <col min="1016" max="1017" width="9.125" style="4" customWidth="1"/>
    <col min="1018" max="1018" width="9.5" style="4" customWidth="1"/>
    <col min="1019" max="1019" width="9.75" style="4" customWidth="1"/>
    <col min="1020" max="1268" width="9" style="4"/>
    <col min="1269" max="1269" width="12" style="4" customWidth="1"/>
    <col min="1270" max="1270" width="9.875" style="4" customWidth="1"/>
    <col min="1271" max="1271" width="10.375" style="4" customWidth="1"/>
    <col min="1272" max="1273" width="9.125" style="4" customWidth="1"/>
    <col min="1274" max="1274" width="9.5" style="4" customWidth="1"/>
    <col min="1275" max="1275" width="9.75" style="4" customWidth="1"/>
    <col min="1276" max="1524" width="9" style="4"/>
    <col min="1525" max="1525" width="12" style="4" customWidth="1"/>
    <col min="1526" max="1526" width="9.875" style="4" customWidth="1"/>
    <col min="1527" max="1527" width="10.375" style="4" customWidth="1"/>
    <col min="1528" max="1529" width="9.125" style="4" customWidth="1"/>
    <col min="1530" max="1530" width="9.5" style="4" customWidth="1"/>
    <col min="1531" max="1531" width="9.75" style="4" customWidth="1"/>
    <col min="1532" max="1780" width="9" style="4"/>
    <col min="1781" max="1781" width="12" style="4" customWidth="1"/>
    <col min="1782" max="1782" width="9.875" style="4" customWidth="1"/>
    <col min="1783" max="1783" width="10.375" style="4" customWidth="1"/>
    <col min="1784" max="1785" width="9.125" style="4" customWidth="1"/>
    <col min="1786" max="1786" width="9.5" style="4" customWidth="1"/>
    <col min="1787" max="1787" width="9.75" style="4" customWidth="1"/>
    <col min="1788" max="2036" width="9" style="4"/>
    <col min="2037" max="2037" width="12" style="4" customWidth="1"/>
    <col min="2038" max="2038" width="9.875" style="4" customWidth="1"/>
    <col min="2039" max="2039" width="10.375" style="4" customWidth="1"/>
    <col min="2040" max="2041" width="9.125" style="4" customWidth="1"/>
    <col min="2042" max="2042" width="9.5" style="4" customWidth="1"/>
    <col min="2043" max="2043" width="9.75" style="4" customWidth="1"/>
    <col min="2044" max="2292" width="9" style="4"/>
    <col min="2293" max="2293" width="12" style="4" customWidth="1"/>
    <col min="2294" max="2294" width="9.875" style="4" customWidth="1"/>
    <col min="2295" max="2295" width="10.375" style="4" customWidth="1"/>
    <col min="2296" max="2297" width="9.125" style="4" customWidth="1"/>
    <col min="2298" max="2298" width="9.5" style="4" customWidth="1"/>
    <col min="2299" max="2299" width="9.75" style="4" customWidth="1"/>
    <col min="2300" max="2548" width="9" style="4"/>
    <col min="2549" max="2549" width="12" style="4" customWidth="1"/>
    <col min="2550" max="2550" width="9.875" style="4" customWidth="1"/>
    <col min="2551" max="2551" width="10.375" style="4" customWidth="1"/>
    <col min="2552" max="2553" width="9.125" style="4" customWidth="1"/>
    <col min="2554" max="2554" width="9.5" style="4" customWidth="1"/>
    <col min="2555" max="2555" width="9.75" style="4" customWidth="1"/>
    <col min="2556" max="2804" width="9" style="4"/>
    <col min="2805" max="2805" width="12" style="4" customWidth="1"/>
    <col min="2806" max="2806" width="9.875" style="4" customWidth="1"/>
    <col min="2807" max="2807" width="10.375" style="4" customWidth="1"/>
    <col min="2808" max="2809" width="9.125" style="4" customWidth="1"/>
    <col min="2810" max="2810" width="9.5" style="4" customWidth="1"/>
    <col min="2811" max="2811" width="9.75" style="4" customWidth="1"/>
    <col min="2812" max="3060" width="9" style="4"/>
    <col min="3061" max="3061" width="12" style="4" customWidth="1"/>
    <col min="3062" max="3062" width="9.875" style="4" customWidth="1"/>
    <col min="3063" max="3063" width="10.375" style="4" customWidth="1"/>
    <col min="3064" max="3065" width="9.125" style="4" customWidth="1"/>
    <col min="3066" max="3066" width="9.5" style="4" customWidth="1"/>
    <col min="3067" max="3067" width="9.75" style="4" customWidth="1"/>
    <col min="3068" max="3316" width="9" style="4"/>
    <col min="3317" max="3317" width="12" style="4" customWidth="1"/>
    <col min="3318" max="3318" width="9.875" style="4" customWidth="1"/>
    <col min="3319" max="3319" width="10.375" style="4" customWidth="1"/>
    <col min="3320" max="3321" width="9.125" style="4" customWidth="1"/>
    <col min="3322" max="3322" width="9.5" style="4" customWidth="1"/>
    <col min="3323" max="3323" width="9.75" style="4" customWidth="1"/>
    <col min="3324" max="3572" width="9" style="4"/>
    <col min="3573" max="3573" width="12" style="4" customWidth="1"/>
    <col min="3574" max="3574" width="9.875" style="4" customWidth="1"/>
    <col min="3575" max="3575" width="10.375" style="4" customWidth="1"/>
    <col min="3576" max="3577" width="9.125" style="4" customWidth="1"/>
    <col min="3578" max="3578" width="9.5" style="4" customWidth="1"/>
    <col min="3579" max="3579" width="9.75" style="4" customWidth="1"/>
    <col min="3580" max="3828" width="9" style="4"/>
    <col min="3829" max="3829" width="12" style="4" customWidth="1"/>
    <col min="3830" max="3830" width="9.875" style="4" customWidth="1"/>
    <col min="3831" max="3831" width="10.375" style="4" customWidth="1"/>
    <col min="3832" max="3833" width="9.125" style="4" customWidth="1"/>
    <col min="3834" max="3834" width="9.5" style="4" customWidth="1"/>
    <col min="3835" max="3835" width="9.75" style="4" customWidth="1"/>
    <col min="3836" max="4084" width="9" style="4"/>
    <col min="4085" max="4085" width="12" style="4" customWidth="1"/>
    <col min="4086" max="4086" width="9.875" style="4" customWidth="1"/>
    <col min="4087" max="4087" width="10.375" style="4" customWidth="1"/>
    <col min="4088" max="4089" width="9.125" style="4" customWidth="1"/>
    <col min="4090" max="4090" width="9.5" style="4" customWidth="1"/>
    <col min="4091" max="4091" width="9.75" style="4" customWidth="1"/>
    <col min="4092" max="4340" width="9" style="4"/>
    <col min="4341" max="4341" width="12" style="4" customWidth="1"/>
    <col min="4342" max="4342" width="9.875" style="4" customWidth="1"/>
    <col min="4343" max="4343" width="10.375" style="4" customWidth="1"/>
    <col min="4344" max="4345" width="9.125" style="4" customWidth="1"/>
    <col min="4346" max="4346" width="9.5" style="4" customWidth="1"/>
    <col min="4347" max="4347" width="9.75" style="4" customWidth="1"/>
    <col min="4348" max="4596" width="9" style="4"/>
    <col min="4597" max="4597" width="12" style="4" customWidth="1"/>
    <col min="4598" max="4598" width="9.875" style="4" customWidth="1"/>
    <col min="4599" max="4599" width="10.375" style="4" customWidth="1"/>
    <col min="4600" max="4601" width="9.125" style="4" customWidth="1"/>
    <col min="4602" max="4602" width="9.5" style="4" customWidth="1"/>
    <col min="4603" max="4603" width="9.75" style="4" customWidth="1"/>
    <col min="4604" max="4852" width="9" style="4"/>
    <col min="4853" max="4853" width="12" style="4" customWidth="1"/>
    <col min="4854" max="4854" width="9.875" style="4" customWidth="1"/>
    <col min="4855" max="4855" width="10.375" style="4" customWidth="1"/>
    <col min="4856" max="4857" width="9.125" style="4" customWidth="1"/>
    <col min="4858" max="4858" width="9.5" style="4" customWidth="1"/>
    <col min="4859" max="4859" width="9.75" style="4" customWidth="1"/>
    <col min="4860" max="5108" width="9" style="4"/>
    <col min="5109" max="5109" width="12" style="4" customWidth="1"/>
    <col min="5110" max="5110" width="9.875" style="4" customWidth="1"/>
    <col min="5111" max="5111" width="10.375" style="4" customWidth="1"/>
    <col min="5112" max="5113" width="9.125" style="4" customWidth="1"/>
    <col min="5114" max="5114" width="9.5" style="4" customWidth="1"/>
    <col min="5115" max="5115" width="9.75" style="4" customWidth="1"/>
    <col min="5116" max="5364" width="9" style="4"/>
    <col min="5365" max="5365" width="12" style="4" customWidth="1"/>
    <col min="5366" max="5366" width="9.875" style="4" customWidth="1"/>
    <col min="5367" max="5367" width="10.375" style="4" customWidth="1"/>
    <col min="5368" max="5369" width="9.125" style="4" customWidth="1"/>
    <col min="5370" max="5370" width="9.5" style="4" customWidth="1"/>
    <col min="5371" max="5371" width="9.75" style="4" customWidth="1"/>
    <col min="5372" max="5620" width="9" style="4"/>
    <col min="5621" max="5621" width="12" style="4" customWidth="1"/>
    <col min="5622" max="5622" width="9.875" style="4" customWidth="1"/>
    <col min="5623" max="5623" width="10.375" style="4" customWidth="1"/>
    <col min="5624" max="5625" width="9.125" style="4" customWidth="1"/>
    <col min="5626" max="5626" width="9.5" style="4" customWidth="1"/>
    <col min="5627" max="5627" width="9.75" style="4" customWidth="1"/>
    <col min="5628" max="5876" width="9" style="4"/>
    <col min="5877" max="5877" width="12" style="4" customWidth="1"/>
    <col min="5878" max="5878" width="9.875" style="4" customWidth="1"/>
    <col min="5879" max="5879" width="10.375" style="4" customWidth="1"/>
    <col min="5880" max="5881" width="9.125" style="4" customWidth="1"/>
    <col min="5882" max="5882" width="9.5" style="4" customWidth="1"/>
    <col min="5883" max="5883" width="9.75" style="4" customWidth="1"/>
    <col min="5884" max="6132" width="9" style="4"/>
    <col min="6133" max="6133" width="12" style="4" customWidth="1"/>
    <col min="6134" max="6134" width="9.875" style="4" customWidth="1"/>
    <col min="6135" max="6135" width="10.375" style="4" customWidth="1"/>
    <col min="6136" max="6137" width="9.125" style="4" customWidth="1"/>
    <col min="6138" max="6138" width="9.5" style="4" customWidth="1"/>
    <col min="6139" max="6139" width="9.75" style="4" customWidth="1"/>
    <col min="6140" max="6388" width="9" style="4"/>
    <col min="6389" max="6389" width="12" style="4" customWidth="1"/>
    <col min="6390" max="6390" width="9.875" style="4" customWidth="1"/>
    <col min="6391" max="6391" width="10.375" style="4" customWidth="1"/>
    <col min="6392" max="6393" width="9.125" style="4" customWidth="1"/>
    <col min="6394" max="6394" width="9.5" style="4" customWidth="1"/>
    <col min="6395" max="6395" width="9.75" style="4" customWidth="1"/>
    <col min="6396" max="6644" width="9" style="4"/>
    <col min="6645" max="6645" width="12" style="4" customWidth="1"/>
    <col min="6646" max="6646" width="9.875" style="4" customWidth="1"/>
    <col min="6647" max="6647" width="10.375" style="4" customWidth="1"/>
    <col min="6648" max="6649" width="9.125" style="4" customWidth="1"/>
    <col min="6650" max="6650" width="9.5" style="4" customWidth="1"/>
    <col min="6651" max="6651" width="9.75" style="4" customWidth="1"/>
    <col min="6652" max="6900" width="9" style="4"/>
    <col min="6901" max="6901" width="12" style="4" customWidth="1"/>
    <col min="6902" max="6902" width="9.875" style="4" customWidth="1"/>
    <col min="6903" max="6903" width="10.375" style="4" customWidth="1"/>
    <col min="6904" max="6905" width="9.125" style="4" customWidth="1"/>
    <col min="6906" max="6906" width="9.5" style="4" customWidth="1"/>
    <col min="6907" max="6907" width="9.75" style="4" customWidth="1"/>
    <col min="6908" max="7156" width="9" style="4"/>
    <col min="7157" max="7157" width="12" style="4" customWidth="1"/>
    <col min="7158" max="7158" width="9.875" style="4" customWidth="1"/>
    <col min="7159" max="7159" width="10.375" style="4" customWidth="1"/>
    <col min="7160" max="7161" width="9.125" style="4" customWidth="1"/>
    <col min="7162" max="7162" width="9.5" style="4" customWidth="1"/>
    <col min="7163" max="7163" width="9.75" style="4" customWidth="1"/>
    <col min="7164" max="7412" width="9" style="4"/>
    <col min="7413" max="7413" width="12" style="4" customWidth="1"/>
    <col min="7414" max="7414" width="9.875" style="4" customWidth="1"/>
    <col min="7415" max="7415" width="10.375" style="4" customWidth="1"/>
    <col min="7416" max="7417" width="9.125" style="4" customWidth="1"/>
    <col min="7418" max="7418" width="9.5" style="4" customWidth="1"/>
    <col min="7419" max="7419" width="9.75" style="4" customWidth="1"/>
    <col min="7420" max="7668" width="9" style="4"/>
    <col min="7669" max="7669" width="12" style="4" customWidth="1"/>
    <col min="7670" max="7670" width="9.875" style="4" customWidth="1"/>
    <col min="7671" max="7671" width="10.375" style="4" customWidth="1"/>
    <col min="7672" max="7673" width="9.125" style="4" customWidth="1"/>
    <col min="7674" max="7674" width="9.5" style="4" customWidth="1"/>
    <col min="7675" max="7675" width="9.75" style="4" customWidth="1"/>
    <col min="7676" max="7924" width="9" style="4"/>
    <col min="7925" max="7925" width="12" style="4" customWidth="1"/>
    <col min="7926" max="7926" width="9.875" style="4" customWidth="1"/>
    <col min="7927" max="7927" width="10.375" style="4" customWidth="1"/>
    <col min="7928" max="7929" width="9.125" style="4" customWidth="1"/>
    <col min="7930" max="7930" width="9.5" style="4" customWidth="1"/>
    <col min="7931" max="7931" width="9.75" style="4" customWidth="1"/>
    <col min="7932" max="8180" width="9" style="4"/>
    <col min="8181" max="8181" width="12" style="4" customWidth="1"/>
    <col min="8182" max="8182" width="9.875" style="4" customWidth="1"/>
    <col min="8183" max="8183" width="10.375" style="4" customWidth="1"/>
    <col min="8184" max="8185" width="9.125" style="4" customWidth="1"/>
    <col min="8186" max="8186" width="9.5" style="4" customWidth="1"/>
    <col min="8187" max="8187" width="9.75" style="4" customWidth="1"/>
    <col min="8188" max="8436" width="9" style="4"/>
    <col min="8437" max="8437" width="12" style="4" customWidth="1"/>
    <col min="8438" max="8438" width="9.875" style="4" customWidth="1"/>
    <col min="8439" max="8439" width="10.375" style="4" customWidth="1"/>
    <col min="8440" max="8441" width="9.125" style="4" customWidth="1"/>
    <col min="8442" max="8442" width="9.5" style="4" customWidth="1"/>
    <col min="8443" max="8443" width="9.75" style="4" customWidth="1"/>
    <col min="8444" max="8692" width="9" style="4"/>
    <col min="8693" max="8693" width="12" style="4" customWidth="1"/>
    <col min="8694" max="8694" width="9.875" style="4" customWidth="1"/>
    <col min="8695" max="8695" width="10.375" style="4" customWidth="1"/>
    <col min="8696" max="8697" width="9.125" style="4" customWidth="1"/>
    <col min="8698" max="8698" width="9.5" style="4" customWidth="1"/>
    <col min="8699" max="8699" width="9.75" style="4" customWidth="1"/>
    <col min="8700" max="8948" width="9" style="4"/>
    <col min="8949" max="8949" width="12" style="4" customWidth="1"/>
    <col min="8950" max="8950" width="9.875" style="4" customWidth="1"/>
    <col min="8951" max="8951" width="10.375" style="4" customWidth="1"/>
    <col min="8952" max="8953" width="9.125" style="4" customWidth="1"/>
    <col min="8954" max="8954" width="9.5" style="4" customWidth="1"/>
    <col min="8955" max="8955" width="9.75" style="4" customWidth="1"/>
    <col min="8956" max="9204" width="9" style="4"/>
    <col min="9205" max="9205" width="12" style="4" customWidth="1"/>
    <col min="9206" max="9206" width="9.875" style="4" customWidth="1"/>
    <col min="9207" max="9207" width="10.375" style="4" customWidth="1"/>
    <col min="9208" max="9209" width="9.125" style="4" customWidth="1"/>
    <col min="9210" max="9210" width="9.5" style="4" customWidth="1"/>
    <col min="9211" max="9211" width="9.75" style="4" customWidth="1"/>
    <col min="9212" max="9460" width="9" style="4"/>
    <col min="9461" max="9461" width="12" style="4" customWidth="1"/>
    <col min="9462" max="9462" width="9.875" style="4" customWidth="1"/>
    <col min="9463" max="9463" width="10.375" style="4" customWidth="1"/>
    <col min="9464" max="9465" width="9.125" style="4" customWidth="1"/>
    <col min="9466" max="9466" width="9.5" style="4" customWidth="1"/>
    <col min="9467" max="9467" width="9.75" style="4" customWidth="1"/>
    <col min="9468" max="9716" width="9" style="4"/>
    <col min="9717" max="9717" width="12" style="4" customWidth="1"/>
    <col min="9718" max="9718" width="9.875" style="4" customWidth="1"/>
    <col min="9719" max="9719" width="10.375" style="4" customWidth="1"/>
    <col min="9720" max="9721" width="9.125" style="4" customWidth="1"/>
    <col min="9722" max="9722" width="9.5" style="4" customWidth="1"/>
    <col min="9723" max="9723" width="9.75" style="4" customWidth="1"/>
    <col min="9724" max="9972" width="9" style="4"/>
    <col min="9973" max="9973" width="12" style="4" customWidth="1"/>
    <col min="9974" max="9974" width="9.875" style="4" customWidth="1"/>
    <col min="9975" max="9975" width="10.375" style="4" customWidth="1"/>
    <col min="9976" max="9977" width="9.125" style="4" customWidth="1"/>
    <col min="9978" max="9978" width="9.5" style="4" customWidth="1"/>
    <col min="9979" max="9979" width="9.75" style="4" customWidth="1"/>
    <col min="9980" max="10228" width="9" style="4"/>
    <col min="10229" max="10229" width="12" style="4" customWidth="1"/>
    <col min="10230" max="10230" width="9.875" style="4" customWidth="1"/>
    <col min="10231" max="10231" width="10.375" style="4" customWidth="1"/>
    <col min="10232" max="10233" width="9.125" style="4" customWidth="1"/>
    <col min="10234" max="10234" width="9.5" style="4" customWidth="1"/>
    <col min="10235" max="10235" width="9.75" style="4" customWidth="1"/>
    <col min="10236" max="10484" width="9" style="4"/>
    <col min="10485" max="10485" width="12" style="4" customWidth="1"/>
    <col min="10486" max="10486" width="9.875" style="4" customWidth="1"/>
    <col min="10487" max="10487" width="10.375" style="4" customWidth="1"/>
    <col min="10488" max="10489" width="9.125" style="4" customWidth="1"/>
    <col min="10490" max="10490" width="9.5" style="4" customWidth="1"/>
    <col min="10491" max="10491" width="9.75" style="4" customWidth="1"/>
    <col min="10492" max="10740" width="9" style="4"/>
    <col min="10741" max="10741" width="12" style="4" customWidth="1"/>
    <col min="10742" max="10742" width="9.875" style="4" customWidth="1"/>
    <col min="10743" max="10743" width="10.375" style="4" customWidth="1"/>
    <col min="10744" max="10745" width="9.125" style="4" customWidth="1"/>
    <col min="10746" max="10746" width="9.5" style="4" customWidth="1"/>
    <col min="10747" max="10747" width="9.75" style="4" customWidth="1"/>
    <col min="10748" max="10996" width="9" style="4"/>
    <col min="10997" max="10997" width="12" style="4" customWidth="1"/>
    <col min="10998" max="10998" width="9.875" style="4" customWidth="1"/>
    <col min="10999" max="10999" width="10.375" style="4" customWidth="1"/>
    <col min="11000" max="11001" width="9.125" style="4" customWidth="1"/>
    <col min="11002" max="11002" width="9.5" style="4" customWidth="1"/>
    <col min="11003" max="11003" width="9.75" style="4" customWidth="1"/>
    <col min="11004" max="11252" width="9" style="4"/>
    <col min="11253" max="11253" width="12" style="4" customWidth="1"/>
    <col min="11254" max="11254" width="9.875" style="4" customWidth="1"/>
    <col min="11255" max="11255" width="10.375" style="4" customWidth="1"/>
    <col min="11256" max="11257" width="9.125" style="4" customWidth="1"/>
    <col min="11258" max="11258" width="9.5" style="4" customWidth="1"/>
    <col min="11259" max="11259" width="9.75" style="4" customWidth="1"/>
    <col min="11260" max="11508" width="9" style="4"/>
    <col min="11509" max="11509" width="12" style="4" customWidth="1"/>
    <col min="11510" max="11510" width="9.875" style="4" customWidth="1"/>
    <col min="11511" max="11511" width="10.375" style="4" customWidth="1"/>
    <col min="11512" max="11513" width="9.125" style="4" customWidth="1"/>
    <col min="11514" max="11514" width="9.5" style="4" customWidth="1"/>
    <col min="11515" max="11515" width="9.75" style="4" customWidth="1"/>
    <col min="11516" max="11764" width="9" style="4"/>
    <col min="11765" max="11765" width="12" style="4" customWidth="1"/>
    <col min="11766" max="11766" width="9.875" style="4" customWidth="1"/>
    <col min="11767" max="11767" width="10.375" style="4" customWidth="1"/>
    <col min="11768" max="11769" width="9.125" style="4" customWidth="1"/>
    <col min="11770" max="11770" width="9.5" style="4" customWidth="1"/>
    <col min="11771" max="11771" width="9.75" style="4" customWidth="1"/>
    <col min="11772" max="12020" width="9" style="4"/>
    <col min="12021" max="12021" width="12" style="4" customWidth="1"/>
    <col min="12022" max="12022" width="9.875" style="4" customWidth="1"/>
    <col min="12023" max="12023" width="10.375" style="4" customWidth="1"/>
    <col min="12024" max="12025" width="9.125" style="4" customWidth="1"/>
    <col min="12026" max="12026" width="9.5" style="4" customWidth="1"/>
    <col min="12027" max="12027" width="9.75" style="4" customWidth="1"/>
    <col min="12028" max="12276" width="9" style="4"/>
    <col min="12277" max="12277" width="12" style="4" customWidth="1"/>
    <col min="12278" max="12278" width="9.875" style="4" customWidth="1"/>
    <col min="12279" max="12279" width="10.375" style="4" customWidth="1"/>
    <col min="12280" max="12281" width="9.125" style="4" customWidth="1"/>
    <col min="12282" max="12282" width="9.5" style="4" customWidth="1"/>
    <col min="12283" max="12283" width="9.75" style="4" customWidth="1"/>
    <col min="12284" max="12532" width="9" style="4"/>
    <col min="12533" max="12533" width="12" style="4" customWidth="1"/>
    <col min="12534" max="12534" width="9.875" style="4" customWidth="1"/>
    <col min="12535" max="12535" width="10.375" style="4" customWidth="1"/>
    <col min="12536" max="12537" width="9.125" style="4" customWidth="1"/>
    <col min="12538" max="12538" width="9.5" style="4" customWidth="1"/>
    <col min="12539" max="12539" width="9.75" style="4" customWidth="1"/>
    <col min="12540" max="12788" width="9" style="4"/>
    <col min="12789" max="12789" width="12" style="4" customWidth="1"/>
    <col min="12790" max="12790" width="9.875" style="4" customWidth="1"/>
    <col min="12791" max="12791" width="10.375" style="4" customWidth="1"/>
    <col min="12792" max="12793" width="9.125" style="4" customWidth="1"/>
    <col min="12794" max="12794" width="9.5" style="4" customWidth="1"/>
    <col min="12795" max="12795" width="9.75" style="4" customWidth="1"/>
    <col min="12796" max="13044" width="9" style="4"/>
    <col min="13045" max="13045" width="12" style="4" customWidth="1"/>
    <col min="13046" max="13046" width="9.875" style="4" customWidth="1"/>
    <col min="13047" max="13047" width="10.375" style="4" customWidth="1"/>
    <col min="13048" max="13049" width="9.125" style="4" customWidth="1"/>
    <col min="13050" max="13050" width="9.5" style="4" customWidth="1"/>
    <col min="13051" max="13051" width="9.75" style="4" customWidth="1"/>
    <col min="13052" max="13300" width="9" style="4"/>
    <col min="13301" max="13301" width="12" style="4" customWidth="1"/>
    <col min="13302" max="13302" width="9.875" style="4" customWidth="1"/>
    <col min="13303" max="13303" width="10.375" style="4" customWidth="1"/>
    <col min="13304" max="13305" width="9.125" style="4" customWidth="1"/>
    <col min="13306" max="13306" width="9.5" style="4" customWidth="1"/>
    <col min="13307" max="13307" width="9.75" style="4" customWidth="1"/>
    <col min="13308" max="13556" width="9" style="4"/>
    <col min="13557" max="13557" width="12" style="4" customWidth="1"/>
    <col min="13558" max="13558" width="9.875" style="4" customWidth="1"/>
    <col min="13559" max="13559" width="10.375" style="4" customWidth="1"/>
    <col min="13560" max="13561" width="9.125" style="4" customWidth="1"/>
    <col min="13562" max="13562" width="9.5" style="4" customWidth="1"/>
    <col min="13563" max="13563" width="9.75" style="4" customWidth="1"/>
    <col min="13564" max="13812" width="9" style="4"/>
    <col min="13813" max="13813" width="12" style="4" customWidth="1"/>
    <col min="13814" max="13814" width="9.875" style="4" customWidth="1"/>
    <col min="13815" max="13815" width="10.375" style="4" customWidth="1"/>
    <col min="13816" max="13817" width="9.125" style="4" customWidth="1"/>
    <col min="13818" max="13818" width="9.5" style="4" customWidth="1"/>
    <col min="13819" max="13819" width="9.75" style="4" customWidth="1"/>
    <col min="13820" max="14068" width="9" style="4"/>
    <col min="14069" max="14069" width="12" style="4" customWidth="1"/>
    <col min="14070" max="14070" width="9.875" style="4" customWidth="1"/>
    <col min="14071" max="14071" width="10.375" style="4" customWidth="1"/>
    <col min="14072" max="14073" width="9.125" style="4" customWidth="1"/>
    <col min="14074" max="14074" width="9.5" style="4" customWidth="1"/>
    <col min="14075" max="14075" width="9.75" style="4" customWidth="1"/>
    <col min="14076" max="14324" width="9" style="4"/>
    <col min="14325" max="14325" width="12" style="4" customWidth="1"/>
    <col min="14326" max="14326" width="9.875" style="4" customWidth="1"/>
    <col min="14327" max="14327" width="10.375" style="4" customWidth="1"/>
    <col min="14328" max="14329" width="9.125" style="4" customWidth="1"/>
    <col min="14330" max="14330" width="9.5" style="4" customWidth="1"/>
    <col min="14331" max="14331" width="9.75" style="4" customWidth="1"/>
    <col min="14332" max="14580" width="9" style="4"/>
    <col min="14581" max="14581" width="12" style="4" customWidth="1"/>
    <col min="14582" max="14582" width="9.875" style="4" customWidth="1"/>
    <col min="14583" max="14583" width="10.375" style="4" customWidth="1"/>
    <col min="14584" max="14585" width="9.125" style="4" customWidth="1"/>
    <col min="14586" max="14586" width="9.5" style="4" customWidth="1"/>
    <col min="14587" max="14587" width="9.75" style="4" customWidth="1"/>
    <col min="14588" max="14836" width="9" style="4"/>
    <col min="14837" max="14837" width="12" style="4" customWidth="1"/>
    <col min="14838" max="14838" width="9.875" style="4" customWidth="1"/>
    <col min="14839" max="14839" width="10.375" style="4" customWidth="1"/>
    <col min="14840" max="14841" width="9.125" style="4" customWidth="1"/>
    <col min="14842" max="14842" width="9.5" style="4" customWidth="1"/>
    <col min="14843" max="14843" width="9.75" style="4" customWidth="1"/>
    <col min="14844" max="15092" width="9" style="4"/>
    <col min="15093" max="15093" width="12" style="4" customWidth="1"/>
    <col min="15094" max="15094" width="9.875" style="4" customWidth="1"/>
    <col min="15095" max="15095" width="10.375" style="4" customWidth="1"/>
    <col min="15096" max="15097" width="9.125" style="4" customWidth="1"/>
    <col min="15098" max="15098" width="9.5" style="4" customWidth="1"/>
    <col min="15099" max="15099" width="9.75" style="4" customWidth="1"/>
    <col min="15100" max="15348" width="9" style="4"/>
    <col min="15349" max="15349" width="12" style="4" customWidth="1"/>
    <col min="15350" max="15350" width="9.875" style="4" customWidth="1"/>
    <col min="15351" max="15351" width="10.375" style="4" customWidth="1"/>
    <col min="15352" max="15353" width="9.125" style="4" customWidth="1"/>
    <col min="15354" max="15354" width="9.5" style="4" customWidth="1"/>
    <col min="15355" max="15355" width="9.75" style="4" customWidth="1"/>
    <col min="15356" max="15604" width="9" style="4"/>
    <col min="15605" max="15605" width="12" style="4" customWidth="1"/>
    <col min="15606" max="15606" width="9.875" style="4" customWidth="1"/>
    <col min="15607" max="15607" width="10.375" style="4" customWidth="1"/>
    <col min="15608" max="15609" width="9.125" style="4" customWidth="1"/>
    <col min="15610" max="15610" width="9.5" style="4" customWidth="1"/>
    <col min="15611" max="15611" width="9.75" style="4" customWidth="1"/>
    <col min="15612" max="15860" width="9" style="4"/>
    <col min="15861" max="15861" width="12" style="4" customWidth="1"/>
    <col min="15862" max="15862" width="9.875" style="4" customWidth="1"/>
    <col min="15863" max="15863" width="10.375" style="4" customWidth="1"/>
    <col min="15864" max="15865" width="9.125" style="4" customWidth="1"/>
    <col min="15866" max="15866" width="9.5" style="4" customWidth="1"/>
    <col min="15867" max="15867" width="9.75" style="4" customWidth="1"/>
    <col min="15868" max="16116" width="9" style="4"/>
    <col min="16117" max="16117" width="12" style="4" customWidth="1"/>
    <col min="16118" max="16118" width="9.875" style="4" customWidth="1"/>
    <col min="16119" max="16119" width="10.375" style="4" customWidth="1"/>
    <col min="16120" max="16121" width="9.125" style="4" customWidth="1"/>
    <col min="16122" max="16122" width="9.5" style="4" customWidth="1"/>
    <col min="16123" max="16123" width="9.75" style="4" customWidth="1"/>
    <col min="16124" max="16384" width="9" style="4"/>
  </cols>
  <sheetData>
    <row r="1" spans="1:5" ht="25.5" customHeight="1">
      <c r="A1" s="426" t="s">
        <v>3585</v>
      </c>
    </row>
    <row r="2" spans="1:5" ht="18" customHeight="1">
      <c r="A2" s="1430" t="s">
        <v>146</v>
      </c>
      <c r="B2" s="1428" t="s">
        <v>721</v>
      </c>
      <c r="C2" s="1428" t="s">
        <v>722</v>
      </c>
      <c r="D2" s="1428" t="s">
        <v>723</v>
      </c>
      <c r="E2" s="1564"/>
    </row>
    <row r="3" spans="1:5" ht="18" customHeight="1">
      <c r="A3" s="1565"/>
      <c r="B3" s="1454" t="s">
        <v>724</v>
      </c>
      <c r="C3" s="1454" t="s">
        <v>724</v>
      </c>
      <c r="D3" s="1454" t="s">
        <v>724</v>
      </c>
      <c r="E3" s="1564"/>
    </row>
    <row r="4" spans="1:5" ht="18" customHeight="1">
      <c r="A4" s="1455" t="s">
        <v>3741</v>
      </c>
      <c r="B4" s="1566">
        <v>151666</v>
      </c>
      <c r="C4" s="1566">
        <v>103476</v>
      </c>
      <c r="D4" s="1566">
        <v>48190</v>
      </c>
    </row>
    <row r="5" spans="1:5" ht="18" customHeight="1">
      <c r="A5" s="1455">
        <v>21</v>
      </c>
      <c r="B5" s="1566">
        <v>155527</v>
      </c>
      <c r="C5" s="1566">
        <v>103646</v>
      </c>
      <c r="D5" s="1566">
        <v>51881</v>
      </c>
    </row>
    <row r="6" spans="1:5" ht="18" customHeight="1">
      <c r="A6" s="1455">
        <v>22</v>
      </c>
      <c r="B6" s="1566">
        <v>162657</v>
      </c>
      <c r="C6" s="1566">
        <v>108918</v>
      </c>
      <c r="D6" s="1566">
        <v>53739</v>
      </c>
    </row>
    <row r="7" spans="1:5" ht="18" customHeight="1">
      <c r="A7" s="1455">
        <v>23</v>
      </c>
      <c r="B7" s="1566">
        <v>168370</v>
      </c>
      <c r="C7" s="1566">
        <v>112390</v>
      </c>
      <c r="D7" s="1566">
        <v>55980</v>
      </c>
    </row>
    <row r="8" spans="1:5" ht="18" customHeight="1">
      <c r="A8" s="1455">
        <v>24</v>
      </c>
      <c r="B8" s="1566">
        <v>171531</v>
      </c>
      <c r="C8" s="1566">
        <v>114350</v>
      </c>
      <c r="D8" s="1566">
        <v>57181</v>
      </c>
    </row>
    <row r="9" spans="1:5" ht="18" customHeight="1">
      <c r="A9" s="1455">
        <v>25</v>
      </c>
      <c r="B9" s="1566">
        <v>175075</v>
      </c>
      <c r="C9" s="1566">
        <v>116047</v>
      </c>
      <c r="D9" s="1566">
        <v>59028</v>
      </c>
    </row>
    <row r="10" spans="1:5" ht="18" customHeight="1">
      <c r="A10" s="1455">
        <v>26</v>
      </c>
      <c r="B10" s="1566">
        <v>179180</v>
      </c>
      <c r="C10" s="1566">
        <v>118457</v>
      </c>
      <c r="D10" s="1566">
        <v>60723</v>
      </c>
    </row>
    <row r="11" spans="1:5" ht="18" customHeight="1">
      <c r="A11" s="1455">
        <v>27</v>
      </c>
      <c r="B11" s="1566">
        <v>183864</v>
      </c>
      <c r="C11" s="1566">
        <v>121643</v>
      </c>
      <c r="D11" s="1566">
        <v>62221</v>
      </c>
    </row>
    <row r="12" spans="1:5" ht="18" customHeight="1">
      <c r="A12" s="1455">
        <v>28</v>
      </c>
      <c r="B12" s="1566">
        <v>186532</v>
      </c>
      <c r="C12" s="1566">
        <v>124054</v>
      </c>
      <c r="D12" s="1566">
        <v>62478</v>
      </c>
    </row>
    <row r="13" spans="1:5" ht="18" customHeight="1">
      <c r="A13" s="1455">
        <v>29</v>
      </c>
      <c r="B13" s="1566">
        <v>189045</v>
      </c>
      <c r="C13" s="1566">
        <v>126106</v>
      </c>
      <c r="D13" s="1566">
        <v>62939</v>
      </c>
    </row>
    <row r="14" spans="1:5" ht="18" customHeight="1">
      <c r="A14" s="1455">
        <v>30</v>
      </c>
      <c r="B14" s="1566">
        <v>192591</v>
      </c>
      <c r="C14" s="1566">
        <v>128123</v>
      </c>
      <c r="D14" s="1566">
        <v>64468</v>
      </c>
    </row>
    <row r="15" spans="1:5" ht="18" customHeight="1">
      <c r="A15" s="1455" t="s">
        <v>725</v>
      </c>
      <c r="B15" s="1566">
        <v>194490</v>
      </c>
      <c r="C15" s="1566">
        <v>128772</v>
      </c>
      <c r="D15" s="1566">
        <v>65718</v>
      </c>
    </row>
    <row r="16" spans="1:5" s="83" customFormat="1" ht="18" customHeight="1">
      <c r="A16" s="1419">
        <v>2</v>
      </c>
      <c r="B16" s="71">
        <v>195612</v>
      </c>
      <c r="C16" s="71">
        <v>129168</v>
      </c>
      <c r="D16" s="71">
        <v>66444</v>
      </c>
    </row>
    <row r="17" spans="1:6" s="83" customFormat="1" ht="18" customHeight="1">
      <c r="A17" s="1419">
        <v>3</v>
      </c>
      <c r="B17" s="71">
        <v>195586</v>
      </c>
      <c r="C17" s="71">
        <v>128754</v>
      </c>
      <c r="D17" s="71">
        <v>66832</v>
      </c>
      <c r="F17" s="1381"/>
    </row>
    <row r="18" spans="1:6" ht="18" customHeight="1">
      <c r="A18" s="1791">
        <v>4</v>
      </c>
      <c r="B18" s="71">
        <v>193588</v>
      </c>
      <c r="C18" s="71">
        <v>126256</v>
      </c>
      <c r="D18" s="71">
        <v>67332</v>
      </c>
    </row>
    <row r="19" spans="1:6" ht="18" customHeight="1">
      <c r="A19" s="1772">
        <v>5</v>
      </c>
      <c r="B19" s="75">
        <v>190667</v>
      </c>
      <c r="C19" s="75">
        <v>123885</v>
      </c>
      <c r="D19" s="75">
        <v>66782</v>
      </c>
      <c r="F19" s="1567"/>
    </row>
    <row r="20" spans="1:6" ht="18" customHeight="1">
      <c r="A20" s="55" t="s">
        <v>726</v>
      </c>
      <c r="B20" s="55"/>
      <c r="C20" s="55"/>
      <c r="D20" s="336"/>
    </row>
    <row r="21" spans="1:6" ht="18" customHeight="1">
      <c r="A21" s="336"/>
      <c r="B21" s="336"/>
      <c r="C21" s="336"/>
      <c r="D21" s="336"/>
    </row>
    <row r="22" spans="1:6" ht="25.5" customHeight="1">
      <c r="A22" s="508" t="s">
        <v>3742</v>
      </c>
      <c r="B22" s="513"/>
      <c r="C22" s="510"/>
      <c r="D22" s="510"/>
    </row>
    <row r="23" spans="1:6" ht="18" customHeight="1">
      <c r="A23" s="1430" t="s">
        <v>146</v>
      </c>
      <c r="B23" s="1428" t="s">
        <v>727</v>
      </c>
      <c r="C23" s="525"/>
      <c r="D23" s="525"/>
    </row>
    <row r="24" spans="1:6" ht="18" customHeight="1">
      <c r="A24" s="26"/>
      <c r="B24" s="1495" t="s">
        <v>324</v>
      </c>
      <c r="C24" s="1491"/>
      <c r="D24" s="1491"/>
    </row>
    <row r="25" spans="1:6" ht="18" customHeight="1">
      <c r="A25" s="1424" t="s">
        <v>3741</v>
      </c>
      <c r="B25" s="1568">
        <v>463</v>
      </c>
      <c r="C25" s="1491"/>
      <c r="D25" s="1491"/>
    </row>
    <row r="26" spans="1:6" ht="18" customHeight="1">
      <c r="A26" s="1424">
        <v>21</v>
      </c>
      <c r="B26" s="1568">
        <v>287</v>
      </c>
      <c r="C26" s="1491"/>
      <c r="D26" s="1491"/>
    </row>
    <row r="27" spans="1:6" ht="18" customHeight="1">
      <c r="A27" s="1424">
        <v>22</v>
      </c>
      <c r="B27" s="1569">
        <v>411</v>
      </c>
      <c r="C27" s="1570"/>
      <c r="D27" s="1570"/>
    </row>
    <row r="28" spans="1:6" ht="18" customHeight="1">
      <c r="A28" s="1424">
        <v>23</v>
      </c>
      <c r="B28" s="1569">
        <v>435</v>
      </c>
      <c r="C28" s="1570"/>
      <c r="D28" s="1570"/>
      <c r="E28" s="2"/>
    </row>
    <row r="29" spans="1:6" ht="18" customHeight="1">
      <c r="A29" s="1424">
        <v>24</v>
      </c>
      <c r="B29" s="1569">
        <v>464</v>
      </c>
      <c r="C29" s="1570"/>
      <c r="D29" s="1570"/>
    </row>
    <row r="30" spans="1:6" ht="18" customHeight="1">
      <c r="A30" s="1424">
        <v>25</v>
      </c>
      <c r="B30" s="1569">
        <v>480</v>
      </c>
      <c r="C30" s="1570"/>
      <c r="D30" s="1570"/>
    </row>
    <row r="31" spans="1:6" ht="18" customHeight="1">
      <c r="A31" s="1424">
        <v>26</v>
      </c>
      <c r="B31" s="1569">
        <v>382</v>
      </c>
      <c r="C31" s="1570"/>
      <c r="D31" s="1570"/>
    </row>
    <row r="32" spans="1:6" ht="18" customHeight="1">
      <c r="A32" s="1424">
        <v>27</v>
      </c>
      <c r="B32" s="1569">
        <v>373</v>
      </c>
      <c r="C32" s="1570"/>
      <c r="D32" s="1570"/>
    </row>
    <row r="33" spans="1:4" ht="18" customHeight="1">
      <c r="A33" s="1424">
        <v>28</v>
      </c>
      <c r="B33" s="1569">
        <v>319</v>
      </c>
      <c r="C33" s="1570"/>
      <c r="D33" s="1570"/>
    </row>
    <row r="34" spans="1:4" ht="18" customHeight="1">
      <c r="A34" s="1424">
        <v>29</v>
      </c>
      <c r="B34" s="1566">
        <v>307</v>
      </c>
      <c r="C34" s="1570"/>
      <c r="D34" s="1570"/>
    </row>
    <row r="35" spans="1:4" ht="18" customHeight="1">
      <c r="A35" s="1455">
        <v>30</v>
      </c>
      <c r="B35" s="1569">
        <v>368</v>
      </c>
      <c r="C35" s="1570"/>
      <c r="D35" s="1570"/>
    </row>
    <row r="36" spans="1:4" ht="18" customHeight="1">
      <c r="A36" s="1455" t="s">
        <v>725</v>
      </c>
      <c r="B36" s="1569">
        <v>409</v>
      </c>
      <c r="C36" s="1570"/>
      <c r="D36" s="1570"/>
    </row>
    <row r="37" spans="1:4" ht="18" customHeight="1">
      <c r="A37" s="1419">
        <v>2</v>
      </c>
      <c r="B37" s="165">
        <v>288</v>
      </c>
      <c r="C37" s="1570"/>
      <c r="D37" s="1570"/>
    </row>
    <row r="38" spans="1:4" ht="18" customHeight="1">
      <c r="A38" s="1419">
        <v>3</v>
      </c>
      <c r="B38" s="165">
        <v>355</v>
      </c>
      <c r="C38" s="1570"/>
      <c r="D38" s="1570"/>
    </row>
    <row r="39" spans="1:4" ht="18" customHeight="1">
      <c r="A39" s="1791">
        <v>4</v>
      </c>
      <c r="B39" s="165">
        <v>370</v>
      </c>
      <c r="C39" s="1570"/>
      <c r="D39" s="1570"/>
    </row>
    <row r="40" spans="1:4" ht="18" customHeight="1">
      <c r="A40" s="1772">
        <v>5</v>
      </c>
      <c r="B40" s="2298">
        <v>292</v>
      </c>
      <c r="C40" s="1570"/>
      <c r="D40" s="1570"/>
    </row>
    <row r="41" spans="1:4" ht="18" customHeight="1">
      <c r="A41" s="513" t="s">
        <v>2484</v>
      </c>
    </row>
  </sheetData>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CEA2-7D1E-41D4-B41A-E5B535CF1F2C}">
  <dimension ref="A1:G34"/>
  <sheetViews>
    <sheetView view="pageBreakPreview" zoomScaleNormal="100" zoomScaleSheetLayoutView="100" workbookViewId="0">
      <selection activeCell="I50" sqref="I50"/>
    </sheetView>
  </sheetViews>
  <sheetFormatPr defaultRowHeight="24.95" customHeight="1"/>
  <cols>
    <col min="1" max="7" width="11.375" style="4" customWidth="1"/>
    <col min="8" max="249" width="9" style="4"/>
    <col min="250" max="250" width="13.875" style="4" customWidth="1"/>
    <col min="251" max="253" width="16.875" style="4" customWidth="1"/>
    <col min="254" max="505" width="9" style="4"/>
    <col min="506" max="506" width="13.875" style="4" customWidth="1"/>
    <col min="507" max="509" width="16.875" style="4" customWidth="1"/>
    <col min="510" max="761" width="9" style="4"/>
    <col min="762" max="762" width="13.875" style="4" customWidth="1"/>
    <col min="763" max="765" width="16.875" style="4" customWidth="1"/>
    <col min="766" max="1017" width="9" style="4"/>
    <col min="1018" max="1018" width="13.875" style="4" customWidth="1"/>
    <col min="1019" max="1021" width="16.875" style="4" customWidth="1"/>
    <col min="1022" max="1273" width="9" style="4"/>
    <col min="1274" max="1274" width="13.875" style="4" customWidth="1"/>
    <col min="1275" max="1277" width="16.875" style="4" customWidth="1"/>
    <col min="1278" max="1529" width="9" style="4"/>
    <col min="1530" max="1530" width="13.875" style="4" customWidth="1"/>
    <col min="1531" max="1533" width="16.875" style="4" customWidth="1"/>
    <col min="1534" max="1785" width="9" style="4"/>
    <col min="1786" max="1786" width="13.875" style="4" customWidth="1"/>
    <col min="1787" max="1789" width="16.875" style="4" customWidth="1"/>
    <col min="1790" max="2041" width="9" style="4"/>
    <col min="2042" max="2042" width="13.875" style="4" customWidth="1"/>
    <col min="2043" max="2045" width="16.875" style="4" customWidth="1"/>
    <col min="2046" max="2297" width="9" style="4"/>
    <col min="2298" max="2298" width="13.875" style="4" customWidth="1"/>
    <col min="2299" max="2301" width="16.875" style="4" customWidth="1"/>
    <col min="2302" max="2553" width="9" style="4"/>
    <col min="2554" max="2554" width="13.875" style="4" customWidth="1"/>
    <col min="2555" max="2557" width="16.875" style="4" customWidth="1"/>
    <col min="2558" max="2809" width="9" style="4"/>
    <col min="2810" max="2810" width="13.875" style="4" customWidth="1"/>
    <col min="2811" max="2813" width="16.875" style="4" customWidth="1"/>
    <col min="2814" max="3065" width="9" style="4"/>
    <col min="3066" max="3066" width="13.875" style="4" customWidth="1"/>
    <col min="3067" max="3069" width="16.875" style="4" customWidth="1"/>
    <col min="3070" max="3321" width="9" style="4"/>
    <col min="3322" max="3322" width="13.875" style="4" customWidth="1"/>
    <col min="3323" max="3325" width="16.875" style="4" customWidth="1"/>
    <col min="3326" max="3577" width="9" style="4"/>
    <col min="3578" max="3578" width="13.875" style="4" customWidth="1"/>
    <col min="3579" max="3581" width="16.875" style="4" customWidth="1"/>
    <col min="3582" max="3833" width="9" style="4"/>
    <col min="3834" max="3834" width="13.875" style="4" customWidth="1"/>
    <col min="3835" max="3837" width="16.875" style="4" customWidth="1"/>
    <col min="3838" max="4089" width="9" style="4"/>
    <col min="4090" max="4090" width="13.875" style="4" customWidth="1"/>
    <col min="4091" max="4093" width="16.875" style="4" customWidth="1"/>
    <col min="4094" max="4345" width="9" style="4"/>
    <col min="4346" max="4346" width="13.875" style="4" customWidth="1"/>
    <col min="4347" max="4349" width="16.875" style="4" customWidth="1"/>
    <col min="4350" max="4601" width="9" style="4"/>
    <col min="4602" max="4602" width="13.875" style="4" customWidth="1"/>
    <col min="4603" max="4605" width="16.875" style="4" customWidth="1"/>
    <col min="4606" max="4857" width="9" style="4"/>
    <col min="4858" max="4858" width="13.875" style="4" customWidth="1"/>
    <col min="4859" max="4861" width="16.875" style="4" customWidth="1"/>
    <col min="4862" max="5113" width="9" style="4"/>
    <col min="5114" max="5114" width="13.875" style="4" customWidth="1"/>
    <col min="5115" max="5117" width="16.875" style="4" customWidth="1"/>
    <col min="5118" max="5369" width="9" style="4"/>
    <col min="5370" max="5370" width="13.875" style="4" customWidth="1"/>
    <col min="5371" max="5373" width="16.875" style="4" customWidth="1"/>
    <col min="5374" max="5625" width="9" style="4"/>
    <col min="5626" max="5626" width="13.875" style="4" customWidth="1"/>
    <col min="5627" max="5629" width="16.875" style="4" customWidth="1"/>
    <col min="5630" max="5881" width="9" style="4"/>
    <col min="5882" max="5882" width="13.875" style="4" customWidth="1"/>
    <col min="5883" max="5885" width="16.875" style="4" customWidth="1"/>
    <col min="5886" max="6137" width="9" style="4"/>
    <col min="6138" max="6138" width="13.875" style="4" customWidth="1"/>
    <col min="6139" max="6141" width="16.875" style="4" customWidth="1"/>
    <col min="6142" max="6393" width="9" style="4"/>
    <col min="6394" max="6394" width="13.875" style="4" customWidth="1"/>
    <col min="6395" max="6397" width="16.875" style="4" customWidth="1"/>
    <col min="6398" max="6649" width="9" style="4"/>
    <col min="6650" max="6650" width="13.875" style="4" customWidth="1"/>
    <col min="6651" max="6653" width="16.875" style="4" customWidth="1"/>
    <col min="6654" max="6905" width="9" style="4"/>
    <col min="6906" max="6906" width="13.875" style="4" customWidth="1"/>
    <col min="6907" max="6909" width="16.875" style="4" customWidth="1"/>
    <col min="6910" max="7161" width="9" style="4"/>
    <col min="7162" max="7162" width="13.875" style="4" customWidth="1"/>
    <col min="7163" max="7165" width="16.875" style="4" customWidth="1"/>
    <col min="7166" max="7417" width="9" style="4"/>
    <col min="7418" max="7418" width="13.875" style="4" customWidth="1"/>
    <col min="7419" max="7421" width="16.875" style="4" customWidth="1"/>
    <col min="7422" max="7673" width="9" style="4"/>
    <col min="7674" max="7674" width="13.875" style="4" customWidth="1"/>
    <col min="7675" max="7677" width="16.875" style="4" customWidth="1"/>
    <col min="7678" max="7929" width="9" style="4"/>
    <col min="7930" max="7930" width="13.875" style="4" customWidth="1"/>
    <col min="7931" max="7933" width="16.875" style="4" customWidth="1"/>
    <col min="7934" max="8185" width="9" style="4"/>
    <col min="8186" max="8186" width="13.875" style="4" customWidth="1"/>
    <col min="8187" max="8189" width="16.875" style="4" customWidth="1"/>
    <col min="8190" max="8441" width="9" style="4"/>
    <col min="8442" max="8442" width="13.875" style="4" customWidth="1"/>
    <col min="8443" max="8445" width="16.875" style="4" customWidth="1"/>
    <col min="8446" max="8697" width="9" style="4"/>
    <col min="8698" max="8698" width="13.875" style="4" customWidth="1"/>
    <col min="8699" max="8701" width="16.875" style="4" customWidth="1"/>
    <col min="8702" max="8953" width="9" style="4"/>
    <col min="8954" max="8954" width="13.875" style="4" customWidth="1"/>
    <col min="8955" max="8957" width="16.875" style="4" customWidth="1"/>
    <col min="8958" max="9209" width="9" style="4"/>
    <col min="9210" max="9210" width="13.875" style="4" customWidth="1"/>
    <col min="9211" max="9213" width="16.875" style="4" customWidth="1"/>
    <col min="9214" max="9465" width="9" style="4"/>
    <col min="9466" max="9466" width="13.875" style="4" customWidth="1"/>
    <col min="9467" max="9469" width="16.875" style="4" customWidth="1"/>
    <col min="9470" max="9721" width="9" style="4"/>
    <col min="9722" max="9722" width="13.875" style="4" customWidth="1"/>
    <col min="9723" max="9725" width="16.875" style="4" customWidth="1"/>
    <col min="9726" max="9977" width="9" style="4"/>
    <col min="9978" max="9978" width="13.875" style="4" customWidth="1"/>
    <col min="9979" max="9981" width="16.875" style="4" customWidth="1"/>
    <col min="9982" max="10233" width="9" style="4"/>
    <col min="10234" max="10234" width="13.875" style="4" customWidth="1"/>
    <col min="10235" max="10237" width="16.875" style="4" customWidth="1"/>
    <col min="10238" max="10489" width="9" style="4"/>
    <col min="10490" max="10490" width="13.875" style="4" customWidth="1"/>
    <col min="10491" max="10493" width="16.875" style="4" customWidth="1"/>
    <col min="10494" max="10745" width="9" style="4"/>
    <col min="10746" max="10746" width="13.875" style="4" customWidth="1"/>
    <col min="10747" max="10749" width="16.875" style="4" customWidth="1"/>
    <col min="10750" max="11001" width="9" style="4"/>
    <col min="11002" max="11002" width="13.875" style="4" customWidth="1"/>
    <col min="11003" max="11005" width="16.875" style="4" customWidth="1"/>
    <col min="11006" max="11257" width="9" style="4"/>
    <col min="11258" max="11258" width="13.875" style="4" customWidth="1"/>
    <col min="11259" max="11261" width="16.875" style="4" customWidth="1"/>
    <col min="11262" max="11513" width="9" style="4"/>
    <col min="11514" max="11514" width="13.875" style="4" customWidth="1"/>
    <col min="11515" max="11517" width="16.875" style="4" customWidth="1"/>
    <col min="11518" max="11769" width="9" style="4"/>
    <col min="11770" max="11770" width="13.875" style="4" customWidth="1"/>
    <col min="11771" max="11773" width="16.875" style="4" customWidth="1"/>
    <col min="11774" max="12025" width="9" style="4"/>
    <col min="12026" max="12026" width="13.875" style="4" customWidth="1"/>
    <col min="12027" max="12029" width="16.875" style="4" customWidth="1"/>
    <col min="12030" max="12281" width="9" style="4"/>
    <col min="12282" max="12282" width="13.875" style="4" customWidth="1"/>
    <col min="12283" max="12285" width="16.875" style="4" customWidth="1"/>
    <col min="12286" max="12537" width="9" style="4"/>
    <col min="12538" max="12538" width="13.875" style="4" customWidth="1"/>
    <col min="12539" max="12541" width="16.875" style="4" customWidth="1"/>
    <col min="12542" max="12793" width="9" style="4"/>
    <col min="12794" max="12794" width="13.875" style="4" customWidth="1"/>
    <col min="12795" max="12797" width="16.875" style="4" customWidth="1"/>
    <col min="12798" max="13049" width="9" style="4"/>
    <col min="13050" max="13050" width="13.875" style="4" customWidth="1"/>
    <col min="13051" max="13053" width="16.875" style="4" customWidth="1"/>
    <col min="13054" max="13305" width="9" style="4"/>
    <col min="13306" max="13306" width="13.875" style="4" customWidth="1"/>
    <col min="13307" max="13309" width="16.875" style="4" customWidth="1"/>
    <col min="13310" max="13561" width="9" style="4"/>
    <col min="13562" max="13562" width="13.875" style="4" customWidth="1"/>
    <col min="13563" max="13565" width="16.875" style="4" customWidth="1"/>
    <col min="13566" max="13817" width="9" style="4"/>
    <col min="13818" max="13818" width="13.875" style="4" customWidth="1"/>
    <col min="13819" max="13821" width="16.875" style="4" customWidth="1"/>
    <col min="13822" max="14073" width="9" style="4"/>
    <col min="14074" max="14074" width="13.875" style="4" customWidth="1"/>
    <col min="14075" max="14077" width="16.875" style="4" customWidth="1"/>
    <col min="14078" max="14329" width="9" style="4"/>
    <col min="14330" max="14330" width="13.875" style="4" customWidth="1"/>
    <col min="14331" max="14333" width="16.875" style="4" customWidth="1"/>
    <col min="14334" max="14585" width="9" style="4"/>
    <col min="14586" max="14586" width="13.875" style="4" customWidth="1"/>
    <col min="14587" max="14589" width="16.875" style="4" customWidth="1"/>
    <col min="14590" max="14841" width="9" style="4"/>
    <col min="14842" max="14842" width="13.875" style="4" customWidth="1"/>
    <col min="14843" max="14845" width="16.875" style="4" customWidth="1"/>
    <col min="14846" max="15097" width="9" style="4"/>
    <col min="15098" max="15098" width="13.875" style="4" customWidth="1"/>
    <col min="15099" max="15101" width="16.875" style="4" customWidth="1"/>
    <col min="15102" max="15353" width="9" style="4"/>
    <col min="15354" max="15354" width="13.875" style="4" customWidth="1"/>
    <col min="15355" max="15357" width="16.875" style="4" customWidth="1"/>
    <col min="15358" max="15609" width="9" style="4"/>
    <col min="15610" max="15610" width="13.875" style="4" customWidth="1"/>
    <col min="15611" max="15613" width="16.875" style="4" customWidth="1"/>
    <col min="15614" max="15865" width="9" style="4"/>
    <col min="15866" max="15866" width="13.875" style="4" customWidth="1"/>
    <col min="15867" max="15869" width="16.875" style="4" customWidth="1"/>
    <col min="15870" max="16121" width="9" style="4"/>
    <col min="16122" max="16122" width="13.875" style="4" customWidth="1"/>
    <col min="16123" max="16125" width="16.875" style="4" customWidth="1"/>
    <col min="16126" max="16384" width="9" style="4"/>
  </cols>
  <sheetData>
    <row r="1" spans="1:7" ht="25.5" customHeight="1">
      <c r="A1" s="426" t="s">
        <v>3586</v>
      </c>
      <c r="D1" s="5"/>
      <c r="F1" s="2"/>
      <c r="G1" s="5" t="s">
        <v>728</v>
      </c>
    </row>
    <row r="2" spans="1:7" ht="22.5" customHeight="1">
      <c r="A2" s="2912" t="s">
        <v>146</v>
      </c>
      <c r="B2" s="3076" t="s">
        <v>729</v>
      </c>
      <c r="C2" s="3077"/>
      <c r="D2" s="3078"/>
      <c r="E2" s="3076" t="s">
        <v>730</v>
      </c>
      <c r="F2" s="3077"/>
      <c r="G2" s="3078"/>
    </row>
    <row r="3" spans="1:7" ht="22.5" customHeight="1">
      <c r="A3" s="2823"/>
      <c r="B3" s="1431" t="s">
        <v>721</v>
      </c>
      <c r="C3" s="1431" t="s">
        <v>442</v>
      </c>
      <c r="D3" s="1429" t="s">
        <v>443</v>
      </c>
      <c r="E3" s="1431" t="s">
        <v>721</v>
      </c>
      <c r="F3" s="1431" t="s">
        <v>442</v>
      </c>
      <c r="G3" s="1429" t="s">
        <v>443</v>
      </c>
    </row>
    <row r="4" spans="1:7" ht="22.5" customHeight="1">
      <c r="A4" s="26"/>
      <c r="B4" s="93" t="s">
        <v>724</v>
      </c>
      <c r="C4" s="93" t="s">
        <v>724</v>
      </c>
      <c r="D4" s="1491" t="s">
        <v>724</v>
      </c>
      <c r="E4" s="93" t="s">
        <v>724</v>
      </c>
      <c r="F4" s="93" t="s">
        <v>724</v>
      </c>
      <c r="G4" s="1571" t="s">
        <v>724</v>
      </c>
    </row>
    <row r="5" spans="1:7" ht="22.5" customHeight="1">
      <c r="A5" s="1424" t="s">
        <v>3743</v>
      </c>
      <c r="B5" s="163">
        <v>39196</v>
      </c>
      <c r="C5" s="163">
        <v>11776</v>
      </c>
      <c r="D5" s="164">
        <v>27420</v>
      </c>
      <c r="E5" s="163">
        <v>44615</v>
      </c>
      <c r="F5" s="163">
        <v>15828</v>
      </c>
      <c r="G5" s="164">
        <v>28787</v>
      </c>
    </row>
    <row r="6" spans="1:7" ht="22.5" customHeight="1">
      <c r="A6" s="1424">
        <v>25</v>
      </c>
      <c r="B6" s="163">
        <v>44619</v>
      </c>
      <c r="C6" s="163">
        <v>13882</v>
      </c>
      <c r="D6" s="164">
        <v>30737</v>
      </c>
      <c r="E6" s="163">
        <v>45548</v>
      </c>
      <c r="F6" s="163">
        <v>16001</v>
      </c>
      <c r="G6" s="164">
        <v>29547</v>
      </c>
    </row>
    <row r="7" spans="1:7" ht="22.5" customHeight="1">
      <c r="A7" s="1422">
        <v>26</v>
      </c>
      <c r="B7" s="163">
        <v>43262</v>
      </c>
      <c r="C7" s="163">
        <v>11880</v>
      </c>
      <c r="D7" s="164">
        <v>31382</v>
      </c>
      <c r="E7" s="163">
        <v>42686</v>
      </c>
      <c r="F7" s="163">
        <v>13820</v>
      </c>
      <c r="G7" s="164">
        <v>28866</v>
      </c>
    </row>
    <row r="8" spans="1:7" ht="22.5" customHeight="1">
      <c r="A8" s="1422">
        <v>27</v>
      </c>
      <c r="B8" s="163">
        <v>42253</v>
      </c>
      <c r="C8" s="163">
        <v>11463</v>
      </c>
      <c r="D8" s="164">
        <v>30790</v>
      </c>
      <c r="E8" s="163">
        <v>36738</v>
      </c>
      <c r="F8" s="163">
        <v>12436</v>
      </c>
      <c r="G8" s="164">
        <v>24302</v>
      </c>
    </row>
    <row r="9" spans="1:7" ht="22.5" customHeight="1">
      <c r="A9" s="1422">
        <v>28</v>
      </c>
      <c r="B9" s="163">
        <v>39861</v>
      </c>
      <c r="C9" s="163">
        <v>11410</v>
      </c>
      <c r="D9" s="164">
        <v>28451</v>
      </c>
      <c r="E9" s="163">
        <v>33367</v>
      </c>
      <c r="F9" s="163">
        <v>12195</v>
      </c>
      <c r="G9" s="164">
        <v>21172</v>
      </c>
    </row>
    <row r="10" spans="1:7" ht="22.5" customHeight="1">
      <c r="A10" s="1422">
        <v>29</v>
      </c>
      <c r="B10" s="163">
        <v>37433</v>
      </c>
      <c r="C10" s="163">
        <v>11542</v>
      </c>
      <c r="D10" s="164">
        <v>25891</v>
      </c>
      <c r="E10" s="163">
        <v>34111</v>
      </c>
      <c r="F10" s="163">
        <v>12728</v>
      </c>
      <c r="G10" s="164">
        <v>21383</v>
      </c>
    </row>
    <row r="11" spans="1:7" ht="22.5" customHeight="1">
      <c r="A11" s="1422">
        <v>30</v>
      </c>
      <c r="B11" s="163">
        <v>39952</v>
      </c>
      <c r="C11" s="163">
        <v>11416</v>
      </c>
      <c r="D11" s="164">
        <v>28536</v>
      </c>
      <c r="E11" s="163">
        <v>33681</v>
      </c>
      <c r="F11" s="163">
        <v>12858</v>
      </c>
      <c r="G11" s="164">
        <v>20823</v>
      </c>
    </row>
    <row r="12" spans="1:7" ht="22.5" customHeight="1">
      <c r="A12" s="1422" t="s">
        <v>725</v>
      </c>
      <c r="B12" s="163">
        <v>45075</v>
      </c>
      <c r="C12" s="163">
        <v>13507</v>
      </c>
      <c r="D12" s="164">
        <v>31568</v>
      </c>
      <c r="E12" s="163">
        <v>32736</v>
      </c>
      <c r="F12" s="163">
        <v>13056</v>
      </c>
      <c r="G12" s="164">
        <v>19680</v>
      </c>
    </row>
    <row r="13" spans="1:7" s="83" customFormat="1" ht="22.5" customHeight="1">
      <c r="A13" s="1422">
        <v>2</v>
      </c>
      <c r="B13" s="163">
        <v>40844</v>
      </c>
      <c r="C13" s="163">
        <v>12165</v>
      </c>
      <c r="D13" s="164">
        <v>28679</v>
      </c>
      <c r="E13" s="163">
        <v>27214</v>
      </c>
      <c r="F13" s="163">
        <v>9929</v>
      </c>
      <c r="G13" s="164">
        <v>17285</v>
      </c>
    </row>
    <row r="14" spans="1:7" s="83" customFormat="1" ht="22.5" customHeight="1">
      <c r="A14" s="1422">
        <v>3</v>
      </c>
      <c r="B14" s="163">
        <v>52755</v>
      </c>
      <c r="C14" s="163">
        <v>16746</v>
      </c>
      <c r="D14" s="164">
        <v>36009</v>
      </c>
      <c r="E14" s="163">
        <v>30335</v>
      </c>
      <c r="F14" s="163">
        <v>10809</v>
      </c>
      <c r="G14" s="1382">
        <v>19526</v>
      </c>
    </row>
    <row r="15" spans="1:7" ht="22.5" customHeight="1">
      <c r="A15" s="1809">
        <v>4</v>
      </c>
      <c r="B15" s="163">
        <v>44586</v>
      </c>
      <c r="C15" s="163">
        <v>14642</v>
      </c>
      <c r="D15" s="164">
        <v>29944</v>
      </c>
      <c r="E15" s="163">
        <v>28613</v>
      </c>
      <c r="F15" s="163">
        <v>10469</v>
      </c>
      <c r="G15" s="164">
        <v>18144</v>
      </c>
    </row>
    <row r="16" spans="1:7" ht="22.5" customHeight="1">
      <c r="A16" s="1808">
        <v>5</v>
      </c>
      <c r="B16" s="2299">
        <v>48771</v>
      </c>
      <c r="C16" s="2299">
        <v>14893</v>
      </c>
      <c r="D16" s="2300">
        <v>33878</v>
      </c>
      <c r="E16" s="2299">
        <v>30142</v>
      </c>
      <c r="F16" s="2299">
        <v>10664</v>
      </c>
      <c r="G16" s="2301">
        <v>19478</v>
      </c>
    </row>
    <row r="17" spans="1:6" ht="22.5" customHeight="1">
      <c r="A17" s="513"/>
      <c r="B17" s="513"/>
      <c r="C17" s="513"/>
      <c r="D17" s="513"/>
      <c r="E17" s="510"/>
      <c r="F17" s="510"/>
    </row>
    <row r="18" spans="1:6" ht="22.5" customHeight="1">
      <c r="A18" s="2912" t="s">
        <v>146</v>
      </c>
      <c r="B18" s="2837" t="s">
        <v>731</v>
      </c>
      <c r="C18" s="2932" t="s">
        <v>732</v>
      </c>
      <c r="E18" s="2"/>
      <c r="F18" s="2"/>
    </row>
    <row r="19" spans="1:6" ht="22.5" customHeight="1">
      <c r="A19" s="2823"/>
      <c r="B19" s="2838"/>
      <c r="C19" s="3031"/>
      <c r="E19" s="513"/>
    </row>
    <row r="20" spans="1:6" ht="22.5" customHeight="1">
      <c r="A20" s="26"/>
      <c r="B20" s="93" t="s">
        <v>324</v>
      </c>
      <c r="C20" s="1491" t="s">
        <v>724</v>
      </c>
    </row>
    <row r="21" spans="1:6" ht="22.5" customHeight="1">
      <c r="A21" s="1424" t="s">
        <v>3743</v>
      </c>
      <c r="B21" s="163">
        <v>17454</v>
      </c>
      <c r="C21" s="1572">
        <v>8684</v>
      </c>
    </row>
    <row r="22" spans="1:6" ht="22.5" customHeight="1">
      <c r="A22" s="1424">
        <v>25</v>
      </c>
      <c r="B22" s="163">
        <v>18883</v>
      </c>
      <c r="C22" s="1573">
        <v>9556</v>
      </c>
    </row>
    <row r="23" spans="1:6" ht="22.5" customHeight="1">
      <c r="A23" s="1422">
        <v>26</v>
      </c>
      <c r="B23" s="163">
        <v>17787</v>
      </c>
      <c r="C23" s="1573">
        <v>10538</v>
      </c>
    </row>
    <row r="24" spans="1:6" ht="22.5" customHeight="1">
      <c r="A24" s="1422">
        <v>27</v>
      </c>
      <c r="B24" s="163">
        <v>16148</v>
      </c>
      <c r="C24" s="1573">
        <v>11090</v>
      </c>
    </row>
    <row r="25" spans="1:6" ht="22.5" customHeight="1">
      <c r="A25" s="1422">
        <v>28</v>
      </c>
      <c r="B25" s="163">
        <v>15237</v>
      </c>
      <c r="C25" s="1573">
        <v>10924</v>
      </c>
    </row>
    <row r="26" spans="1:6" ht="22.5" customHeight="1">
      <c r="A26" s="1422">
        <v>29</v>
      </c>
      <c r="B26" s="163">
        <v>15009</v>
      </c>
      <c r="C26" s="1573">
        <v>11588</v>
      </c>
    </row>
    <row r="27" spans="1:6" ht="22.5" customHeight="1">
      <c r="A27" s="1422">
        <v>30</v>
      </c>
      <c r="B27" s="163">
        <v>14638</v>
      </c>
      <c r="C27" s="1572">
        <v>13011</v>
      </c>
    </row>
    <row r="28" spans="1:6" ht="22.5" customHeight="1">
      <c r="A28" s="1422" t="s">
        <v>725</v>
      </c>
      <c r="B28" s="163">
        <v>14982</v>
      </c>
      <c r="C28" s="1573">
        <v>12009</v>
      </c>
    </row>
    <row r="29" spans="1:6" s="83" customFormat="1" ht="22.5" customHeight="1">
      <c r="A29" s="1422">
        <v>2</v>
      </c>
      <c r="B29" s="163">
        <v>12672</v>
      </c>
      <c r="C29" s="164">
        <v>9734</v>
      </c>
    </row>
    <row r="30" spans="1:6" s="83" customFormat="1" ht="22.5" customHeight="1">
      <c r="A30" s="1422">
        <v>3</v>
      </c>
      <c r="B30" s="163">
        <v>15041</v>
      </c>
      <c r="C30" s="164">
        <v>11575</v>
      </c>
    </row>
    <row r="31" spans="1:6" ht="22.5" customHeight="1">
      <c r="A31" s="1809">
        <v>4</v>
      </c>
      <c r="B31" s="163">
        <v>13977</v>
      </c>
      <c r="C31" s="164">
        <v>6090</v>
      </c>
    </row>
    <row r="32" spans="1:6" ht="22.5" customHeight="1">
      <c r="A32" s="1808">
        <v>5</v>
      </c>
      <c r="B32" s="2299">
        <v>14626</v>
      </c>
      <c r="C32" s="2300">
        <v>7512</v>
      </c>
    </row>
    <row r="33" spans="1:6" ht="22.5" customHeight="1">
      <c r="A33" s="510" t="s">
        <v>733</v>
      </c>
      <c r="B33" s="510"/>
      <c r="C33" s="510"/>
      <c r="D33" s="510"/>
      <c r="E33" s="510"/>
      <c r="F33" s="513"/>
    </row>
    <row r="34" spans="1:6" ht="22.5" customHeight="1">
      <c r="A34" s="1432"/>
      <c r="B34" s="1432"/>
      <c r="C34" s="1432"/>
      <c r="D34" s="1432"/>
      <c r="E34" s="1432"/>
      <c r="F34" s="513"/>
    </row>
  </sheetData>
  <mergeCells count="6">
    <mergeCell ref="A2:A3"/>
    <mergeCell ref="B2:D2"/>
    <mergeCell ref="E2:G2"/>
    <mergeCell ref="A18:A19"/>
    <mergeCell ref="B18:B19"/>
    <mergeCell ref="C18:C19"/>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39"/>
  <sheetViews>
    <sheetView view="pageBreakPreview" zoomScaleNormal="100" zoomScaleSheetLayoutView="100" workbookViewId="0">
      <selection activeCell="I50" sqref="I50"/>
    </sheetView>
  </sheetViews>
  <sheetFormatPr defaultRowHeight="13.5"/>
  <cols>
    <col min="1" max="1" width="27.875" style="83" customWidth="1"/>
    <col min="2" max="6" width="10.625" style="1000" customWidth="1"/>
    <col min="7" max="7" width="10.75" style="1000" customWidth="1"/>
    <col min="8" max="256" width="9" style="83"/>
    <col min="257" max="257" width="17.5" style="83" customWidth="1"/>
    <col min="258" max="262" width="10.625" style="83" customWidth="1"/>
    <col min="263" max="263" width="10.75" style="83" customWidth="1"/>
    <col min="264" max="512" width="9" style="83"/>
    <col min="513" max="513" width="17.5" style="83" customWidth="1"/>
    <col min="514" max="518" width="10.625" style="83" customWidth="1"/>
    <col min="519" max="519" width="10.75" style="83" customWidth="1"/>
    <col min="520" max="768" width="9" style="83"/>
    <col min="769" max="769" width="17.5" style="83" customWidth="1"/>
    <col min="770" max="774" width="10.625" style="83" customWidth="1"/>
    <col min="775" max="775" width="10.75" style="83" customWidth="1"/>
    <col min="776" max="1024" width="9" style="83"/>
    <col min="1025" max="1025" width="17.5" style="83" customWidth="1"/>
    <col min="1026" max="1030" width="10.625" style="83" customWidth="1"/>
    <col min="1031" max="1031" width="10.75" style="83" customWidth="1"/>
    <col min="1032" max="1280" width="9" style="83"/>
    <col min="1281" max="1281" width="17.5" style="83" customWidth="1"/>
    <col min="1282" max="1286" width="10.625" style="83" customWidth="1"/>
    <col min="1287" max="1287" width="10.75" style="83" customWidth="1"/>
    <col min="1288" max="1536" width="9" style="83"/>
    <col min="1537" max="1537" width="17.5" style="83" customWidth="1"/>
    <col min="1538" max="1542" width="10.625" style="83" customWidth="1"/>
    <col min="1543" max="1543" width="10.75" style="83" customWidth="1"/>
    <col min="1544" max="1792" width="9" style="83"/>
    <col min="1793" max="1793" width="17.5" style="83" customWidth="1"/>
    <col min="1794" max="1798" width="10.625" style="83" customWidth="1"/>
    <col min="1799" max="1799" width="10.75" style="83" customWidth="1"/>
    <col min="1800" max="2048" width="9" style="83"/>
    <col min="2049" max="2049" width="17.5" style="83" customWidth="1"/>
    <col min="2050" max="2054" width="10.625" style="83" customWidth="1"/>
    <col min="2055" max="2055" width="10.75" style="83" customWidth="1"/>
    <col min="2056" max="2304" width="9" style="83"/>
    <col min="2305" max="2305" width="17.5" style="83" customWidth="1"/>
    <col min="2306" max="2310" width="10.625" style="83" customWidth="1"/>
    <col min="2311" max="2311" width="10.75" style="83" customWidth="1"/>
    <col min="2312" max="2560" width="9" style="83"/>
    <col min="2561" max="2561" width="17.5" style="83" customWidth="1"/>
    <col min="2562" max="2566" width="10.625" style="83" customWidth="1"/>
    <col min="2567" max="2567" width="10.75" style="83" customWidth="1"/>
    <col min="2568" max="2816" width="9" style="83"/>
    <col min="2817" max="2817" width="17.5" style="83" customWidth="1"/>
    <col min="2818" max="2822" width="10.625" style="83" customWidth="1"/>
    <col min="2823" max="2823" width="10.75" style="83" customWidth="1"/>
    <col min="2824" max="3072" width="9" style="83"/>
    <col min="3073" max="3073" width="17.5" style="83" customWidth="1"/>
    <col min="3074" max="3078" width="10.625" style="83" customWidth="1"/>
    <col min="3079" max="3079" width="10.75" style="83" customWidth="1"/>
    <col min="3080" max="3328" width="9" style="83"/>
    <col min="3329" max="3329" width="17.5" style="83" customWidth="1"/>
    <col min="3330" max="3334" width="10.625" style="83" customWidth="1"/>
    <col min="3335" max="3335" width="10.75" style="83" customWidth="1"/>
    <col min="3336" max="3584" width="9" style="83"/>
    <col min="3585" max="3585" width="17.5" style="83" customWidth="1"/>
    <col min="3586" max="3590" width="10.625" style="83" customWidth="1"/>
    <col min="3591" max="3591" width="10.75" style="83" customWidth="1"/>
    <col min="3592" max="3840" width="9" style="83"/>
    <col min="3841" max="3841" width="17.5" style="83" customWidth="1"/>
    <col min="3842" max="3846" width="10.625" style="83" customWidth="1"/>
    <col min="3847" max="3847" width="10.75" style="83" customWidth="1"/>
    <col min="3848" max="4096" width="9" style="83"/>
    <col min="4097" max="4097" width="17.5" style="83" customWidth="1"/>
    <col min="4098" max="4102" width="10.625" style="83" customWidth="1"/>
    <col min="4103" max="4103" width="10.75" style="83" customWidth="1"/>
    <col min="4104" max="4352" width="9" style="83"/>
    <col min="4353" max="4353" width="17.5" style="83" customWidth="1"/>
    <col min="4354" max="4358" width="10.625" style="83" customWidth="1"/>
    <col min="4359" max="4359" width="10.75" style="83" customWidth="1"/>
    <col min="4360" max="4608" width="9" style="83"/>
    <col min="4609" max="4609" width="17.5" style="83" customWidth="1"/>
    <col min="4610" max="4614" width="10.625" style="83" customWidth="1"/>
    <col min="4615" max="4615" width="10.75" style="83" customWidth="1"/>
    <col min="4616" max="4864" width="9" style="83"/>
    <col min="4865" max="4865" width="17.5" style="83" customWidth="1"/>
    <col min="4866" max="4870" width="10.625" style="83" customWidth="1"/>
    <col min="4871" max="4871" width="10.75" style="83" customWidth="1"/>
    <col min="4872" max="5120" width="9" style="83"/>
    <col min="5121" max="5121" width="17.5" style="83" customWidth="1"/>
    <col min="5122" max="5126" width="10.625" style="83" customWidth="1"/>
    <col min="5127" max="5127" width="10.75" style="83" customWidth="1"/>
    <col min="5128" max="5376" width="9" style="83"/>
    <col min="5377" max="5377" width="17.5" style="83" customWidth="1"/>
    <col min="5378" max="5382" width="10.625" style="83" customWidth="1"/>
    <col min="5383" max="5383" width="10.75" style="83" customWidth="1"/>
    <col min="5384" max="5632" width="9" style="83"/>
    <col min="5633" max="5633" width="17.5" style="83" customWidth="1"/>
    <col min="5634" max="5638" width="10.625" style="83" customWidth="1"/>
    <col min="5639" max="5639" width="10.75" style="83" customWidth="1"/>
    <col min="5640" max="5888" width="9" style="83"/>
    <col min="5889" max="5889" width="17.5" style="83" customWidth="1"/>
    <col min="5890" max="5894" width="10.625" style="83" customWidth="1"/>
    <col min="5895" max="5895" width="10.75" style="83" customWidth="1"/>
    <col min="5896" max="6144" width="9" style="83"/>
    <col min="6145" max="6145" width="17.5" style="83" customWidth="1"/>
    <col min="6146" max="6150" width="10.625" style="83" customWidth="1"/>
    <col min="6151" max="6151" width="10.75" style="83" customWidth="1"/>
    <col min="6152" max="6400" width="9" style="83"/>
    <col min="6401" max="6401" width="17.5" style="83" customWidth="1"/>
    <col min="6402" max="6406" width="10.625" style="83" customWidth="1"/>
    <col min="6407" max="6407" width="10.75" style="83" customWidth="1"/>
    <col min="6408" max="6656" width="9" style="83"/>
    <col min="6657" max="6657" width="17.5" style="83" customWidth="1"/>
    <col min="6658" max="6662" width="10.625" style="83" customWidth="1"/>
    <col min="6663" max="6663" width="10.75" style="83" customWidth="1"/>
    <col min="6664" max="6912" width="9" style="83"/>
    <col min="6913" max="6913" width="17.5" style="83" customWidth="1"/>
    <col min="6914" max="6918" width="10.625" style="83" customWidth="1"/>
    <col min="6919" max="6919" width="10.75" style="83" customWidth="1"/>
    <col min="6920" max="7168" width="9" style="83"/>
    <col min="7169" max="7169" width="17.5" style="83" customWidth="1"/>
    <col min="7170" max="7174" width="10.625" style="83" customWidth="1"/>
    <col min="7175" max="7175" width="10.75" style="83" customWidth="1"/>
    <col min="7176" max="7424" width="9" style="83"/>
    <col min="7425" max="7425" width="17.5" style="83" customWidth="1"/>
    <col min="7426" max="7430" width="10.625" style="83" customWidth="1"/>
    <col min="7431" max="7431" width="10.75" style="83" customWidth="1"/>
    <col min="7432" max="7680" width="9" style="83"/>
    <col min="7681" max="7681" width="17.5" style="83" customWidth="1"/>
    <col min="7682" max="7686" width="10.625" style="83" customWidth="1"/>
    <col min="7687" max="7687" width="10.75" style="83" customWidth="1"/>
    <col min="7688" max="7936" width="9" style="83"/>
    <col min="7937" max="7937" width="17.5" style="83" customWidth="1"/>
    <col min="7938" max="7942" width="10.625" style="83" customWidth="1"/>
    <col min="7943" max="7943" width="10.75" style="83" customWidth="1"/>
    <col min="7944" max="8192" width="9" style="83"/>
    <col min="8193" max="8193" width="17.5" style="83" customWidth="1"/>
    <col min="8194" max="8198" width="10.625" style="83" customWidth="1"/>
    <col min="8199" max="8199" width="10.75" style="83" customWidth="1"/>
    <col min="8200" max="8448" width="9" style="83"/>
    <col min="8449" max="8449" width="17.5" style="83" customWidth="1"/>
    <col min="8450" max="8454" width="10.625" style="83" customWidth="1"/>
    <col min="8455" max="8455" width="10.75" style="83" customWidth="1"/>
    <col min="8456" max="8704" width="9" style="83"/>
    <col min="8705" max="8705" width="17.5" style="83" customWidth="1"/>
    <col min="8706" max="8710" width="10.625" style="83" customWidth="1"/>
    <col min="8711" max="8711" width="10.75" style="83" customWidth="1"/>
    <col min="8712" max="8960" width="9" style="83"/>
    <col min="8961" max="8961" width="17.5" style="83" customWidth="1"/>
    <col min="8962" max="8966" width="10.625" style="83" customWidth="1"/>
    <col min="8967" max="8967" width="10.75" style="83" customWidth="1"/>
    <col min="8968" max="9216" width="9" style="83"/>
    <col min="9217" max="9217" width="17.5" style="83" customWidth="1"/>
    <col min="9218" max="9222" width="10.625" style="83" customWidth="1"/>
    <col min="9223" max="9223" width="10.75" style="83" customWidth="1"/>
    <col min="9224" max="9472" width="9" style="83"/>
    <col min="9473" max="9473" width="17.5" style="83" customWidth="1"/>
    <col min="9474" max="9478" width="10.625" style="83" customWidth="1"/>
    <col min="9479" max="9479" width="10.75" style="83" customWidth="1"/>
    <col min="9480" max="9728" width="9" style="83"/>
    <col min="9729" max="9729" width="17.5" style="83" customWidth="1"/>
    <col min="9730" max="9734" width="10.625" style="83" customWidth="1"/>
    <col min="9735" max="9735" width="10.75" style="83" customWidth="1"/>
    <col min="9736" max="9984" width="9" style="83"/>
    <col min="9985" max="9985" width="17.5" style="83" customWidth="1"/>
    <col min="9986" max="9990" width="10.625" style="83" customWidth="1"/>
    <col min="9991" max="9991" width="10.75" style="83" customWidth="1"/>
    <col min="9992" max="10240" width="9" style="83"/>
    <col min="10241" max="10241" width="17.5" style="83" customWidth="1"/>
    <col min="10242" max="10246" width="10.625" style="83" customWidth="1"/>
    <col min="10247" max="10247" width="10.75" style="83" customWidth="1"/>
    <col min="10248" max="10496" width="9" style="83"/>
    <col min="10497" max="10497" width="17.5" style="83" customWidth="1"/>
    <col min="10498" max="10502" width="10.625" style="83" customWidth="1"/>
    <col min="10503" max="10503" width="10.75" style="83" customWidth="1"/>
    <col min="10504" max="10752" width="9" style="83"/>
    <col min="10753" max="10753" width="17.5" style="83" customWidth="1"/>
    <col min="10754" max="10758" width="10.625" style="83" customWidth="1"/>
    <col min="10759" max="10759" width="10.75" style="83" customWidth="1"/>
    <col min="10760" max="11008" width="9" style="83"/>
    <col min="11009" max="11009" width="17.5" style="83" customWidth="1"/>
    <col min="11010" max="11014" width="10.625" style="83" customWidth="1"/>
    <col min="11015" max="11015" width="10.75" style="83" customWidth="1"/>
    <col min="11016" max="11264" width="9" style="83"/>
    <col min="11265" max="11265" width="17.5" style="83" customWidth="1"/>
    <col min="11266" max="11270" width="10.625" style="83" customWidth="1"/>
    <col min="11271" max="11271" width="10.75" style="83" customWidth="1"/>
    <col min="11272" max="11520" width="9" style="83"/>
    <col min="11521" max="11521" width="17.5" style="83" customWidth="1"/>
    <col min="11522" max="11526" width="10.625" style="83" customWidth="1"/>
    <col min="11527" max="11527" width="10.75" style="83" customWidth="1"/>
    <col min="11528" max="11776" width="9" style="83"/>
    <col min="11777" max="11777" width="17.5" style="83" customWidth="1"/>
    <col min="11778" max="11782" width="10.625" style="83" customWidth="1"/>
    <col min="11783" max="11783" width="10.75" style="83" customWidth="1"/>
    <col min="11784" max="12032" width="9" style="83"/>
    <col min="12033" max="12033" width="17.5" style="83" customWidth="1"/>
    <col min="12034" max="12038" width="10.625" style="83" customWidth="1"/>
    <col min="12039" max="12039" width="10.75" style="83" customWidth="1"/>
    <col min="12040" max="12288" width="9" style="83"/>
    <col min="12289" max="12289" width="17.5" style="83" customWidth="1"/>
    <col min="12290" max="12294" width="10.625" style="83" customWidth="1"/>
    <col min="12295" max="12295" width="10.75" style="83" customWidth="1"/>
    <col min="12296" max="12544" width="9" style="83"/>
    <col min="12545" max="12545" width="17.5" style="83" customWidth="1"/>
    <col min="12546" max="12550" width="10.625" style="83" customWidth="1"/>
    <col min="12551" max="12551" width="10.75" style="83" customWidth="1"/>
    <col min="12552" max="12800" width="9" style="83"/>
    <col min="12801" max="12801" width="17.5" style="83" customWidth="1"/>
    <col min="12802" max="12806" width="10.625" style="83" customWidth="1"/>
    <col min="12807" max="12807" width="10.75" style="83" customWidth="1"/>
    <col min="12808" max="13056" width="9" style="83"/>
    <col min="13057" max="13057" width="17.5" style="83" customWidth="1"/>
    <col min="13058" max="13062" width="10.625" style="83" customWidth="1"/>
    <col min="13063" max="13063" width="10.75" style="83" customWidth="1"/>
    <col min="13064" max="13312" width="9" style="83"/>
    <col min="13313" max="13313" width="17.5" style="83" customWidth="1"/>
    <col min="13314" max="13318" width="10.625" style="83" customWidth="1"/>
    <col min="13319" max="13319" width="10.75" style="83" customWidth="1"/>
    <col min="13320" max="13568" width="9" style="83"/>
    <col min="13569" max="13569" width="17.5" style="83" customWidth="1"/>
    <col min="13570" max="13574" width="10.625" style="83" customWidth="1"/>
    <col min="13575" max="13575" width="10.75" style="83" customWidth="1"/>
    <col min="13576" max="13824" width="9" style="83"/>
    <col min="13825" max="13825" width="17.5" style="83" customWidth="1"/>
    <col min="13826" max="13830" width="10.625" style="83" customWidth="1"/>
    <col min="13831" max="13831" width="10.75" style="83" customWidth="1"/>
    <col min="13832" max="14080" width="9" style="83"/>
    <col min="14081" max="14081" width="17.5" style="83" customWidth="1"/>
    <col min="14082" max="14086" width="10.625" style="83" customWidth="1"/>
    <col min="14087" max="14087" width="10.75" style="83" customWidth="1"/>
    <col min="14088" max="14336" width="9" style="83"/>
    <col min="14337" max="14337" width="17.5" style="83" customWidth="1"/>
    <col min="14338" max="14342" width="10.625" style="83" customWidth="1"/>
    <col min="14343" max="14343" width="10.75" style="83" customWidth="1"/>
    <col min="14344" max="14592" width="9" style="83"/>
    <col min="14593" max="14593" width="17.5" style="83" customWidth="1"/>
    <col min="14594" max="14598" width="10.625" style="83" customWidth="1"/>
    <col min="14599" max="14599" width="10.75" style="83" customWidth="1"/>
    <col min="14600" max="14848" width="9" style="83"/>
    <col min="14849" max="14849" width="17.5" style="83" customWidth="1"/>
    <col min="14850" max="14854" width="10.625" style="83" customWidth="1"/>
    <col min="14855" max="14855" width="10.75" style="83" customWidth="1"/>
    <col min="14856" max="15104" width="9" style="83"/>
    <col min="15105" max="15105" width="17.5" style="83" customWidth="1"/>
    <col min="15106" max="15110" width="10.625" style="83" customWidth="1"/>
    <col min="15111" max="15111" width="10.75" style="83" customWidth="1"/>
    <col min="15112" max="15360" width="9" style="83"/>
    <col min="15361" max="15361" width="17.5" style="83" customWidth="1"/>
    <col min="15362" max="15366" width="10.625" style="83" customWidth="1"/>
    <col min="15367" max="15367" width="10.75" style="83" customWidth="1"/>
    <col min="15368" max="15616" width="9" style="83"/>
    <col min="15617" max="15617" width="17.5" style="83" customWidth="1"/>
    <col min="15618" max="15622" width="10.625" style="83" customWidth="1"/>
    <col min="15623" max="15623" width="10.75" style="83" customWidth="1"/>
    <col min="15624" max="15872" width="9" style="83"/>
    <col min="15873" max="15873" width="17.5" style="83" customWidth="1"/>
    <col min="15874" max="15878" width="10.625" style="83" customWidth="1"/>
    <col min="15879" max="15879" width="10.75" style="83" customWidth="1"/>
    <col min="15880" max="16128" width="9" style="83"/>
    <col min="16129" max="16129" width="17.5" style="83" customWidth="1"/>
    <col min="16130" max="16134" width="10.625" style="83" customWidth="1"/>
    <col min="16135" max="16135" width="10.75" style="83" customWidth="1"/>
    <col min="16136" max="16384" width="9" style="83"/>
  </cols>
  <sheetData>
    <row r="1" spans="1:8" ht="25.5" customHeight="1">
      <c r="A1" s="2302" t="s">
        <v>3746</v>
      </c>
      <c r="B1" s="2303"/>
      <c r="C1" s="2303"/>
      <c r="D1" s="2303"/>
      <c r="E1" s="2303"/>
      <c r="F1" s="2303"/>
      <c r="G1" s="2303"/>
    </row>
    <row r="2" spans="1:8" ht="18" customHeight="1">
      <c r="A2" s="2597" t="s">
        <v>734</v>
      </c>
      <c r="B2" s="2600" t="s">
        <v>3022</v>
      </c>
      <c r="C2" s="2601"/>
      <c r="D2" s="2599" t="s">
        <v>3744</v>
      </c>
      <c r="E2" s="2601"/>
      <c r="F2" s="3079" t="s">
        <v>3745</v>
      </c>
      <c r="G2" s="3079"/>
      <c r="H2" s="712"/>
    </row>
    <row r="3" spans="1:8" ht="18" customHeight="1">
      <c r="A3" s="2598"/>
      <c r="B3" s="1436" t="s">
        <v>377</v>
      </c>
      <c r="C3" s="1792" t="s">
        <v>735</v>
      </c>
      <c r="D3" s="1790" t="s">
        <v>377</v>
      </c>
      <c r="E3" s="1792" t="s">
        <v>735</v>
      </c>
      <c r="F3" s="1436" t="s">
        <v>377</v>
      </c>
      <c r="G3" s="1790" t="s">
        <v>735</v>
      </c>
      <c r="H3" s="712"/>
    </row>
    <row r="4" spans="1:8" ht="18" customHeight="1">
      <c r="A4" s="1794"/>
      <c r="B4" s="1383" t="s">
        <v>736</v>
      </c>
      <c r="C4" s="1384" t="s">
        <v>324</v>
      </c>
      <c r="D4" s="1383" t="s">
        <v>736</v>
      </c>
      <c r="E4" s="1384" t="s">
        <v>324</v>
      </c>
      <c r="F4" s="2304" t="s">
        <v>736</v>
      </c>
      <c r="G4" s="894" t="s">
        <v>324</v>
      </c>
      <c r="H4" s="712"/>
    </row>
    <row r="5" spans="1:8" ht="18" customHeight="1">
      <c r="A5" s="1794" t="s">
        <v>737</v>
      </c>
      <c r="B5" s="276">
        <v>234</v>
      </c>
      <c r="C5" s="276">
        <v>1806</v>
      </c>
      <c r="D5" s="290">
        <v>342</v>
      </c>
      <c r="E5" s="276">
        <v>3276</v>
      </c>
      <c r="F5" s="279" t="s">
        <v>111</v>
      </c>
      <c r="G5" s="290" t="s">
        <v>111</v>
      </c>
      <c r="H5" s="712"/>
    </row>
    <row r="6" spans="1:8" ht="18" customHeight="1">
      <c r="A6" s="2305" t="s">
        <v>3747</v>
      </c>
      <c r="B6" s="1576">
        <v>1178</v>
      </c>
      <c r="C6" s="1576">
        <v>14706</v>
      </c>
      <c r="D6" s="2306">
        <v>1270</v>
      </c>
      <c r="E6" s="276">
        <v>16239</v>
      </c>
      <c r="F6" s="279">
        <v>1443</v>
      </c>
      <c r="G6" s="290">
        <v>20461</v>
      </c>
      <c r="H6" s="712"/>
    </row>
    <row r="7" spans="1:8" ht="18" customHeight="1">
      <c r="A7" s="2305" t="s">
        <v>3748</v>
      </c>
      <c r="B7" s="1576">
        <v>715</v>
      </c>
      <c r="C7" s="1576">
        <v>8418</v>
      </c>
      <c r="D7" s="2306">
        <v>849</v>
      </c>
      <c r="E7" s="276">
        <v>10373</v>
      </c>
      <c r="F7" s="279">
        <v>937</v>
      </c>
      <c r="G7" s="290">
        <v>10406</v>
      </c>
      <c r="H7" s="712"/>
    </row>
    <row r="8" spans="1:8" ht="18" customHeight="1">
      <c r="A8" s="2305" t="s">
        <v>3749</v>
      </c>
      <c r="B8" s="1576">
        <v>345</v>
      </c>
      <c r="C8" s="1576">
        <v>4419</v>
      </c>
      <c r="D8" s="2306">
        <v>473</v>
      </c>
      <c r="E8" s="276">
        <v>5584</v>
      </c>
      <c r="F8" s="279">
        <v>505</v>
      </c>
      <c r="G8" s="290">
        <v>7082</v>
      </c>
      <c r="H8" s="712"/>
    </row>
    <row r="9" spans="1:8" ht="18" customHeight="1">
      <c r="A9" s="2307" t="s">
        <v>3750</v>
      </c>
      <c r="B9" s="1577">
        <v>760</v>
      </c>
      <c r="C9" s="1577">
        <v>11083</v>
      </c>
      <c r="D9" s="2308">
        <v>791</v>
      </c>
      <c r="E9" s="2309">
        <v>8952</v>
      </c>
      <c r="F9" s="2310">
        <v>836</v>
      </c>
      <c r="G9" s="2311">
        <v>9888</v>
      </c>
      <c r="H9" s="712"/>
    </row>
    <row r="10" spans="1:8" ht="18" customHeight="1">
      <c r="A10" s="2312" t="s">
        <v>3751</v>
      </c>
      <c r="B10" s="1578">
        <v>220</v>
      </c>
      <c r="C10" s="1578">
        <v>2044</v>
      </c>
      <c r="D10" s="2313">
        <v>271</v>
      </c>
      <c r="E10" s="2314">
        <v>2621</v>
      </c>
      <c r="F10" s="2315">
        <v>264</v>
      </c>
      <c r="G10" s="2316">
        <v>3120</v>
      </c>
      <c r="H10" s="712"/>
    </row>
    <row r="11" spans="1:8" ht="18" customHeight="1">
      <c r="A11" s="2305" t="s">
        <v>3752</v>
      </c>
      <c r="B11" s="1576">
        <v>277</v>
      </c>
      <c r="C11" s="1576">
        <v>4110</v>
      </c>
      <c r="D11" s="2306">
        <v>232</v>
      </c>
      <c r="E11" s="276">
        <v>2129</v>
      </c>
      <c r="F11" s="279">
        <v>237</v>
      </c>
      <c r="G11" s="290">
        <v>2948</v>
      </c>
      <c r="H11" s="712"/>
    </row>
    <row r="12" spans="1:8" ht="18" customHeight="1">
      <c r="A12" s="2305" t="s">
        <v>3753</v>
      </c>
      <c r="B12" s="1576">
        <v>575</v>
      </c>
      <c r="C12" s="1576">
        <v>5856</v>
      </c>
      <c r="D12" s="2306">
        <v>127</v>
      </c>
      <c r="E12" s="276">
        <v>876</v>
      </c>
      <c r="F12" s="279">
        <v>230</v>
      </c>
      <c r="G12" s="290">
        <v>2554</v>
      </c>
      <c r="H12" s="712"/>
    </row>
    <row r="13" spans="1:8" ht="18" customHeight="1">
      <c r="A13" s="2305" t="s">
        <v>3754</v>
      </c>
      <c r="B13" s="1576">
        <v>225</v>
      </c>
      <c r="C13" s="1576">
        <v>2031</v>
      </c>
      <c r="D13" s="2306">
        <v>306</v>
      </c>
      <c r="E13" s="276">
        <v>2528</v>
      </c>
      <c r="F13" s="279">
        <v>334</v>
      </c>
      <c r="G13" s="290">
        <v>3547</v>
      </c>
      <c r="H13" s="712"/>
    </row>
    <row r="14" spans="1:8" ht="18" customHeight="1">
      <c r="A14" s="2307" t="s">
        <v>3755</v>
      </c>
      <c r="B14" s="1577">
        <v>468</v>
      </c>
      <c r="C14" s="1577">
        <v>8060</v>
      </c>
      <c r="D14" s="2308">
        <v>596</v>
      </c>
      <c r="E14" s="2309">
        <v>10730</v>
      </c>
      <c r="F14" s="2310">
        <v>663</v>
      </c>
      <c r="G14" s="2311">
        <v>12577</v>
      </c>
      <c r="H14" s="712"/>
    </row>
    <row r="15" spans="1:8" ht="18" customHeight="1">
      <c r="A15" s="2305" t="s">
        <v>3756</v>
      </c>
      <c r="B15" s="1576">
        <v>193</v>
      </c>
      <c r="C15" s="1576">
        <v>1654</v>
      </c>
      <c r="D15" s="2306">
        <v>270</v>
      </c>
      <c r="E15" s="276">
        <v>2371</v>
      </c>
      <c r="F15" s="279">
        <v>466</v>
      </c>
      <c r="G15" s="290">
        <v>3561</v>
      </c>
      <c r="H15" s="712"/>
    </row>
    <row r="16" spans="1:8" ht="18" customHeight="1">
      <c r="A16" s="2305" t="s">
        <v>3757</v>
      </c>
      <c r="B16" s="1576">
        <v>240</v>
      </c>
      <c r="C16" s="1576">
        <v>1750</v>
      </c>
      <c r="D16" s="2306">
        <v>266</v>
      </c>
      <c r="E16" s="276">
        <v>2139</v>
      </c>
      <c r="F16" s="279">
        <v>238</v>
      </c>
      <c r="G16" s="290">
        <v>2241</v>
      </c>
      <c r="H16" s="712"/>
    </row>
    <row r="17" spans="1:8" ht="18" customHeight="1">
      <c r="A17" s="2317" t="s">
        <v>3758</v>
      </c>
      <c r="B17" s="1579">
        <v>106</v>
      </c>
      <c r="C17" s="1579">
        <v>1264</v>
      </c>
      <c r="D17" s="2318">
        <v>118</v>
      </c>
      <c r="E17" s="2073">
        <v>1176</v>
      </c>
      <c r="F17" s="2074">
        <v>141</v>
      </c>
      <c r="G17" s="288">
        <v>1502</v>
      </c>
      <c r="H17" s="712"/>
    </row>
    <row r="18" spans="1:8" ht="18" customHeight="1">
      <c r="A18" s="3080" t="s">
        <v>3759</v>
      </c>
      <c r="B18" s="3081"/>
      <c r="C18" s="3081"/>
      <c r="D18" s="3080"/>
      <c r="E18" s="1574"/>
      <c r="F18" s="1574"/>
      <c r="G18" s="1574"/>
    </row>
    <row r="19" spans="1:8" ht="18" customHeight="1">
      <c r="A19" s="2319" t="s">
        <v>3760</v>
      </c>
      <c r="B19" s="2319"/>
      <c r="C19" s="2319"/>
      <c r="D19" s="2319"/>
      <c r="E19" s="1574"/>
      <c r="F19" s="1574"/>
      <c r="G19" s="1574"/>
    </row>
    <row r="20" spans="1:8" ht="18" customHeight="1">
      <c r="A20" s="2320"/>
      <c r="B20" s="1786"/>
      <c r="C20" s="1786"/>
      <c r="D20" s="1786"/>
      <c r="E20" s="1574"/>
      <c r="F20" s="1574"/>
      <c r="G20" s="1574"/>
    </row>
    <row r="21" spans="1:8" ht="25.5" customHeight="1">
      <c r="A21" s="2579" t="s">
        <v>3587</v>
      </c>
      <c r="B21" s="2579"/>
      <c r="C21" s="2579"/>
      <c r="D21" s="2579"/>
      <c r="E21" s="2579"/>
      <c r="F21" s="1385"/>
      <c r="G21" s="1385"/>
    </row>
    <row r="22" spans="1:8" ht="18" customHeight="1">
      <c r="A22" s="1386" t="s">
        <v>734</v>
      </c>
      <c r="B22" s="1580" t="s">
        <v>3768</v>
      </c>
      <c r="C22" s="1580" t="s">
        <v>3769</v>
      </c>
      <c r="D22" s="1580" t="s">
        <v>3770</v>
      </c>
      <c r="E22" s="1580" t="s">
        <v>3771</v>
      </c>
      <c r="F22" s="2321" t="s">
        <v>3772</v>
      </c>
      <c r="G22" s="2321" t="s">
        <v>3773</v>
      </c>
    </row>
    <row r="23" spans="1:8" ht="18" customHeight="1">
      <c r="A23" s="1387"/>
      <c r="B23" s="1581" t="s">
        <v>3774</v>
      </c>
      <c r="C23" s="1581" t="s">
        <v>3774</v>
      </c>
      <c r="D23" s="1581" t="s">
        <v>3774</v>
      </c>
      <c r="E23" s="1581" t="s">
        <v>3774</v>
      </c>
      <c r="F23" s="2322" t="s">
        <v>3774</v>
      </c>
      <c r="G23" s="2322" t="s">
        <v>3774</v>
      </c>
    </row>
    <row r="24" spans="1:8" ht="18" customHeight="1">
      <c r="A24" s="581" t="s">
        <v>740</v>
      </c>
      <c r="B24" s="1582">
        <v>49943</v>
      </c>
      <c r="C24" s="1583">
        <v>44035</v>
      </c>
      <c r="D24" s="1582">
        <v>20356</v>
      </c>
      <c r="E24" s="1583">
        <v>27659</v>
      </c>
      <c r="F24" s="1582">
        <v>38467</v>
      </c>
      <c r="G24" s="1583">
        <v>30864</v>
      </c>
    </row>
    <row r="25" spans="1:8" ht="18" customHeight="1">
      <c r="A25" s="581" t="s">
        <v>741</v>
      </c>
      <c r="B25" s="1582">
        <v>5292</v>
      </c>
      <c r="C25" s="1583">
        <v>4934</v>
      </c>
      <c r="D25" s="1582">
        <v>76</v>
      </c>
      <c r="E25" s="1583">
        <v>736</v>
      </c>
      <c r="F25" s="1582">
        <v>366</v>
      </c>
      <c r="G25" s="1583">
        <v>150</v>
      </c>
    </row>
    <row r="26" spans="1:8" ht="18" customHeight="1">
      <c r="A26" s="581" t="s">
        <v>742</v>
      </c>
      <c r="B26" s="1582">
        <v>987</v>
      </c>
      <c r="C26" s="1583">
        <v>863</v>
      </c>
      <c r="D26" s="1582">
        <v>595</v>
      </c>
      <c r="E26" s="1583">
        <v>760</v>
      </c>
      <c r="F26" s="1582">
        <v>615</v>
      </c>
      <c r="G26" s="1583">
        <v>760</v>
      </c>
    </row>
    <row r="27" spans="1:8" ht="18" customHeight="1">
      <c r="A27" s="581" t="s">
        <v>743</v>
      </c>
      <c r="B27" s="1582">
        <v>5722</v>
      </c>
      <c r="C27" s="1583">
        <v>4415</v>
      </c>
      <c r="D27" s="1582">
        <v>3180</v>
      </c>
      <c r="E27" s="1583">
        <v>3683</v>
      </c>
      <c r="F27" s="1582">
        <v>4153</v>
      </c>
      <c r="G27" s="1583">
        <v>6788</v>
      </c>
    </row>
    <row r="28" spans="1:8" ht="18" customHeight="1">
      <c r="A28" s="581" t="s">
        <v>744</v>
      </c>
      <c r="B28" s="1582">
        <v>3012</v>
      </c>
      <c r="C28" s="1583">
        <v>2892</v>
      </c>
      <c r="D28" s="1582">
        <v>2070</v>
      </c>
      <c r="E28" s="1583">
        <v>2482</v>
      </c>
      <c r="F28" s="1582">
        <v>1933</v>
      </c>
      <c r="G28" s="1583">
        <v>2445</v>
      </c>
    </row>
    <row r="29" spans="1:8" ht="18" customHeight="1">
      <c r="A29" s="580" t="s">
        <v>745</v>
      </c>
      <c r="B29" s="1584">
        <v>69277</v>
      </c>
      <c r="C29" s="1585">
        <v>57606</v>
      </c>
      <c r="D29" s="1584">
        <v>46298</v>
      </c>
      <c r="E29" s="1585">
        <v>45793</v>
      </c>
      <c r="F29" s="2323">
        <v>56186</v>
      </c>
      <c r="G29" s="2324">
        <v>58150</v>
      </c>
    </row>
    <row r="30" spans="1:8" ht="18" customHeight="1">
      <c r="A30" s="581" t="s">
        <v>746</v>
      </c>
      <c r="B30" s="1582">
        <v>16323</v>
      </c>
      <c r="C30" s="1583">
        <v>15177</v>
      </c>
      <c r="D30" s="1582">
        <v>12383</v>
      </c>
      <c r="E30" s="1583">
        <v>14506</v>
      </c>
      <c r="F30" s="1582">
        <v>15850</v>
      </c>
      <c r="G30" s="1583">
        <v>15890</v>
      </c>
    </row>
    <row r="31" spans="1:8" ht="18" customHeight="1">
      <c r="A31" s="581" t="s">
        <v>747</v>
      </c>
      <c r="B31" s="1582">
        <v>13220</v>
      </c>
      <c r="C31" s="1583">
        <v>14867</v>
      </c>
      <c r="D31" s="1582">
        <v>8788</v>
      </c>
      <c r="E31" s="1583">
        <v>11175</v>
      </c>
      <c r="F31" s="1582">
        <v>12277</v>
      </c>
      <c r="G31" s="1583">
        <v>12382</v>
      </c>
    </row>
    <row r="32" spans="1:8" ht="18" customHeight="1">
      <c r="A32" s="581" t="s">
        <v>748</v>
      </c>
      <c r="B32" s="1582">
        <v>3332</v>
      </c>
      <c r="C32" s="1583">
        <v>9647</v>
      </c>
      <c r="D32" s="1582">
        <v>6383</v>
      </c>
      <c r="E32" s="1583">
        <v>4701</v>
      </c>
      <c r="F32" s="1582">
        <v>7349</v>
      </c>
      <c r="G32" s="1583">
        <v>9583</v>
      </c>
    </row>
    <row r="33" spans="1:7" ht="18" customHeight="1">
      <c r="A33" s="1388" t="s">
        <v>749</v>
      </c>
      <c r="B33" s="1586">
        <v>9306</v>
      </c>
      <c r="C33" s="1587">
        <v>8579</v>
      </c>
      <c r="D33" s="1586">
        <v>4720</v>
      </c>
      <c r="E33" s="1587">
        <v>7139</v>
      </c>
      <c r="F33" s="2325">
        <v>7254</v>
      </c>
      <c r="G33" s="2326">
        <v>5223</v>
      </c>
    </row>
    <row r="34" spans="1:7" ht="18" customHeight="1">
      <c r="A34" s="581" t="s">
        <v>750</v>
      </c>
      <c r="B34" s="1582">
        <v>78</v>
      </c>
      <c r="C34" s="1583">
        <v>1425</v>
      </c>
      <c r="D34" s="1582">
        <v>578</v>
      </c>
      <c r="E34" s="1583">
        <v>783</v>
      </c>
      <c r="F34" s="1582">
        <v>1890</v>
      </c>
      <c r="G34" s="1583">
        <v>1430</v>
      </c>
    </row>
    <row r="35" spans="1:7" ht="18" customHeight="1">
      <c r="A35" s="581" t="s">
        <v>751</v>
      </c>
      <c r="B35" s="1582">
        <v>27699</v>
      </c>
      <c r="C35" s="1583">
        <v>26251</v>
      </c>
      <c r="D35" s="1582">
        <v>24974</v>
      </c>
      <c r="E35" s="1583">
        <v>23622</v>
      </c>
      <c r="F35" s="1582">
        <v>24013</v>
      </c>
      <c r="G35" s="1583">
        <v>27367</v>
      </c>
    </row>
    <row r="36" spans="1:7" ht="18" customHeight="1">
      <c r="A36" s="236" t="s">
        <v>752</v>
      </c>
      <c r="B36" s="1582">
        <v>8012</v>
      </c>
      <c r="C36" s="1583">
        <v>9313</v>
      </c>
      <c r="D36" s="1582">
        <v>9332</v>
      </c>
      <c r="E36" s="1583">
        <v>10750</v>
      </c>
      <c r="F36" s="1582">
        <v>12104</v>
      </c>
      <c r="G36" s="1583">
        <v>11694</v>
      </c>
    </row>
    <row r="37" spans="1:7" ht="18" customHeight="1">
      <c r="A37" s="581" t="s">
        <v>753</v>
      </c>
      <c r="B37" s="1582">
        <v>5777</v>
      </c>
      <c r="C37" s="1583">
        <v>5675</v>
      </c>
      <c r="D37" s="1582">
        <v>4504</v>
      </c>
      <c r="E37" s="1583">
        <v>4170</v>
      </c>
      <c r="F37" s="1582">
        <v>4414</v>
      </c>
      <c r="G37" s="1583">
        <v>4399</v>
      </c>
    </row>
    <row r="38" spans="1:7" ht="18" customHeight="1">
      <c r="A38" s="1227" t="s">
        <v>113</v>
      </c>
      <c r="B38" s="1588">
        <v>929</v>
      </c>
      <c r="C38" s="1589">
        <v>1598</v>
      </c>
      <c r="D38" s="1588">
        <v>239</v>
      </c>
      <c r="E38" s="1589">
        <v>586</v>
      </c>
      <c r="F38" s="2327">
        <v>880</v>
      </c>
      <c r="G38" s="2328">
        <v>1341</v>
      </c>
    </row>
    <row r="39" spans="1:7" ht="18" customHeight="1">
      <c r="A39" s="2644" t="s">
        <v>738</v>
      </c>
      <c r="B39" s="2644"/>
      <c r="C39" s="2644"/>
      <c r="D39" s="2644"/>
      <c r="E39" s="91"/>
      <c r="F39" s="91"/>
      <c r="G39" s="91"/>
    </row>
  </sheetData>
  <mergeCells count="7">
    <mergeCell ref="A39:D39"/>
    <mergeCell ref="A2:A3"/>
    <mergeCell ref="B2:C2"/>
    <mergeCell ref="D2:E2"/>
    <mergeCell ref="F2:G2"/>
    <mergeCell ref="A18:D18"/>
    <mergeCell ref="A21:E21"/>
  </mergeCells>
  <phoneticPr fontId="8"/>
  <pageMargins left="0.59055118110236227" right="0.59055118110236227" top="0.59055118110236227" bottom="0.39370078740157483" header="0" footer="0.19685039370078741"/>
  <pageSetup paperSize="9" scale="88" orientation="portrait" r:id="rId1"/>
  <headerFooter scaleWithDoc="0" alignWithMargins="0">
    <oddFooter>&amp;C- &amp;P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89579-EF81-4775-9FF5-ABE41D1E2504}">
  <dimension ref="A1:O279"/>
  <sheetViews>
    <sheetView view="pageBreakPreview" zoomScaleNormal="100" zoomScaleSheetLayoutView="100" workbookViewId="0">
      <selection activeCell="I50" sqref="I50"/>
    </sheetView>
  </sheetViews>
  <sheetFormatPr defaultRowHeight="13.5"/>
  <cols>
    <col min="1" max="1" width="8.625" style="2428" customWidth="1"/>
    <col min="2" max="2" width="8.5" style="1592" customWidth="1"/>
    <col min="3" max="3" width="33.125" style="1592" customWidth="1"/>
    <col min="4" max="4" width="10.125" style="1592" customWidth="1"/>
    <col min="5" max="5" width="14.625" style="1592" customWidth="1"/>
    <col min="6" max="6" width="12.625" style="1592" customWidth="1"/>
    <col min="7" max="7" width="9.125" style="1592" customWidth="1"/>
    <col min="8" max="8" width="7.625" style="1592" customWidth="1"/>
    <col min="9" max="253" width="9" style="446"/>
    <col min="254" max="254" width="8.625" style="446" customWidth="1"/>
    <col min="255" max="255" width="6.625" style="446" customWidth="1"/>
    <col min="256" max="256" width="33.125" style="446" customWidth="1"/>
    <col min="257" max="257" width="10.125" style="446" customWidth="1"/>
    <col min="258" max="258" width="14.625" style="446" customWidth="1"/>
    <col min="259" max="259" width="12.625" style="446" customWidth="1"/>
    <col min="260" max="260" width="7.625" style="446" customWidth="1"/>
    <col min="261" max="261" width="13.625" style="446" customWidth="1"/>
    <col min="262" max="262" width="9.125" style="446" customWidth="1"/>
    <col min="263" max="509" width="9" style="446"/>
    <col min="510" max="510" width="8.625" style="446" customWidth="1"/>
    <col min="511" max="511" width="6.625" style="446" customWidth="1"/>
    <col min="512" max="512" width="33.125" style="446" customWidth="1"/>
    <col min="513" max="513" width="10.125" style="446" customWidth="1"/>
    <col min="514" max="514" width="14.625" style="446" customWidth="1"/>
    <col min="515" max="515" width="12.625" style="446" customWidth="1"/>
    <col min="516" max="516" width="7.625" style="446" customWidth="1"/>
    <col min="517" max="517" width="13.625" style="446" customWidth="1"/>
    <col min="518" max="518" width="9.125" style="446" customWidth="1"/>
    <col min="519" max="765" width="9" style="446"/>
    <col min="766" max="766" width="8.625" style="446" customWidth="1"/>
    <col min="767" max="767" width="6.625" style="446" customWidth="1"/>
    <col min="768" max="768" width="33.125" style="446" customWidth="1"/>
    <col min="769" max="769" width="10.125" style="446" customWidth="1"/>
    <col min="770" max="770" width="14.625" style="446" customWidth="1"/>
    <col min="771" max="771" width="12.625" style="446" customWidth="1"/>
    <col min="772" max="772" width="7.625" style="446" customWidth="1"/>
    <col min="773" max="773" width="13.625" style="446" customWidth="1"/>
    <col min="774" max="774" width="9.125" style="446" customWidth="1"/>
    <col min="775" max="1021" width="9" style="446"/>
    <col min="1022" max="1022" width="8.625" style="446" customWidth="1"/>
    <col min="1023" max="1023" width="6.625" style="446" customWidth="1"/>
    <col min="1024" max="1024" width="33.125" style="446" customWidth="1"/>
    <col min="1025" max="1025" width="10.125" style="446" customWidth="1"/>
    <col min="1026" max="1026" width="14.625" style="446" customWidth="1"/>
    <col min="1027" max="1027" width="12.625" style="446" customWidth="1"/>
    <col min="1028" max="1028" width="7.625" style="446" customWidth="1"/>
    <col min="1029" max="1029" width="13.625" style="446" customWidth="1"/>
    <col min="1030" max="1030" width="9.125" style="446" customWidth="1"/>
    <col min="1031" max="1277" width="9" style="446"/>
    <col min="1278" max="1278" width="8.625" style="446" customWidth="1"/>
    <col min="1279" max="1279" width="6.625" style="446" customWidth="1"/>
    <col min="1280" max="1280" width="33.125" style="446" customWidth="1"/>
    <col min="1281" max="1281" width="10.125" style="446" customWidth="1"/>
    <col min="1282" max="1282" width="14.625" style="446" customWidth="1"/>
    <col min="1283" max="1283" width="12.625" style="446" customWidth="1"/>
    <col min="1284" max="1284" width="7.625" style="446" customWidth="1"/>
    <col min="1285" max="1285" width="13.625" style="446" customWidth="1"/>
    <col min="1286" max="1286" width="9.125" style="446" customWidth="1"/>
    <col min="1287" max="1533" width="9" style="446"/>
    <col min="1534" max="1534" width="8.625" style="446" customWidth="1"/>
    <col min="1535" max="1535" width="6.625" style="446" customWidth="1"/>
    <col min="1536" max="1536" width="33.125" style="446" customWidth="1"/>
    <col min="1537" max="1537" width="10.125" style="446" customWidth="1"/>
    <col min="1538" max="1538" width="14.625" style="446" customWidth="1"/>
    <col min="1539" max="1539" width="12.625" style="446" customWidth="1"/>
    <col min="1540" max="1540" width="7.625" style="446" customWidth="1"/>
    <col min="1541" max="1541" width="13.625" style="446" customWidth="1"/>
    <col min="1542" max="1542" width="9.125" style="446" customWidth="1"/>
    <col min="1543" max="1789" width="9" style="446"/>
    <col min="1790" max="1790" width="8.625" style="446" customWidth="1"/>
    <col min="1791" max="1791" width="6.625" style="446" customWidth="1"/>
    <col min="1792" max="1792" width="33.125" style="446" customWidth="1"/>
    <col min="1793" max="1793" width="10.125" style="446" customWidth="1"/>
    <col min="1794" max="1794" width="14.625" style="446" customWidth="1"/>
    <col min="1795" max="1795" width="12.625" style="446" customWidth="1"/>
    <col min="1796" max="1796" width="7.625" style="446" customWidth="1"/>
    <col min="1797" max="1797" width="13.625" style="446" customWidth="1"/>
    <col min="1798" max="1798" width="9.125" style="446" customWidth="1"/>
    <col min="1799" max="2045" width="9" style="446"/>
    <col min="2046" max="2046" width="8.625" style="446" customWidth="1"/>
    <col min="2047" max="2047" width="6.625" style="446" customWidth="1"/>
    <col min="2048" max="2048" width="33.125" style="446" customWidth="1"/>
    <col min="2049" max="2049" width="10.125" style="446" customWidth="1"/>
    <col min="2050" max="2050" width="14.625" style="446" customWidth="1"/>
    <col min="2051" max="2051" width="12.625" style="446" customWidth="1"/>
    <col min="2052" max="2052" width="7.625" style="446" customWidth="1"/>
    <col min="2053" max="2053" width="13.625" style="446" customWidth="1"/>
    <col min="2054" max="2054" width="9.125" style="446" customWidth="1"/>
    <col min="2055" max="2301" width="9" style="446"/>
    <col min="2302" max="2302" width="8.625" style="446" customWidth="1"/>
    <col min="2303" max="2303" width="6.625" style="446" customWidth="1"/>
    <col min="2304" max="2304" width="33.125" style="446" customWidth="1"/>
    <col min="2305" max="2305" width="10.125" style="446" customWidth="1"/>
    <col min="2306" max="2306" width="14.625" style="446" customWidth="1"/>
    <col min="2307" max="2307" width="12.625" style="446" customWidth="1"/>
    <col min="2308" max="2308" width="7.625" style="446" customWidth="1"/>
    <col min="2309" max="2309" width="13.625" style="446" customWidth="1"/>
    <col min="2310" max="2310" width="9.125" style="446" customWidth="1"/>
    <col min="2311" max="2557" width="9" style="446"/>
    <col min="2558" max="2558" width="8.625" style="446" customWidth="1"/>
    <col min="2559" max="2559" width="6.625" style="446" customWidth="1"/>
    <col min="2560" max="2560" width="33.125" style="446" customWidth="1"/>
    <col min="2561" max="2561" width="10.125" style="446" customWidth="1"/>
    <col min="2562" max="2562" width="14.625" style="446" customWidth="1"/>
    <col min="2563" max="2563" width="12.625" style="446" customWidth="1"/>
    <col min="2564" max="2564" width="7.625" style="446" customWidth="1"/>
    <col min="2565" max="2565" width="13.625" style="446" customWidth="1"/>
    <col min="2566" max="2566" width="9.125" style="446" customWidth="1"/>
    <col min="2567" max="2813" width="9" style="446"/>
    <col min="2814" max="2814" width="8.625" style="446" customWidth="1"/>
    <col min="2815" max="2815" width="6.625" style="446" customWidth="1"/>
    <col min="2816" max="2816" width="33.125" style="446" customWidth="1"/>
    <col min="2817" max="2817" width="10.125" style="446" customWidth="1"/>
    <col min="2818" max="2818" width="14.625" style="446" customWidth="1"/>
    <col min="2819" max="2819" width="12.625" style="446" customWidth="1"/>
    <col min="2820" max="2820" width="7.625" style="446" customWidth="1"/>
    <col min="2821" max="2821" width="13.625" style="446" customWidth="1"/>
    <col min="2822" max="2822" width="9.125" style="446" customWidth="1"/>
    <col min="2823" max="3069" width="9" style="446"/>
    <col min="3070" max="3070" width="8.625" style="446" customWidth="1"/>
    <col min="3071" max="3071" width="6.625" style="446" customWidth="1"/>
    <col min="3072" max="3072" width="33.125" style="446" customWidth="1"/>
    <col min="3073" max="3073" width="10.125" style="446" customWidth="1"/>
    <col min="3074" max="3074" width="14.625" style="446" customWidth="1"/>
    <col min="3075" max="3075" width="12.625" style="446" customWidth="1"/>
    <col min="3076" max="3076" width="7.625" style="446" customWidth="1"/>
    <col min="3077" max="3077" width="13.625" style="446" customWidth="1"/>
    <col min="3078" max="3078" width="9.125" style="446" customWidth="1"/>
    <col min="3079" max="3325" width="9" style="446"/>
    <col min="3326" max="3326" width="8.625" style="446" customWidth="1"/>
    <col min="3327" max="3327" width="6.625" style="446" customWidth="1"/>
    <col min="3328" max="3328" width="33.125" style="446" customWidth="1"/>
    <col min="3329" max="3329" width="10.125" style="446" customWidth="1"/>
    <col min="3330" max="3330" width="14.625" style="446" customWidth="1"/>
    <col min="3331" max="3331" width="12.625" style="446" customWidth="1"/>
    <col min="3332" max="3332" width="7.625" style="446" customWidth="1"/>
    <col min="3333" max="3333" width="13.625" style="446" customWidth="1"/>
    <col min="3334" max="3334" width="9.125" style="446" customWidth="1"/>
    <col min="3335" max="3581" width="9" style="446"/>
    <col min="3582" max="3582" width="8.625" style="446" customWidth="1"/>
    <col min="3583" max="3583" width="6.625" style="446" customWidth="1"/>
    <col min="3584" max="3584" width="33.125" style="446" customWidth="1"/>
    <col min="3585" max="3585" width="10.125" style="446" customWidth="1"/>
    <col min="3586" max="3586" width="14.625" style="446" customWidth="1"/>
    <col min="3587" max="3587" width="12.625" style="446" customWidth="1"/>
    <col min="3588" max="3588" width="7.625" style="446" customWidth="1"/>
    <col min="3589" max="3589" width="13.625" style="446" customWidth="1"/>
    <col min="3590" max="3590" width="9.125" style="446" customWidth="1"/>
    <col min="3591" max="3837" width="9" style="446"/>
    <col min="3838" max="3838" width="8.625" style="446" customWidth="1"/>
    <col min="3839" max="3839" width="6.625" style="446" customWidth="1"/>
    <col min="3840" max="3840" width="33.125" style="446" customWidth="1"/>
    <col min="3841" max="3841" width="10.125" style="446" customWidth="1"/>
    <col min="3842" max="3842" width="14.625" style="446" customWidth="1"/>
    <col min="3843" max="3843" width="12.625" style="446" customWidth="1"/>
    <col min="3844" max="3844" width="7.625" style="446" customWidth="1"/>
    <col min="3845" max="3845" width="13.625" style="446" customWidth="1"/>
    <col min="3846" max="3846" width="9.125" style="446" customWidth="1"/>
    <col min="3847" max="4093" width="9" style="446"/>
    <col min="4094" max="4094" width="8.625" style="446" customWidth="1"/>
    <col min="4095" max="4095" width="6.625" style="446" customWidth="1"/>
    <col min="4096" max="4096" width="33.125" style="446" customWidth="1"/>
    <col min="4097" max="4097" width="10.125" style="446" customWidth="1"/>
    <col min="4098" max="4098" width="14.625" style="446" customWidth="1"/>
    <col min="4099" max="4099" width="12.625" style="446" customWidth="1"/>
    <col min="4100" max="4100" width="7.625" style="446" customWidth="1"/>
    <col min="4101" max="4101" width="13.625" style="446" customWidth="1"/>
    <col min="4102" max="4102" width="9.125" style="446" customWidth="1"/>
    <col min="4103" max="4349" width="9" style="446"/>
    <col min="4350" max="4350" width="8.625" style="446" customWidth="1"/>
    <col min="4351" max="4351" width="6.625" style="446" customWidth="1"/>
    <col min="4352" max="4352" width="33.125" style="446" customWidth="1"/>
    <col min="4353" max="4353" width="10.125" style="446" customWidth="1"/>
    <col min="4354" max="4354" width="14.625" style="446" customWidth="1"/>
    <col min="4355" max="4355" width="12.625" style="446" customWidth="1"/>
    <col min="4356" max="4356" width="7.625" style="446" customWidth="1"/>
    <col min="4357" max="4357" width="13.625" style="446" customWidth="1"/>
    <col min="4358" max="4358" width="9.125" style="446" customWidth="1"/>
    <col min="4359" max="4605" width="9" style="446"/>
    <col min="4606" max="4606" width="8.625" style="446" customWidth="1"/>
    <col min="4607" max="4607" width="6.625" style="446" customWidth="1"/>
    <col min="4608" max="4608" width="33.125" style="446" customWidth="1"/>
    <col min="4609" max="4609" width="10.125" style="446" customWidth="1"/>
    <col min="4610" max="4610" width="14.625" style="446" customWidth="1"/>
    <col min="4611" max="4611" width="12.625" style="446" customWidth="1"/>
    <col min="4612" max="4612" width="7.625" style="446" customWidth="1"/>
    <col min="4613" max="4613" width="13.625" style="446" customWidth="1"/>
    <col min="4614" max="4614" width="9.125" style="446" customWidth="1"/>
    <col min="4615" max="4861" width="9" style="446"/>
    <col min="4862" max="4862" width="8.625" style="446" customWidth="1"/>
    <col min="4863" max="4863" width="6.625" style="446" customWidth="1"/>
    <col min="4864" max="4864" width="33.125" style="446" customWidth="1"/>
    <col min="4865" max="4865" width="10.125" style="446" customWidth="1"/>
    <col min="4866" max="4866" width="14.625" style="446" customWidth="1"/>
    <col min="4867" max="4867" width="12.625" style="446" customWidth="1"/>
    <col min="4868" max="4868" width="7.625" style="446" customWidth="1"/>
    <col min="4869" max="4869" width="13.625" style="446" customWidth="1"/>
    <col min="4870" max="4870" width="9.125" style="446" customWidth="1"/>
    <col min="4871" max="5117" width="9" style="446"/>
    <col min="5118" max="5118" width="8.625" style="446" customWidth="1"/>
    <col min="5119" max="5119" width="6.625" style="446" customWidth="1"/>
    <col min="5120" max="5120" width="33.125" style="446" customWidth="1"/>
    <col min="5121" max="5121" width="10.125" style="446" customWidth="1"/>
    <col min="5122" max="5122" width="14.625" style="446" customWidth="1"/>
    <col min="5123" max="5123" width="12.625" style="446" customWidth="1"/>
    <col min="5124" max="5124" width="7.625" style="446" customWidth="1"/>
    <col min="5125" max="5125" width="13.625" style="446" customWidth="1"/>
    <col min="5126" max="5126" width="9.125" style="446" customWidth="1"/>
    <col min="5127" max="5373" width="9" style="446"/>
    <col min="5374" max="5374" width="8.625" style="446" customWidth="1"/>
    <col min="5375" max="5375" width="6.625" style="446" customWidth="1"/>
    <col min="5376" max="5376" width="33.125" style="446" customWidth="1"/>
    <col min="5377" max="5377" width="10.125" style="446" customWidth="1"/>
    <col min="5378" max="5378" width="14.625" style="446" customWidth="1"/>
    <col min="5379" max="5379" width="12.625" style="446" customWidth="1"/>
    <col min="5380" max="5380" width="7.625" style="446" customWidth="1"/>
    <col min="5381" max="5381" width="13.625" style="446" customWidth="1"/>
    <col min="5382" max="5382" width="9.125" style="446" customWidth="1"/>
    <col min="5383" max="5629" width="9" style="446"/>
    <col min="5630" max="5630" width="8.625" style="446" customWidth="1"/>
    <col min="5631" max="5631" width="6.625" style="446" customWidth="1"/>
    <col min="5632" max="5632" width="33.125" style="446" customWidth="1"/>
    <col min="5633" max="5633" width="10.125" style="446" customWidth="1"/>
    <col min="5634" max="5634" width="14.625" style="446" customWidth="1"/>
    <col min="5635" max="5635" width="12.625" style="446" customWidth="1"/>
    <col min="5636" max="5636" width="7.625" style="446" customWidth="1"/>
    <col min="5637" max="5637" width="13.625" style="446" customWidth="1"/>
    <col min="5638" max="5638" width="9.125" style="446" customWidth="1"/>
    <col min="5639" max="5885" width="9" style="446"/>
    <col min="5886" max="5886" width="8.625" style="446" customWidth="1"/>
    <col min="5887" max="5887" width="6.625" style="446" customWidth="1"/>
    <col min="5888" max="5888" width="33.125" style="446" customWidth="1"/>
    <col min="5889" max="5889" width="10.125" style="446" customWidth="1"/>
    <col min="5890" max="5890" width="14.625" style="446" customWidth="1"/>
    <col min="5891" max="5891" width="12.625" style="446" customWidth="1"/>
    <col min="5892" max="5892" width="7.625" style="446" customWidth="1"/>
    <col min="5893" max="5893" width="13.625" style="446" customWidth="1"/>
    <col min="5894" max="5894" width="9.125" style="446" customWidth="1"/>
    <col min="5895" max="6141" width="9" style="446"/>
    <col min="6142" max="6142" width="8.625" style="446" customWidth="1"/>
    <col min="6143" max="6143" width="6.625" style="446" customWidth="1"/>
    <col min="6144" max="6144" width="33.125" style="446" customWidth="1"/>
    <col min="6145" max="6145" width="10.125" style="446" customWidth="1"/>
    <col min="6146" max="6146" width="14.625" style="446" customWidth="1"/>
    <col min="6147" max="6147" width="12.625" style="446" customWidth="1"/>
    <col min="6148" max="6148" width="7.625" style="446" customWidth="1"/>
    <col min="6149" max="6149" width="13.625" style="446" customWidth="1"/>
    <col min="6150" max="6150" width="9.125" style="446" customWidth="1"/>
    <col min="6151" max="6397" width="9" style="446"/>
    <col min="6398" max="6398" width="8.625" style="446" customWidth="1"/>
    <col min="6399" max="6399" width="6.625" style="446" customWidth="1"/>
    <col min="6400" max="6400" width="33.125" style="446" customWidth="1"/>
    <col min="6401" max="6401" width="10.125" style="446" customWidth="1"/>
    <col min="6402" max="6402" width="14.625" style="446" customWidth="1"/>
    <col min="6403" max="6403" width="12.625" style="446" customWidth="1"/>
    <col min="6404" max="6404" width="7.625" style="446" customWidth="1"/>
    <col min="6405" max="6405" width="13.625" style="446" customWidth="1"/>
    <col min="6406" max="6406" width="9.125" style="446" customWidth="1"/>
    <col min="6407" max="6653" width="9" style="446"/>
    <col min="6654" max="6654" width="8.625" style="446" customWidth="1"/>
    <col min="6655" max="6655" width="6.625" style="446" customWidth="1"/>
    <col min="6656" max="6656" width="33.125" style="446" customWidth="1"/>
    <col min="6657" max="6657" width="10.125" style="446" customWidth="1"/>
    <col min="6658" max="6658" width="14.625" style="446" customWidth="1"/>
    <col min="6659" max="6659" width="12.625" style="446" customWidth="1"/>
    <col min="6660" max="6660" width="7.625" style="446" customWidth="1"/>
    <col min="6661" max="6661" width="13.625" style="446" customWidth="1"/>
    <col min="6662" max="6662" width="9.125" style="446" customWidth="1"/>
    <col min="6663" max="6909" width="9" style="446"/>
    <col min="6910" max="6910" width="8.625" style="446" customWidth="1"/>
    <col min="6911" max="6911" width="6.625" style="446" customWidth="1"/>
    <col min="6912" max="6912" width="33.125" style="446" customWidth="1"/>
    <col min="6913" max="6913" width="10.125" style="446" customWidth="1"/>
    <col min="6914" max="6914" width="14.625" style="446" customWidth="1"/>
    <col min="6915" max="6915" width="12.625" style="446" customWidth="1"/>
    <col min="6916" max="6916" width="7.625" style="446" customWidth="1"/>
    <col min="6917" max="6917" width="13.625" style="446" customWidth="1"/>
    <col min="6918" max="6918" width="9.125" style="446" customWidth="1"/>
    <col min="6919" max="7165" width="9" style="446"/>
    <col min="7166" max="7166" width="8.625" style="446" customWidth="1"/>
    <col min="7167" max="7167" width="6.625" style="446" customWidth="1"/>
    <col min="7168" max="7168" width="33.125" style="446" customWidth="1"/>
    <col min="7169" max="7169" width="10.125" style="446" customWidth="1"/>
    <col min="7170" max="7170" width="14.625" style="446" customWidth="1"/>
    <col min="7171" max="7171" width="12.625" style="446" customWidth="1"/>
    <col min="7172" max="7172" width="7.625" style="446" customWidth="1"/>
    <col min="7173" max="7173" width="13.625" style="446" customWidth="1"/>
    <col min="7174" max="7174" width="9.125" style="446" customWidth="1"/>
    <col min="7175" max="7421" width="9" style="446"/>
    <col min="7422" max="7422" width="8.625" style="446" customWidth="1"/>
    <col min="7423" max="7423" width="6.625" style="446" customWidth="1"/>
    <col min="7424" max="7424" width="33.125" style="446" customWidth="1"/>
    <col min="7425" max="7425" width="10.125" style="446" customWidth="1"/>
    <col min="7426" max="7426" width="14.625" style="446" customWidth="1"/>
    <col min="7427" max="7427" width="12.625" style="446" customWidth="1"/>
    <col min="7428" max="7428" width="7.625" style="446" customWidth="1"/>
    <col min="7429" max="7429" width="13.625" style="446" customWidth="1"/>
    <col min="7430" max="7430" width="9.125" style="446" customWidth="1"/>
    <col min="7431" max="7677" width="9" style="446"/>
    <col min="7678" max="7678" width="8.625" style="446" customWidth="1"/>
    <col min="7679" max="7679" width="6.625" style="446" customWidth="1"/>
    <col min="7680" max="7680" width="33.125" style="446" customWidth="1"/>
    <col min="7681" max="7681" width="10.125" style="446" customWidth="1"/>
    <col min="7682" max="7682" width="14.625" style="446" customWidth="1"/>
    <col min="7683" max="7683" width="12.625" style="446" customWidth="1"/>
    <col min="7684" max="7684" width="7.625" style="446" customWidth="1"/>
    <col min="7685" max="7685" width="13.625" style="446" customWidth="1"/>
    <col min="7686" max="7686" width="9.125" style="446" customWidth="1"/>
    <col min="7687" max="7933" width="9" style="446"/>
    <col min="7934" max="7934" width="8.625" style="446" customWidth="1"/>
    <col min="7935" max="7935" width="6.625" style="446" customWidth="1"/>
    <col min="7936" max="7936" width="33.125" style="446" customWidth="1"/>
    <col min="7937" max="7937" width="10.125" style="446" customWidth="1"/>
    <col min="7938" max="7938" width="14.625" style="446" customWidth="1"/>
    <col min="7939" max="7939" width="12.625" style="446" customWidth="1"/>
    <col min="7940" max="7940" width="7.625" style="446" customWidth="1"/>
    <col min="7941" max="7941" width="13.625" style="446" customWidth="1"/>
    <col min="7942" max="7942" width="9.125" style="446" customWidth="1"/>
    <col min="7943" max="8189" width="9" style="446"/>
    <col min="8190" max="8190" width="8.625" style="446" customWidth="1"/>
    <col min="8191" max="8191" width="6.625" style="446" customWidth="1"/>
    <col min="8192" max="8192" width="33.125" style="446" customWidth="1"/>
    <col min="8193" max="8193" width="10.125" style="446" customWidth="1"/>
    <col min="8194" max="8194" width="14.625" style="446" customWidth="1"/>
    <col min="8195" max="8195" width="12.625" style="446" customWidth="1"/>
    <col min="8196" max="8196" width="7.625" style="446" customWidth="1"/>
    <col min="8197" max="8197" width="13.625" style="446" customWidth="1"/>
    <col min="8198" max="8198" width="9.125" style="446" customWidth="1"/>
    <col min="8199" max="8445" width="9" style="446"/>
    <col min="8446" max="8446" width="8.625" style="446" customWidth="1"/>
    <col min="8447" max="8447" width="6.625" style="446" customWidth="1"/>
    <col min="8448" max="8448" width="33.125" style="446" customWidth="1"/>
    <col min="8449" max="8449" width="10.125" style="446" customWidth="1"/>
    <col min="8450" max="8450" width="14.625" style="446" customWidth="1"/>
    <col min="8451" max="8451" width="12.625" style="446" customWidth="1"/>
    <col min="8452" max="8452" width="7.625" style="446" customWidth="1"/>
    <col min="8453" max="8453" width="13.625" style="446" customWidth="1"/>
    <col min="8454" max="8454" width="9.125" style="446" customWidth="1"/>
    <col min="8455" max="8701" width="9" style="446"/>
    <col min="8702" max="8702" width="8.625" style="446" customWidth="1"/>
    <col min="8703" max="8703" width="6.625" style="446" customWidth="1"/>
    <col min="8704" max="8704" width="33.125" style="446" customWidth="1"/>
    <col min="8705" max="8705" width="10.125" style="446" customWidth="1"/>
    <col min="8706" max="8706" width="14.625" style="446" customWidth="1"/>
    <col min="8707" max="8707" width="12.625" style="446" customWidth="1"/>
    <col min="8708" max="8708" width="7.625" style="446" customWidth="1"/>
    <col min="8709" max="8709" width="13.625" style="446" customWidth="1"/>
    <col min="8710" max="8710" width="9.125" style="446" customWidth="1"/>
    <col min="8711" max="8957" width="9" style="446"/>
    <col min="8958" max="8958" width="8.625" style="446" customWidth="1"/>
    <col min="8959" max="8959" width="6.625" style="446" customWidth="1"/>
    <col min="8960" max="8960" width="33.125" style="446" customWidth="1"/>
    <col min="8961" max="8961" width="10.125" style="446" customWidth="1"/>
    <col min="8962" max="8962" width="14.625" style="446" customWidth="1"/>
    <col min="8963" max="8963" width="12.625" style="446" customWidth="1"/>
    <col min="8964" max="8964" width="7.625" style="446" customWidth="1"/>
    <col min="8965" max="8965" width="13.625" style="446" customWidth="1"/>
    <col min="8966" max="8966" width="9.125" style="446" customWidth="1"/>
    <col min="8967" max="9213" width="9" style="446"/>
    <col min="9214" max="9214" width="8.625" style="446" customWidth="1"/>
    <col min="9215" max="9215" width="6.625" style="446" customWidth="1"/>
    <col min="9216" max="9216" width="33.125" style="446" customWidth="1"/>
    <col min="9217" max="9217" width="10.125" style="446" customWidth="1"/>
    <col min="9218" max="9218" width="14.625" style="446" customWidth="1"/>
    <col min="9219" max="9219" width="12.625" style="446" customWidth="1"/>
    <col min="9220" max="9220" width="7.625" style="446" customWidth="1"/>
    <col min="9221" max="9221" width="13.625" style="446" customWidth="1"/>
    <col min="9222" max="9222" width="9.125" style="446" customWidth="1"/>
    <col min="9223" max="9469" width="9" style="446"/>
    <col min="9470" max="9470" width="8.625" style="446" customWidth="1"/>
    <col min="9471" max="9471" width="6.625" style="446" customWidth="1"/>
    <col min="9472" max="9472" width="33.125" style="446" customWidth="1"/>
    <col min="9473" max="9473" width="10.125" style="446" customWidth="1"/>
    <col min="9474" max="9474" width="14.625" style="446" customWidth="1"/>
    <col min="9475" max="9475" width="12.625" style="446" customWidth="1"/>
    <col min="9476" max="9476" width="7.625" style="446" customWidth="1"/>
    <col min="9477" max="9477" width="13.625" style="446" customWidth="1"/>
    <col min="9478" max="9478" width="9.125" style="446" customWidth="1"/>
    <col min="9479" max="9725" width="9" style="446"/>
    <col min="9726" max="9726" width="8.625" style="446" customWidth="1"/>
    <col min="9727" max="9727" width="6.625" style="446" customWidth="1"/>
    <col min="9728" max="9728" width="33.125" style="446" customWidth="1"/>
    <col min="9729" max="9729" width="10.125" style="446" customWidth="1"/>
    <col min="9730" max="9730" width="14.625" style="446" customWidth="1"/>
    <col min="9731" max="9731" width="12.625" style="446" customWidth="1"/>
    <col min="9732" max="9732" width="7.625" style="446" customWidth="1"/>
    <col min="9733" max="9733" width="13.625" style="446" customWidth="1"/>
    <col min="9734" max="9734" width="9.125" style="446" customWidth="1"/>
    <col min="9735" max="9981" width="9" style="446"/>
    <col min="9982" max="9982" width="8.625" style="446" customWidth="1"/>
    <col min="9983" max="9983" width="6.625" style="446" customWidth="1"/>
    <col min="9984" max="9984" width="33.125" style="446" customWidth="1"/>
    <col min="9985" max="9985" width="10.125" style="446" customWidth="1"/>
    <col min="9986" max="9986" width="14.625" style="446" customWidth="1"/>
    <col min="9987" max="9987" width="12.625" style="446" customWidth="1"/>
    <col min="9988" max="9988" width="7.625" style="446" customWidth="1"/>
    <col min="9989" max="9989" width="13.625" style="446" customWidth="1"/>
    <col min="9990" max="9990" width="9.125" style="446" customWidth="1"/>
    <col min="9991" max="10237" width="9" style="446"/>
    <col min="10238" max="10238" width="8.625" style="446" customWidth="1"/>
    <col min="10239" max="10239" width="6.625" style="446" customWidth="1"/>
    <col min="10240" max="10240" width="33.125" style="446" customWidth="1"/>
    <col min="10241" max="10241" width="10.125" style="446" customWidth="1"/>
    <col min="10242" max="10242" width="14.625" style="446" customWidth="1"/>
    <col min="10243" max="10243" width="12.625" style="446" customWidth="1"/>
    <col min="10244" max="10244" width="7.625" style="446" customWidth="1"/>
    <col min="10245" max="10245" width="13.625" style="446" customWidth="1"/>
    <col min="10246" max="10246" width="9.125" style="446" customWidth="1"/>
    <col min="10247" max="10493" width="9" style="446"/>
    <col min="10494" max="10494" width="8.625" style="446" customWidth="1"/>
    <col min="10495" max="10495" width="6.625" style="446" customWidth="1"/>
    <col min="10496" max="10496" width="33.125" style="446" customWidth="1"/>
    <col min="10497" max="10497" width="10.125" style="446" customWidth="1"/>
    <col min="10498" max="10498" width="14.625" style="446" customWidth="1"/>
    <col min="10499" max="10499" width="12.625" style="446" customWidth="1"/>
    <col min="10500" max="10500" width="7.625" style="446" customWidth="1"/>
    <col min="10501" max="10501" width="13.625" style="446" customWidth="1"/>
    <col min="10502" max="10502" width="9.125" style="446" customWidth="1"/>
    <col min="10503" max="10749" width="9" style="446"/>
    <col min="10750" max="10750" width="8.625" style="446" customWidth="1"/>
    <col min="10751" max="10751" width="6.625" style="446" customWidth="1"/>
    <col min="10752" max="10752" width="33.125" style="446" customWidth="1"/>
    <col min="10753" max="10753" width="10.125" style="446" customWidth="1"/>
    <col min="10754" max="10754" width="14.625" style="446" customWidth="1"/>
    <col min="10755" max="10755" width="12.625" style="446" customWidth="1"/>
    <col min="10756" max="10756" width="7.625" style="446" customWidth="1"/>
    <col min="10757" max="10757" width="13.625" style="446" customWidth="1"/>
    <col min="10758" max="10758" width="9.125" style="446" customWidth="1"/>
    <col min="10759" max="11005" width="9" style="446"/>
    <col min="11006" max="11006" width="8.625" style="446" customWidth="1"/>
    <col min="11007" max="11007" width="6.625" style="446" customWidth="1"/>
    <col min="11008" max="11008" width="33.125" style="446" customWidth="1"/>
    <col min="11009" max="11009" width="10.125" style="446" customWidth="1"/>
    <col min="11010" max="11010" width="14.625" style="446" customWidth="1"/>
    <col min="11011" max="11011" width="12.625" style="446" customWidth="1"/>
    <col min="11012" max="11012" width="7.625" style="446" customWidth="1"/>
    <col min="11013" max="11013" width="13.625" style="446" customWidth="1"/>
    <col min="11014" max="11014" width="9.125" style="446" customWidth="1"/>
    <col min="11015" max="11261" width="9" style="446"/>
    <col min="11262" max="11262" width="8.625" style="446" customWidth="1"/>
    <col min="11263" max="11263" width="6.625" style="446" customWidth="1"/>
    <col min="11264" max="11264" width="33.125" style="446" customWidth="1"/>
    <col min="11265" max="11265" width="10.125" style="446" customWidth="1"/>
    <col min="11266" max="11266" width="14.625" style="446" customWidth="1"/>
    <col min="11267" max="11267" width="12.625" style="446" customWidth="1"/>
    <col min="11268" max="11268" width="7.625" style="446" customWidth="1"/>
    <col min="11269" max="11269" width="13.625" style="446" customWidth="1"/>
    <col min="11270" max="11270" width="9.125" style="446" customWidth="1"/>
    <col min="11271" max="11517" width="9" style="446"/>
    <col min="11518" max="11518" width="8.625" style="446" customWidth="1"/>
    <col min="11519" max="11519" width="6.625" style="446" customWidth="1"/>
    <col min="11520" max="11520" width="33.125" style="446" customWidth="1"/>
    <col min="11521" max="11521" width="10.125" style="446" customWidth="1"/>
    <col min="11522" max="11522" width="14.625" style="446" customWidth="1"/>
    <col min="11523" max="11523" width="12.625" style="446" customWidth="1"/>
    <col min="11524" max="11524" width="7.625" style="446" customWidth="1"/>
    <col min="11525" max="11525" width="13.625" style="446" customWidth="1"/>
    <col min="11526" max="11526" width="9.125" style="446" customWidth="1"/>
    <col min="11527" max="11773" width="9" style="446"/>
    <col min="11774" max="11774" width="8.625" style="446" customWidth="1"/>
    <col min="11775" max="11775" width="6.625" style="446" customWidth="1"/>
    <col min="11776" max="11776" width="33.125" style="446" customWidth="1"/>
    <col min="11777" max="11777" width="10.125" style="446" customWidth="1"/>
    <col min="11778" max="11778" width="14.625" style="446" customWidth="1"/>
    <col min="11779" max="11779" width="12.625" style="446" customWidth="1"/>
    <col min="11780" max="11780" width="7.625" style="446" customWidth="1"/>
    <col min="11781" max="11781" width="13.625" style="446" customWidth="1"/>
    <col min="11782" max="11782" width="9.125" style="446" customWidth="1"/>
    <col min="11783" max="12029" width="9" style="446"/>
    <col min="12030" max="12030" width="8.625" style="446" customWidth="1"/>
    <col min="12031" max="12031" width="6.625" style="446" customWidth="1"/>
    <col min="12032" max="12032" width="33.125" style="446" customWidth="1"/>
    <col min="12033" max="12033" width="10.125" style="446" customWidth="1"/>
    <col min="12034" max="12034" width="14.625" style="446" customWidth="1"/>
    <col min="12035" max="12035" width="12.625" style="446" customWidth="1"/>
    <col min="12036" max="12036" width="7.625" style="446" customWidth="1"/>
    <col min="12037" max="12037" width="13.625" style="446" customWidth="1"/>
    <col min="12038" max="12038" width="9.125" style="446" customWidth="1"/>
    <col min="12039" max="12285" width="9" style="446"/>
    <col min="12286" max="12286" width="8.625" style="446" customWidth="1"/>
    <col min="12287" max="12287" width="6.625" style="446" customWidth="1"/>
    <col min="12288" max="12288" width="33.125" style="446" customWidth="1"/>
    <col min="12289" max="12289" width="10.125" style="446" customWidth="1"/>
    <col min="12290" max="12290" width="14.625" style="446" customWidth="1"/>
    <col min="12291" max="12291" width="12.625" style="446" customWidth="1"/>
    <col min="12292" max="12292" width="7.625" style="446" customWidth="1"/>
    <col min="12293" max="12293" width="13.625" style="446" customWidth="1"/>
    <col min="12294" max="12294" width="9.125" style="446" customWidth="1"/>
    <col min="12295" max="12541" width="9" style="446"/>
    <col min="12542" max="12542" width="8.625" style="446" customWidth="1"/>
    <col min="12543" max="12543" width="6.625" style="446" customWidth="1"/>
    <col min="12544" max="12544" width="33.125" style="446" customWidth="1"/>
    <col min="12545" max="12545" width="10.125" style="446" customWidth="1"/>
    <col min="12546" max="12546" width="14.625" style="446" customWidth="1"/>
    <col min="12547" max="12547" width="12.625" style="446" customWidth="1"/>
    <col min="12548" max="12548" width="7.625" style="446" customWidth="1"/>
    <col min="12549" max="12549" width="13.625" style="446" customWidth="1"/>
    <col min="12550" max="12550" width="9.125" style="446" customWidth="1"/>
    <col min="12551" max="12797" width="9" style="446"/>
    <col min="12798" max="12798" width="8.625" style="446" customWidth="1"/>
    <col min="12799" max="12799" width="6.625" style="446" customWidth="1"/>
    <col min="12800" max="12800" width="33.125" style="446" customWidth="1"/>
    <col min="12801" max="12801" width="10.125" style="446" customWidth="1"/>
    <col min="12802" max="12802" width="14.625" style="446" customWidth="1"/>
    <col min="12803" max="12803" width="12.625" style="446" customWidth="1"/>
    <col min="12804" max="12804" width="7.625" style="446" customWidth="1"/>
    <col min="12805" max="12805" width="13.625" style="446" customWidth="1"/>
    <col min="12806" max="12806" width="9.125" style="446" customWidth="1"/>
    <col min="12807" max="13053" width="9" style="446"/>
    <col min="13054" max="13054" width="8.625" style="446" customWidth="1"/>
    <col min="13055" max="13055" width="6.625" style="446" customWidth="1"/>
    <col min="13056" max="13056" width="33.125" style="446" customWidth="1"/>
    <col min="13057" max="13057" width="10.125" style="446" customWidth="1"/>
    <col min="13058" max="13058" width="14.625" style="446" customWidth="1"/>
    <col min="13059" max="13059" width="12.625" style="446" customWidth="1"/>
    <col min="13060" max="13060" width="7.625" style="446" customWidth="1"/>
    <col min="13061" max="13061" width="13.625" style="446" customWidth="1"/>
    <col min="13062" max="13062" width="9.125" style="446" customWidth="1"/>
    <col min="13063" max="13309" width="9" style="446"/>
    <col min="13310" max="13310" width="8.625" style="446" customWidth="1"/>
    <col min="13311" max="13311" width="6.625" style="446" customWidth="1"/>
    <col min="13312" max="13312" width="33.125" style="446" customWidth="1"/>
    <col min="13313" max="13313" width="10.125" style="446" customWidth="1"/>
    <col min="13314" max="13314" width="14.625" style="446" customWidth="1"/>
    <col min="13315" max="13315" width="12.625" style="446" customWidth="1"/>
    <col min="13316" max="13316" width="7.625" style="446" customWidth="1"/>
    <col min="13317" max="13317" width="13.625" style="446" customWidth="1"/>
    <col min="13318" max="13318" width="9.125" style="446" customWidth="1"/>
    <col min="13319" max="13565" width="9" style="446"/>
    <col min="13566" max="13566" width="8.625" style="446" customWidth="1"/>
    <col min="13567" max="13567" width="6.625" style="446" customWidth="1"/>
    <col min="13568" max="13568" width="33.125" style="446" customWidth="1"/>
    <col min="13569" max="13569" width="10.125" style="446" customWidth="1"/>
    <col min="13570" max="13570" width="14.625" style="446" customWidth="1"/>
    <col min="13571" max="13571" width="12.625" style="446" customWidth="1"/>
    <col min="13572" max="13572" width="7.625" style="446" customWidth="1"/>
    <col min="13573" max="13573" width="13.625" style="446" customWidth="1"/>
    <col min="13574" max="13574" width="9.125" style="446" customWidth="1"/>
    <col min="13575" max="13821" width="9" style="446"/>
    <col min="13822" max="13822" width="8.625" style="446" customWidth="1"/>
    <col min="13823" max="13823" width="6.625" style="446" customWidth="1"/>
    <col min="13824" max="13824" width="33.125" style="446" customWidth="1"/>
    <col min="13825" max="13825" width="10.125" style="446" customWidth="1"/>
    <col min="13826" max="13826" width="14.625" style="446" customWidth="1"/>
    <col min="13827" max="13827" width="12.625" style="446" customWidth="1"/>
    <col min="13828" max="13828" width="7.625" style="446" customWidth="1"/>
    <col min="13829" max="13829" width="13.625" style="446" customWidth="1"/>
    <col min="13830" max="13830" width="9.125" style="446" customWidth="1"/>
    <col min="13831" max="14077" width="9" style="446"/>
    <col min="14078" max="14078" width="8.625" style="446" customWidth="1"/>
    <col min="14079" max="14079" width="6.625" style="446" customWidth="1"/>
    <col min="14080" max="14080" width="33.125" style="446" customWidth="1"/>
    <col min="14081" max="14081" width="10.125" style="446" customWidth="1"/>
    <col min="14082" max="14082" width="14.625" style="446" customWidth="1"/>
    <col min="14083" max="14083" width="12.625" style="446" customWidth="1"/>
    <col min="14084" max="14084" width="7.625" style="446" customWidth="1"/>
    <col min="14085" max="14085" width="13.625" style="446" customWidth="1"/>
    <col min="14086" max="14086" width="9.125" style="446" customWidth="1"/>
    <col min="14087" max="14333" width="9" style="446"/>
    <col min="14334" max="14334" width="8.625" style="446" customWidth="1"/>
    <col min="14335" max="14335" width="6.625" style="446" customWidth="1"/>
    <col min="14336" max="14336" width="33.125" style="446" customWidth="1"/>
    <col min="14337" max="14337" width="10.125" style="446" customWidth="1"/>
    <col min="14338" max="14338" width="14.625" style="446" customWidth="1"/>
    <col min="14339" max="14339" width="12.625" style="446" customWidth="1"/>
    <col min="14340" max="14340" width="7.625" style="446" customWidth="1"/>
    <col min="14341" max="14341" width="13.625" style="446" customWidth="1"/>
    <col min="14342" max="14342" width="9.125" style="446" customWidth="1"/>
    <col min="14343" max="14589" width="9" style="446"/>
    <col min="14590" max="14590" width="8.625" style="446" customWidth="1"/>
    <col min="14591" max="14591" width="6.625" style="446" customWidth="1"/>
    <col min="14592" max="14592" width="33.125" style="446" customWidth="1"/>
    <col min="14593" max="14593" width="10.125" style="446" customWidth="1"/>
    <col min="14594" max="14594" width="14.625" style="446" customWidth="1"/>
    <col min="14595" max="14595" width="12.625" style="446" customWidth="1"/>
    <col min="14596" max="14596" width="7.625" style="446" customWidth="1"/>
    <col min="14597" max="14597" width="13.625" style="446" customWidth="1"/>
    <col min="14598" max="14598" width="9.125" style="446" customWidth="1"/>
    <col min="14599" max="14845" width="9" style="446"/>
    <col min="14846" max="14846" width="8.625" style="446" customWidth="1"/>
    <col min="14847" max="14847" width="6.625" style="446" customWidth="1"/>
    <col min="14848" max="14848" width="33.125" style="446" customWidth="1"/>
    <col min="14849" max="14849" width="10.125" style="446" customWidth="1"/>
    <col min="14850" max="14850" width="14.625" style="446" customWidth="1"/>
    <col min="14851" max="14851" width="12.625" style="446" customWidth="1"/>
    <col min="14852" max="14852" width="7.625" style="446" customWidth="1"/>
    <col min="14853" max="14853" width="13.625" style="446" customWidth="1"/>
    <col min="14854" max="14854" width="9.125" style="446" customWidth="1"/>
    <col min="14855" max="15101" width="9" style="446"/>
    <col min="15102" max="15102" width="8.625" style="446" customWidth="1"/>
    <col min="15103" max="15103" width="6.625" style="446" customWidth="1"/>
    <col min="15104" max="15104" width="33.125" style="446" customWidth="1"/>
    <col min="15105" max="15105" width="10.125" style="446" customWidth="1"/>
    <col min="15106" max="15106" width="14.625" style="446" customWidth="1"/>
    <col min="15107" max="15107" width="12.625" style="446" customWidth="1"/>
    <col min="15108" max="15108" width="7.625" style="446" customWidth="1"/>
    <col min="15109" max="15109" width="13.625" style="446" customWidth="1"/>
    <col min="15110" max="15110" width="9.125" style="446" customWidth="1"/>
    <col min="15111" max="15357" width="9" style="446"/>
    <col min="15358" max="15358" width="8.625" style="446" customWidth="1"/>
    <col min="15359" max="15359" width="6.625" style="446" customWidth="1"/>
    <col min="15360" max="15360" width="33.125" style="446" customWidth="1"/>
    <col min="15361" max="15361" width="10.125" style="446" customWidth="1"/>
    <col min="15362" max="15362" width="14.625" style="446" customWidth="1"/>
    <col min="15363" max="15363" width="12.625" style="446" customWidth="1"/>
    <col min="15364" max="15364" width="7.625" style="446" customWidth="1"/>
    <col min="15365" max="15365" width="13.625" style="446" customWidth="1"/>
    <col min="15366" max="15366" width="9.125" style="446" customWidth="1"/>
    <col min="15367" max="15613" width="9" style="446"/>
    <col min="15614" max="15614" width="8.625" style="446" customWidth="1"/>
    <col min="15615" max="15615" width="6.625" style="446" customWidth="1"/>
    <col min="15616" max="15616" width="33.125" style="446" customWidth="1"/>
    <col min="15617" max="15617" width="10.125" style="446" customWidth="1"/>
    <col min="15618" max="15618" width="14.625" style="446" customWidth="1"/>
    <col min="15619" max="15619" width="12.625" style="446" customWidth="1"/>
    <col min="15620" max="15620" width="7.625" style="446" customWidth="1"/>
    <col min="15621" max="15621" width="13.625" style="446" customWidth="1"/>
    <col min="15622" max="15622" width="9.125" style="446" customWidth="1"/>
    <col min="15623" max="15869" width="9" style="446"/>
    <col min="15870" max="15870" width="8.625" style="446" customWidth="1"/>
    <col min="15871" max="15871" width="6.625" style="446" customWidth="1"/>
    <col min="15872" max="15872" width="33.125" style="446" customWidth="1"/>
    <col min="15873" max="15873" width="10.125" style="446" customWidth="1"/>
    <col min="15874" max="15874" width="14.625" style="446" customWidth="1"/>
    <col min="15875" max="15875" width="12.625" style="446" customWidth="1"/>
    <col min="15876" max="15876" width="7.625" style="446" customWidth="1"/>
    <col min="15877" max="15877" width="13.625" style="446" customWidth="1"/>
    <col min="15878" max="15878" width="9.125" style="446" customWidth="1"/>
    <col min="15879" max="16125" width="9" style="446"/>
    <col min="16126" max="16126" width="8.625" style="446" customWidth="1"/>
    <col min="16127" max="16127" width="6.625" style="446" customWidth="1"/>
    <col min="16128" max="16128" width="33.125" style="446" customWidth="1"/>
    <col min="16129" max="16129" width="10.125" style="446" customWidth="1"/>
    <col min="16130" max="16130" width="14.625" style="446" customWidth="1"/>
    <col min="16131" max="16131" width="12.625" style="446" customWidth="1"/>
    <col min="16132" max="16132" width="7.625" style="446" customWidth="1"/>
    <col min="16133" max="16133" width="13.625" style="446" customWidth="1"/>
    <col min="16134" max="16134" width="9.125" style="446" customWidth="1"/>
    <col min="16135" max="16384" width="9" style="446"/>
  </cols>
  <sheetData>
    <row r="1" spans="1:15" ht="30" customHeight="1">
      <c r="A1" s="2334" t="s">
        <v>3775</v>
      </c>
      <c r="B1" s="2335"/>
      <c r="C1" s="2335"/>
    </row>
    <row r="2" spans="1:15" ht="25.5" customHeight="1" thickBot="1">
      <c r="A2" s="2336" t="s">
        <v>3776</v>
      </c>
      <c r="B2" s="2337"/>
      <c r="C2" s="2337"/>
      <c r="G2" s="2338"/>
      <c r="H2" s="2339" t="s">
        <v>3777</v>
      </c>
      <c r="I2" s="1590"/>
      <c r="J2" s="1590"/>
      <c r="K2" s="1590"/>
      <c r="L2" s="1590"/>
      <c r="M2" s="1590"/>
      <c r="N2" s="1590"/>
      <c r="O2" s="1591"/>
    </row>
    <row r="3" spans="1:15" s="182" customFormat="1" ht="26.25" customHeight="1">
      <c r="A3" s="2329" t="s">
        <v>795</v>
      </c>
      <c r="B3" s="2330" t="s">
        <v>3170</v>
      </c>
      <c r="C3" s="2331" t="s">
        <v>3171</v>
      </c>
      <c r="D3" s="2331" t="s">
        <v>796</v>
      </c>
      <c r="E3" s="2331" t="s">
        <v>797</v>
      </c>
      <c r="F3" s="2331" t="s">
        <v>798</v>
      </c>
      <c r="G3" s="2331" t="s">
        <v>799</v>
      </c>
      <c r="H3" s="2332" t="s">
        <v>800</v>
      </c>
    </row>
    <row r="4" spans="1:15" s="183" customFormat="1" ht="30" customHeight="1">
      <c r="A4" s="2340" t="s">
        <v>801</v>
      </c>
      <c r="B4" s="2341" t="s">
        <v>2503</v>
      </c>
      <c r="C4" s="2342" t="s">
        <v>2504</v>
      </c>
      <c r="D4" s="2343" t="s">
        <v>802</v>
      </c>
      <c r="E4" s="2341" t="s">
        <v>3172</v>
      </c>
      <c r="F4" s="2343" t="s">
        <v>3173</v>
      </c>
      <c r="G4" s="2344">
        <v>19677</v>
      </c>
      <c r="H4" s="2345" t="s">
        <v>803</v>
      </c>
    </row>
    <row r="5" spans="1:15" s="183" customFormat="1" ht="30" customHeight="1">
      <c r="A5" s="2346" t="s">
        <v>804</v>
      </c>
      <c r="B5" s="2347" t="s">
        <v>2503</v>
      </c>
      <c r="C5" s="2348" t="s">
        <v>2502</v>
      </c>
      <c r="D5" s="2349" t="s">
        <v>805</v>
      </c>
      <c r="E5" s="2347" t="s">
        <v>3174</v>
      </c>
      <c r="F5" s="2349" t="s">
        <v>3173</v>
      </c>
      <c r="G5" s="2350">
        <v>19677</v>
      </c>
      <c r="H5" s="2351" t="s">
        <v>803</v>
      </c>
    </row>
    <row r="6" spans="1:15" s="183" customFormat="1" ht="30" customHeight="1" collapsed="1">
      <c r="A6" s="2346" t="s">
        <v>804</v>
      </c>
      <c r="B6" s="2347" t="s">
        <v>3175</v>
      </c>
      <c r="C6" s="2348" t="s">
        <v>3176</v>
      </c>
      <c r="D6" s="2349" t="s">
        <v>806</v>
      </c>
      <c r="E6" s="2347" t="s">
        <v>3177</v>
      </c>
      <c r="F6" s="2349" t="s">
        <v>807</v>
      </c>
      <c r="G6" s="2350">
        <v>442</v>
      </c>
      <c r="H6" s="2351" t="s">
        <v>456</v>
      </c>
    </row>
    <row r="7" spans="1:15" s="183" customFormat="1" ht="30" customHeight="1">
      <c r="A7" s="2346" t="s">
        <v>804</v>
      </c>
      <c r="B7" s="2347" t="s">
        <v>3175</v>
      </c>
      <c r="C7" s="2348" t="s">
        <v>3178</v>
      </c>
      <c r="D7" s="2349" t="s">
        <v>806</v>
      </c>
      <c r="E7" s="2347" t="s">
        <v>3179</v>
      </c>
      <c r="F7" s="2349" t="s">
        <v>3180</v>
      </c>
      <c r="G7" s="2350">
        <v>8872</v>
      </c>
      <c r="H7" s="2351" t="s">
        <v>808</v>
      </c>
    </row>
    <row r="8" spans="1:15" s="183" customFormat="1" ht="30" customHeight="1">
      <c r="A8" s="2346" t="s">
        <v>804</v>
      </c>
      <c r="B8" s="2347" t="s">
        <v>3175</v>
      </c>
      <c r="C8" s="2348" t="s">
        <v>3181</v>
      </c>
      <c r="D8" s="2349" t="s">
        <v>806</v>
      </c>
      <c r="E8" s="2347" t="s">
        <v>3179</v>
      </c>
      <c r="F8" s="2349" t="s">
        <v>3182</v>
      </c>
      <c r="G8" s="2350">
        <v>8872</v>
      </c>
      <c r="H8" s="2351" t="s">
        <v>808</v>
      </c>
    </row>
    <row r="9" spans="1:15" s="183" customFormat="1" ht="30" customHeight="1">
      <c r="A9" s="2346" t="s">
        <v>804</v>
      </c>
      <c r="B9" s="2347" t="s">
        <v>3175</v>
      </c>
      <c r="C9" s="2348" t="s">
        <v>3183</v>
      </c>
      <c r="D9" s="2349" t="s">
        <v>806</v>
      </c>
      <c r="E9" s="2347" t="s">
        <v>3184</v>
      </c>
      <c r="F9" s="2349" t="s">
        <v>3185</v>
      </c>
      <c r="G9" s="2350">
        <v>22818</v>
      </c>
      <c r="H9" s="2351" t="s">
        <v>809</v>
      </c>
    </row>
    <row r="10" spans="1:15" s="183" customFormat="1" ht="30" customHeight="1">
      <c r="A10" s="2346" t="s">
        <v>804</v>
      </c>
      <c r="B10" s="2347" t="s">
        <v>3175</v>
      </c>
      <c r="C10" s="2348" t="s">
        <v>3186</v>
      </c>
      <c r="D10" s="2349" t="s">
        <v>806</v>
      </c>
      <c r="E10" s="2347" t="s">
        <v>3187</v>
      </c>
      <c r="F10" s="2349" t="s">
        <v>3185</v>
      </c>
      <c r="G10" s="2350">
        <v>30323</v>
      </c>
      <c r="H10" s="2351" t="s">
        <v>810</v>
      </c>
    </row>
    <row r="11" spans="1:15" s="183" customFormat="1" ht="30" customHeight="1">
      <c r="A11" s="2346" t="s">
        <v>811</v>
      </c>
      <c r="B11" s="2347" t="s">
        <v>812</v>
      </c>
      <c r="C11" s="2348" t="s">
        <v>813</v>
      </c>
      <c r="D11" s="2349" t="s">
        <v>814</v>
      </c>
      <c r="E11" s="2347" t="s">
        <v>815</v>
      </c>
      <c r="F11" s="2349" t="s">
        <v>816</v>
      </c>
      <c r="G11" s="2350">
        <v>28892</v>
      </c>
      <c r="H11" s="2351" t="s">
        <v>808</v>
      </c>
    </row>
    <row r="12" spans="1:15" s="183" customFormat="1" ht="30" customHeight="1">
      <c r="A12" s="2346" t="s">
        <v>804</v>
      </c>
      <c r="B12" s="2347" t="s">
        <v>812</v>
      </c>
      <c r="C12" s="2348" t="s">
        <v>817</v>
      </c>
      <c r="D12" s="2349" t="s">
        <v>818</v>
      </c>
      <c r="E12" s="2347" t="s">
        <v>3188</v>
      </c>
      <c r="F12" s="2349" t="s">
        <v>3189</v>
      </c>
      <c r="G12" s="2350">
        <v>28892</v>
      </c>
      <c r="H12" s="2351" t="s">
        <v>808</v>
      </c>
    </row>
    <row r="13" spans="1:15" s="183" customFormat="1" ht="30" customHeight="1">
      <c r="A13" s="2346" t="s">
        <v>804</v>
      </c>
      <c r="B13" s="2347" t="s">
        <v>2501</v>
      </c>
      <c r="C13" s="2348" t="s">
        <v>819</v>
      </c>
      <c r="D13" s="2349" t="s">
        <v>3190</v>
      </c>
      <c r="E13" s="2347" t="s">
        <v>820</v>
      </c>
      <c r="F13" s="2349" t="s">
        <v>3191</v>
      </c>
      <c r="G13" s="2350">
        <v>35909</v>
      </c>
      <c r="H13" s="2351" t="s">
        <v>450</v>
      </c>
    </row>
    <row r="14" spans="1:15" s="183" customFormat="1" ht="30" customHeight="1">
      <c r="A14" s="2346" t="s">
        <v>804</v>
      </c>
      <c r="B14" s="2347" t="s">
        <v>3192</v>
      </c>
      <c r="C14" s="2348" t="s">
        <v>3193</v>
      </c>
      <c r="D14" s="2349" t="s">
        <v>806</v>
      </c>
      <c r="E14" s="2347" t="s">
        <v>3194</v>
      </c>
      <c r="F14" s="2349" t="s">
        <v>3195</v>
      </c>
      <c r="G14" s="2350">
        <v>32163</v>
      </c>
      <c r="H14" s="2351" t="s">
        <v>821</v>
      </c>
    </row>
    <row r="15" spans="1:15" s="183" customFormat="1" ht="30" customHeight="1">
      <c r="A15" s="2346" t="s">
        <v>804</v>
      </c>
      <c r="B15" s="2347" t="s">
        <v>3192</v>
      </c>
      <c r="C15" s="2348" t="s">
        <v>3196</v>
      </c>
      <c r="D15" s="2349" t="s">
        <v>822</v>
      </c>
      <c r="E15" s="2347" t="s">
        <v>3197</v>
      </c>
      <c r="F15" s="2349" t="s">
        <v>3198</v>
      </c>
      <c r="G15" s="2350">
        <v>34361</v>
      </c>
      <c r="H15" s="2351" t="s">
        <v>821</v>
      </c>
    </row>
    <row r="16" spans="1:15" s="183" customFormat="1" ht="30" customHeight="1">
      <c r="A16" s="2346" t="s">
        <v>804</v>
      </c>
      <c r="B16" s="2347" t="s">
        <v>3192</v>
      </c>
      <c r="C16" s="2348" t="s">
        <v>3199</v>
      </c>
      <c r="D16" s="2349" t="s">
        <v>806</v>
      </c>
      <c r="E16" s="2347" t="s">
        <v>3200</v>
      </c>
      <c r="F16" s="2349" t="s">
        <v>3201</v>
      </c>
      <c r="G16" s="2350">
        <v>36243</v>
      </c>
      <c r="H16" s="2351" t="s">
        <v>809</v>
      </c>
    </row>
    <row r="17" spans="1:8" s="183" customFormat="1" ht="30" customHeight="1">
      <c r="A17" s="2346" t="s">
        <v>804</v>
      </c>
      <c r="B17" s="2347" t="s">
        <v>3192</v>
      </c>
      <c r="C17" s="2348" t="s">
        <v>3202</v>
      </c>
      <c r="D17" s="2349" t="s">
        <v>806</v>
      </c>
      <c r="E17" s="2347" t="s">
        <v>3203</v>
      </c>
      <c r="F17" s="2349" t="s">
        <v>3204</v>
      </c>
      <c r="G17" s="2350">
        <v>36243</v>
      </c>
      <c r="H17" s="2351" t="s">
        <v>808</v>
      </c>
    </row>
    <row r="18" spans="1:8" s="183" customFormat="1" ht="30" customHeight="1">
      <c r="A18" s="2346" t="s">
        <v>804</v>
      </c>
      <c r="B18" s="2347" t="s">
        <v>3192</v>
      </c>
      <c r="C18" s="2348" t="s">
        <v>823</v>
      </c>
      <c r="D18" s="2349" t="s">
        <v>3205</v>
      </c>
      <c r="E18" s="2347" t="s">
        <v>824</v>
      </c>
      <c r="F18" s="2349" t="s">
        <v>825</v>
      </c>
      <c r="G18" s="2350">
        <v>37747</v>
      </c>
      <c r="H18" s="2351" t="s">
        <v>456</v>
      </c>
    </row>
    <row r="19" spans="1:8" s="183" customFormat="1" ht="30" customHeight="1">
      <c r="A19" s="2352" t="s">
        <v>804</v>
      </c>
      <c r="B19" s="2353" t="s">
        <v>3192</v>
      </c>
      <c r="C19" s="2354" t="s">
        <v>826</v>
      </c>
      <c r="D19" s="2355" t="s">
        <v>3205</v>
      </c>
      <c r="E19" s="2353" t="s">
        <v>827</v>
      </c>
      <c r="F19" s="2355" t="s">
        <v>828</v>
      </c>
      <c r="G19" s="2356">
        <v>38098</v>
      </c>
      <c r="H19" s="2357" t="s">
        <v>821</v>
      </c>
    </row>
    <row r="20" spans="1:8" s="183" customFormat="1" ht="30" customHeight="1">
      <c r="A20" s="2352" t="s">
        <v>829</v>
      </c>
      <c r="B20" s="2353" t="s">
        <v>830</v>
      </c>
      <c r="C20" s="2354" t="s">
        <v>831</v>
      </c>
      <c r="D20" s="2355" t="s">
        <v>832</v>
      </c>
      <c r="E20" s="2353" t="s">
        <v>833</v>
      </c>
      <c r="F20" s="2355" t="s">
        <v>834</v>
      </c>
      <c r="G20" s="2356">
        <v>38467</v>
      </c>
      <c r="H20" s="2357" t="s">
        <v>803</v>
      </c>
    </row>
    <row r="21" spans="1:8" s="183" customFormat="1" ht="30" customHeight="1">
      <c r="A21" s="2352" t="s">
        <v>829</v>
      </c>
      <c r="B21" s="2353" t="s">
        <v>830</v>
      </c>
      <c r="C21" s="2354" t="s">
        <v>835</v>
      </c>
      <c r="D21" s="2355" t="s">
        <v>3205</v>
      </c>
      <c r="E21" s="2353" t="s">
        <v>836</v>
      </c>
      <c r="F21" s="2355" t="s">
        <v>837</v>
      </c>
      <c r="G21" s="2356">
        <v>39188</v>
      </c>
      <c r="H21" s="2357" t="s">
        <v>456</v>
      </c>
    </row>
    <row r="22" spans="1:8" s="183" customFormat="1" ht="30" customHeight="1">
      <c r="A22" s="2358" t="s">
        <v>829</v>
      </c>
      <c r="B22" s="2359" t="s">
        <v>830</v>
      </c>
      <c r="C22" s="2360" t="s">
        <v>838</v>
      </c>
      <c r="D22" s="2361" t="s">
        <v>839</v>
      </c>
      <c r="E22" s="2359" t="s">
        <v>3206</v>
      </c>
      <c r="F22" s="2361" t="s">
        <v>3207</v>
      </c>
      <c r="G22" s="2362">
        <v>41810</v>
      </c>
      <c r="H22" s="2363" t="s">
        <v>821</v>
      </c>
    </row>
    <row r="23" spans="1:8" s="183" customFormat="1" ht="30" customHeight="1">
      <c r="A23" s="2364" t="s">
        <v>840</v>
      </c>
      <c r="B23" s="2365" t="s">
        <v>841</v>
      </c>
      <c r="C23" s="2366" t="s">
        <v>842</v>
      </c>
      <c r="D23" s="2367" t="s">
        <v>843</v>
      </c>
      <c r="E23" s="2365" t="s">
        <v>3206</v>
      </c>
      <c r="F23" s="2367"/>
      <c r="G23" s="2368">
        <v>39608</v>
      </c>
      <c r="H23" s="2369" t="s">
        <v>821</v>
      </c>
    </row>
    <row r="24" spans="1:8" s="183" customFormat="1" ht="30" customHeight="1">
      <c r="A24" s="2370" t="s">
        <v>804</v>
      </c>
      <c r="B24" s="2353" t="s">
        <v>844</v>
      </c>
      <c r="C24" s="2354" t="s">
        <v>845</v>
      </c>
      <c r="D24" s="2371" t="s">
        <v>3205</v>
      </c>
      <c r="E24" s="2353" t="s">
        <v>846</v>
      </c>
      <c r="F24" s="2355" t="s">
        <v>847</v>
      </c>
      <c r="G24" s="2356">
        <v>35419</v>
      </c>
      <c r="H24" s="2357" t="s">
        <v>848</v>
      </c>
    </row>
    <row r="25" spans="1:8" s="183" customFormat="1" ht="30" customHeight="1">
      <c r="A25" s="2340" t="s">
        <v>804</v>
      </c>
      <c r="B25" s="2347" t="s">
        <v>849</v>
      </c>
      <c r="C25" s="2372" t="s">
        <v>850</v>
      </c>
      <c r="D25" s="2343" t="s">
        <v>3205</v>
      </c>
      <c r="E25" s="2347" t="s">
        <v>820</v>
      </c>
      <c r="F25" s="2349" t="s">
        <v>851</v>
      </c>
      <c r="G25" s="2350">
        <v>35557</v>
      </c>
      <c r="H25" s="2351" t="s">
        <v>821</v>
      </c>
    </row>
    <row r="26" spans="1:8" s="183" customFormat="1" ht="30" customHeight="1">
      <c r="A26" s="2346" t="s">
        <v>804</v>
      </c>
      <c r="B26" s="2347" t="s">
        <v>849</v>
      </c>
      <c r="C26" s="2348" t="s">
        <v>852</v>
      </c>
      <c r="D26" s="2349" t="s">
        <v>853</v>
      </c>
      <c r="E26" s="2347" t="s">
        <v>820</v>
      </c>
      <c r="F26" s="2349" t="s">
        <v>3208</v>
      </c>
      <c r="G26" s="2350">
        <v>35557</v>
      </c>
      <c r="H26" s="2351" t="s">
        <v>821</v>
      </c>
    </row>
    <row r="27" spans="1:8" s="183" customFormat="1" ht="30" customHeight="1">
      <c r="A27" s="2346" t="s">
        <v>829</v>
      </c>
      <c r="B27" s="2347" t="s">
        <v>844</v>
      </c>
      <c r="C27" s="2348" t="s">
        <v>854</v>
      </c>
      <c r="D27" s="2349" t="s">
        <v>832</v>
      </c>
      <c r="E27" s="2347" t="s">
        <v>820</v>
      </c>
      <c r="F27" s="2349" t="s">
        <v>855</v>
      </c>
      <c r="G27" s="2350">
        <v>39377</v>
      </c>
      <c r="H27" s="2351" t="s">
        <v>821</v>
      </c>
    </row>
    <row r="28" spans="1:8" s="183" customFormat="1" ht="30" customHeight="1">
      <c r="A28" s="2346" t="s">
        <v>829</v>
      </c>
      <c r="B28" s="2347" t="s">
        <v>844</v>
      </c>
      <c r="C28" s="2348" t="s">
        <v>856</v>
      </c>
      <c r="D28" s="2349" t="s">
        <v>832</v>
      </c>
      <c r="E28" s="2347" t="s">
        <v>820</v>
      </c>
      <c r="F28" s="2349" t="s">
        <v>857</v>
      </c>
      <c r="G28" s="2350">
        <v>39377</v>
      </c>
      <c r="H28" s="2351" t="s">
        <v>821</v>
      </c>
    </row>
    <row r="29" spans="1:8" s="183" customFormat="1" ht="30" customHeight="1">
      <c r="A29" s="2346" t="s">
        <v>829</v>
      </c>
      <c r="B29" s="2347" t="s">
        <v>844</v>
      </c>
      <c r="C29" s="2348" t="s">
        <v>858</v>
      </c>
      <c r="D29" s="2349" t="s">
        <v>832</v>
      </c>
      <c r="E29" s="2347" t="s">
        <v>820</v>
      </c>
      <c r="F29" s="2349" t="s">
        <v>859</v>
      </c>
      <c r="G29" s="2350">
        <v>39377</v>
      </c>
      <c r="H29" s="2351" t="s">
        <v>821</v>
      </c>
    </row>
    <row r="30" spans="1:8" s="183" customFormat="1" ht="30" customHeight="1">
      <c r="A30" s="2346" t="s">
        <v>829</v>
      </c>
      <c r="B30" s="2347" t="s">
        <v>844</v>
      </c>
      <c r="C30" s="2348" t="s">
        <v>860</v>
      </c>
      <c r="D30" s="2349" t="s">
        <v>832</v>
      </c>
      <c r="E30" s="2347" t="s">
        <v>820</v>
      </c>
      <c r="F30" s="2349" t="s">
        <v>861</v>
      </c>
      <c r="G30" s="2350">
        <v>39377</v>
      </c>
      <c r="H30" s="2351" t="s">
        <v>821</v>
      </c>
    </row>
    <row r="31" spans="1:8" s="183" customFormat="1" ht="30" customHeight="1">
      <c r="A31" s="2346" t="s">
        <v>829</v>
      </c>
      <c r="B31" s="2347" t="s">
        <v>844</v>
      </c>
      <c r="C31" s="2348" t="s">
        <v>862</v>
      </c>
      <c r="D31" s="2349" t="s">
        <v>832</v>
      </c>
      <c r="E31" s="2347" t="s">
        <v>820</v>
      </c>
      <c r="F31" s="2349" t="s">
        <v>863</v>
      </c>
      <c r="G31" s="2350">
        <v>39377</v>
      </c>
      <c r="H31" s="2351" t="s">
        <v>821</v>
      </c>
    </row>
    <row r="32" spans="1:8" s="183" customFormat="1" ht="30" customHeight="1">
      <c r="A32" s="2352" t="s">
        <v>829</v>
      </c>
      <c r="B32" s="2347" t="s">
        <v>844</v>
      </c>
      <c r="C32" s="2348" t="s">
        <v>864</v>
      </c>
      <c r="D32" s="2349" t="s">
        <v>832</v>
      </c>
      <c r="E32" s="2347" t="s">
        <v>820</v>
      </c>
      <c r="F32" s="2349" t="s">
        <v>863</v>
      </c>
      <c r="G32" s="2350">
        <v>39377</v>
      </c>
      <c r="H32" s="2351" t="s">
        <v>821</v>
      </c>
    </row>
    <row r="33" spans="1:8" s="183" customFormat="1" ht="30" customHeight="1">
      <c r="A33" s="2346" t="s">
        <v>829</v>
      </c>
      <c r="B33" s="2347" t="s">
        <v>844</v>
      </c>
      <c r="C33" s="2348" t="s">
        <v>865</v>
      </c>
      <c r="D33" s="2349" t="s">
        <v>832</v>
      </c>
      <c r="E33" s="2347" t="s">
        <v>820</v>
      </c>
      <c r="F33" s="2349" t="s">
        <v>866</v>
      </c>
      <c r="G33" s="2350">
        <v>39421</v>
      </c>
      <c r="H33" s="2351" t="s">
        <v>821</v>
      </c>
    </row>
    <row r="34" spans="1:8" s="183" customFormat="1" ht="30" customHeight="1">
      <c r="A34" s="2346" t="s">
        <v>829</v>
      </c>
      <c r="B34" s="2347" t="s">
        <v>844</v>
      </c>
      <c r="C34" s="2348" t="s">
        <v>4022</v>
      </c>
      <c r="D34" s="2349" t="s">
        <v>832</v>
      </c>
      <c r="E34" s="2347" t="s">
        <v>3206</v>
      </c>
      <c r="F34" s="2349" t="s">
        <v>867</v>
      </c>
      <c r="G34" s="2350">
        <v>39744</v>
      </c>
      <c r="H34" s="2351" t="s">
        <v>848</v>
      </c>
    </row>
    <row r="35" spans="1:8" s="183" customFormat="1" ht="30" customHeight="1">
      <c r="A35" s="2346" t="s">
        <v>829</v>
      </c>
      <c r="B35" s="2347" t="s">
        <v>844</v>
      </c>
      <c r="C35" s="2348" t="s">
        <v>4023</v>
      </c>
      <c r="D35" s="2349" t="s">
        <v>832</v>
      </c>
      <c r="E35" s="2347" t="s">
        <v>3206</v>
      </c>
      <c r="F35" s="2349" t="s">
        <v>867</v>
      </c>
      <c r="G35" s="2350">
        <v>39744</v>
      </c>
      <c r="H35" s="2351" t="s">
        <v>848</v>
      </c>
    </row>
    <row r="36" spans="1:8" s="183" customFormat="1" ht="30" customHeight="1">
      <c r="A36" s="2346" t="s">
        <v>829</v>
      </c>
      <c r="B36" s="2347" t="s">
        <v>844</v>
      </c>
      <c r="C36" s="2348" t="s">
        <v>4024</v>
      </c>
      <c r="D36" s="2349" t="s">
        <v>832</v>
      </c>
      <c r="E36" s="2347" t="s">
        <v>3206</v>
      </c>
      <c r="F36" s="2349" t="s">
        <v>867</v>
      </c>
      <c r="G36" s="2350">
        <v>39744</v>
      </c>
      <c r="H36" s="2351" t="s">
        <v>848</v>
      </c>
    </row>
    <row r="37" spans="1:8" s="183" customFormat="1" ht="30" customHeight="1">
      <c r="A37" s="2346" t="s">
        <v>829</v>
      </c>
      <c r="B37" s="2347" t="s">
        <v>844</v>
      </c>
      <c r="C37" s="2348" t="s">
        <v>4025</v>
      </c>
      <c r="D37" s="2349" t="s">
        <v>832</v>
      </c>
      <c r="E37" s="2347" t="s">
        <v>3206</v>
      </c>
      <c r="F37" s="2349" t="s">
        <v>867</v>
      </c>
      <c r="G37" s="2350">
        <v>39744</v>
      </c>
      <c r="H37" s="2351" t="s">
        <v>848</v>
      </c>
    </row>
    <row r="38" spans="1:8" s="182" customFormat="1" ht="30" customHeight="1">
      <c r="A38" s="2346" t="s">
        <v>829</v>
      </c>
      <c r="B38" s="2347" t="s">
        <v>844</v>
      </c>
      <c r="C38" s="2348" t="s">
        <v>4026</v>
      </c>
      <c r="D38" s="2349" t="s">
        <v>832</v>
      </c>
      <c r="E38" s="2347" t="s">
        <v>3206</v>
      </c>
      <c r="F38" s="2349" t="s">
        <v>867</v>
      </c>
      <c r="G38" s="2350">
        <v>39744</v>
      </c>
      <c r="H38" s="2351" t="s">
        <v>848</v>
      </c>
    </row>
    <row r="39" spans="1:8" s="182" customFormat="1" ht="30" customHeight="1">
      <c r="A39" s="2352" t="s">
        <v>829</v>
      </c>
      <c r="B39" s="2353" t="s">
        <v>844</v>
      </c>
      <c r="C39" s="2373" t="s">
        <v>868</v>
      </c>
      <c r="D39" s="2355" t="s">
        <v>832</v>
      </c>
      <c r="E39" s="2353" t="s">
        <v>3206</v>
      </c>
      <c r="F39" s="2355" t="s">
        <v>869</v>
      </c>
      <c r="G39" s="2356">
        <v>40749</v>
      </c>
      <c r="H39" s="2357" t="s">
        <v>848</v>
      </c>
    </row>
    <row r="40" spans="1:8" s="182" customFormat="1" ht="30" customHeight="1">
      <c r="A40" s="2346" t="s">
        <v>3209</v>
      </c>
      <c r="B40" s="2347" t="s">
        <v>3210</v>
      </c>
      <c r="C40" s="2348" t="s">
        <v>3211</v>
      </c>
      <c r="D40" s="2349" t="s">
        <v>3212</v>
      </c>
      <c r="E40" s="2347" t="s">
        <v>368</v>
      </c>
      <c r="F40" s="2349" t="s">
        <v>3213</v>
      </c>
      <c r="G40" s="2350" t="s">
        <v>3214</v>
      </c>
      <c r="H40" s="2351" t="s">
        <v>458</v>
      </c>
    </row>
    <row r="41" spans="1:8" s="182" customFormat="1" ht="30" customHeight="1">
      <c r="A41" s="2358" t="s">
        <v>829</v>
      </c>
      <c r="B41" s="2359" t="s">
        <v>3215</v>
      </c>
      <c r="C41" s="2360" t="s">
        <v>3216</v>
      </c>
      <c r="D41" s="2361" t="s">
        <v>3212</v>
      </c>
      <c r="E41" s="2359" t="s">
        <v>368</v>
      </c>
      <c r="F41" s="2361" t="s">
        <v>3217</v>
      </c>
      <c r="G41" s="2362" t="s">
        <v>3218</v>
      </c>
      <c r="H41" s="2363" t="s">
        <v>450</v>
      </c>
    </row>
    <row r="42" spans="1:8" s="182" customFormat="1" ht="30" customHeight="1">
      <c r="A42" s="2340" t="s">
        <v>870</v>
      </c>
      <c r="B42" s="2341" t="s">
        <v>3219</v>
      </c>
      <c r="C42" s="2342" t="s">
        <v>3220</v>
      </c>
      <c r="D42" s="2343" t="s">
        <v>871</v>
      </c>
      <c r="E42" s="2341" t="s">
        <v>3221</v>
      </c>
      <c r="F42" s="2343" t="s">
        <v>872</v>
      </c>
      <c r="G42" s="2344">
        <v>580</v>
      </c>
      <c r="H42" s="2345" t="s">
        <v>808</v>
      </c>
    </row>
    <row r="43" spans="1:8" s="182" customFormat="1" ht="30" customHeight="1">
      <c r="A43" s="2346" t="s">
        <v>870</v>
      </c>
      <c r="B43" s="2347" t="s">
        <v>3219</v>
      </c>
      <c r="C43" s="2348" t="s">
        <v>3220</v>
      </c>
      <c r="D43" s="2349" t="s">
        <v>871</v>
      </c>
      <c r="E43" s="2347" t="s">
        <v>3222</v>
      </c>
      <c r="F43" s="2349" t="s">
        <v>3173</v>
      </c>
      <c r="G43" s="2350">
        <v>580</v>
      </c>
      <c r="H43" s="2351" t="s">
        <v>821</v>
      </c>
    </row>
    <row r="44" spans="1:8" s="182" customFormat="1" ht="30" customHeight="1">
      <c r="A44" s="2340" t="s">
        <v>870</v>
      </c>
      <c r="B44" s="2341" t="s">
        <v>3219</v>
      </c>
      <c r="C44" s="2342" t="s">
        <v>3223</v>
      </c>
      <c r="D44" s="2343" t="s">
        <v>871</v>
      </c>
      <c r="E44" s="2341" t="s">
        <v>3221</v>
      </c>
      <c r="F44" s="2343" t="s">
        <v>873</v>
      </c>
      <c r="G44" s="2344">
        <v>31204</v>
      </c>
      <c r="H44" s="2345" t="s">
        <v>808</v>
      </c>
    </row>
    <row r="45" spans="1:8" s="182" customFormat="1" ht="30" customHeight="1">
      <c r="A45" s="2346" t="s">
        <v>3224</v>
      </c>
      <c r="B45" s="2347" t="s">
        <v>2501</v>
      </c>
      <c r="C45" s="2348" t="s">
        <v>3225</v>
      </c>
      <c r="D45" s="2349" t="s">
        <v>871</v>
      </c>
      <c r="E45" s="2347" t="s">
        <v>3226</v>
      </c>
      <c r="F45" s="2349" t="s">
        <v>3227</v>
      </c>
      <c r="G45" s="2350">
        <v>20061</v>
      </c>
      <c r="H45" s="2351" t="s">
        <v>457</v>
      </c>
    </row>
    <row r="46" spans="1:8" s="182" customFormat="1" ht="30" customHeight="1">
      <c r="A46" s="2346" t="s">
        <v>870</v>
      </c>
      <c r="B46" s="2347" t="s">
        <v>2501</v>
      </c>
      <c r="C46" s="2348" t="s">
        <v>3228</v>
      </c>
      <c r="D46" s="2349" t="s">
        <v>871</v>
      </c>
      <c r="E46" s="2347" t="s">
        <v>3221</v>
      </c>
      <c r="F46" s="2349" t="s">
        <v>3229</v>
      </c>
      <c r="G46" s="2350">
        <v>28696</v>
      </c>
      <c r="H46" s="2351" t="s">
        <v>808</v>
      </c>
    </row>
    <row r="47" spans="1:8" s="182" customFormat="1" ht="30" customHeight="1">
      <c r="A47" s="2346" t="s">
        <v>870</v>
      </c>
      <c r="B47" s="2347" t="s">
        <v>2501</v>
      </c>
      <c r="C47" s="2348" t="s">
        <v>3230</v>
      </c>
      <c r="D47" s="2349" t="s">
        <v>871</v>
      </c>
      <c r="E47" s="2347" t="s">
        <v>3177</v>
      </c>
      <c r="F47" s="2349" t="s">
        <v>3231</v>
      </c>
      <c r="G47" s="2350">
        <v>30743</v>
      </c>
      <c r="H47" s="2351" t="s">
        <v>456</v>
      </c>
    </row>
    <row r="48" spans="1:8" s="182" customFormat="1" ht="30" customHeight="1">
      <c r="A48" s="2346" t="s">
        <v>870</v>
      </c>
      <c r="B48" s="2347" t="s">
        <v>2501</v>
      </c>
      <c r="C48" s="2348" t="s">
        <v>3232</v>
      </c>
      <c r="D48" s="2349" t="s">
        <v>871</v>
      </c>
      <c r="E48" s="2347" t="s">
        <v>3233</v>
      </c>
      <c r="F48" s="2349" t="s">
        <v>3231</v>
      </c>
      <c r="G48" s="2350">
        <v>35216</v>
      </c>
      <c r="H48" s="2351" t="s">
        <v>821</v>
      </c>
    </row>
    <row r="49" spans="1:8" s="182" customFormat="1" ht="30" customHeight="1">
      <c r="A49" s="2346" t="s">
        <v>870</v>
      </c>
      <c r="B49" s="2347" t="s">
        <v>2501</v>
      </c>
      <c r="C49" s="2348" t="s">
        <v>874</v>
      </c>
      <c r="D49" s="2349" t="s">
        <v>871</v>
      </c>
      <c r="E49" s="2347" t="s">
        <v>3221</v>
      </c>
      <c r="F49" s="2349" t="s">
        <v>3173</v>
      </c>
      <c r="G49" s="2350">
        <v>36273</v>
      </c>
      <c r="H49" s="2351" t="s">
        <v>808</v>
      </c>
    </row>
    <row r="50" spans="1:8" s="182" customFormat="1" ht="30" customHeight="1">
      <c r="A50" s="2346" t="s">
        <v>870</v>
      </c>
      <c r="B50" s="2347" t="s">
        <v>2501</v>
      </c>
      <c r="C50" s="2348" t="s">
        <v>3234</v>
      </c>
      <c r="D50" s="2349" t="s">
        <v>871</v>
      </c>
      <c r="E50" s="2347" t="s">
        <v>3187</v>
      </c>
      <c r="F50" s="2349" t="s">
        <v>3173</v>
      </c>
      <c r="G50" s="2350">
        <v>36273</v>
      </c>
      <c r="H50" s="2351" t="s">
        <v>810</v>
      </c>
    </row>
    <row r="51" spans="1:8" s="182" customFormat="1" ht="30" customHeight="1">
      <c r="A51" s="2346" t="s">
        <v>870</v>
      </c>
      <c r="B51" s="2347" t="s">
        <v>2501</v>
      </c>
      <c r="C51" s="2348" t="s">
        <v>3235</v>
      </c>
      <c r="D51" s="2349" t="s">
        <v>871</v>
      </c>
      <c r="E51" s="2347" t="s">
        <v>3184</v>
      </c>
      <c r="F51" s="2349" t="s">
        <v>3182</v>
      </c>
      <c r="G51" s="2350">
        <v>36273</v>
      </c>
      <c r="H51" s="2351" t="s">
        <v>809</v>
      </c>
    </row>
    <row r="52" spans="1:8" s="182" customFormat="1" ht="30" customHeight="1">
      <c r="A52" s="2346" t="s">
        <v>870</v>
      </c>
      <c r="B52" s="2347" t="s">
        <v>2501</v>
      </c>
      <c r="C52" s="2348" t="s">
        <v>875</v>
      </c>
      <c r="D52" s="2349" t="s">
        <v>871</v>
      </c>
      <c r="E52" s="2347" t="s">
        <v>3236</v>
      </c>
      <c r="F52" s="2349" t="s">
        <v>3231</v>
      </c>
      <c r="G52" s="2350">
        <v>36273</v>
      </c>
      <c r="H52" s="2351" t="s">
        <v>821</v>
      </c>
    </row>
    <row r="53" spans="1:8" s="182" customFormat="1" ht="30" customHeight="1">
      <c r="A53" s="2346" t="s">
        <v>870</v>
      </c>
      <c r="B53" s="2347" t="s">
        <v>2501</v>
      </c>
      <c r="C53" s="2348" t="s">
        <v>875</v>
      </c>
      <c r="D53" s="2349" t="s">
        <v>871</v>
      </c>
      <c r="E53" s="2347" t="s">
        <v>3236</v>
      </c>
      <c r="F53" s="2349" t="s">
        <v>3231</v>
      </c>
      <c r="G53" s="2350">
        <v>36273</v>
      </c>
      <c r="H53" s="2351" t="s">
        <v>821</v>
      </c>
    </row>
    <row r="54" spans="1:8" s="182" customFormat="1" ht="30" customHeight="1">
      <c r="A54" s="2346" t="s">
        <v>870</v>
      </c>
      <c r="B54" s="2347" t="s">
        <v>2501</v>
      </c>
      <c r="C54" s="2348" t="s">
        <v>876</v>
      </c>
      <c r="D54" s="2349" t="s">
        <v>877</v>
      </c>
      <c r="E54" s="2347" t="s">
        <v>3184</v>
      </c>
      <c r="F54" s="2349" t="s">
        <v>878</v>
      </c>
      <c r="G54" s="2350">
        <v>36273</v>
      </c>
      <c r="H54" s="2351" t="s">
        <v>809</v>
      </c>
    </row>
    <row r="55" spans="1:8" s="182" customFormat="1" ht="30" customHeight="1">
      <c r="A55" s="2346" t="s">
        <v>870</v>
      </c>
      <c r="B55" s="2347" t="s">
        <v>2501</v>
      </c>
      <c r="C55" s="2348" t="s">
        <v>3237</v>
      </c>
      <c r="D55" s="2349" t="s">
        <v>871</v>
      </c>
      <c r="E55" s="2347" t="s">
        <v>3238</v>
      </c>
      <c r="F55" s="2349" t="s">
        <v>879</v>
      </c>
      <c r="G55" s="2350">
        <v>36273</v>
      </c>
      <c r="H55" s="2351" t="s">
        <v>457</v>
      </c>
    </row>
    <row r="56" spans="1:8" s="182" customFormat="1" ht="30" customHeight="1">
      <c r="A56" s="2346" t="s">
        <v>870</v>
      </c>
      <c r="B56" s="2347" t="s">
        <v>2501</v>
      </c>
      <c r="C56" s="2348" t="s">
        <v>3239</v>
      </c>
      <c r="D56" s="2349" t="s">
        <v>880</v>
      </c>
      <c r="E56" s="2347" t="s">
        <v>3174</v>
      </c>
      <c r="F56" s="2349" t="s">
        <v>3240</v>
      </c>
      <c r="G56" s="2350">
        <v>36273</v>
      </c>
      <c r="H56" s="2351" t="s">
        <v>803</v>
      </c>
    </row>
    <row r="57" spans="1:8" s="182" customFormat="1" ht="30" customHeight="1">
      <c r="A57" s="2346" t="s">
        <v>870</v>
      </c>
      <c r="B57" s="2347" t="s">
        <v>2501</v>
      </c>
      <c r="C57" s="2348" t="s">
        <v>3241</v>
      </c>
      <c r="D57" s="2349" t="s">
        <v>871</v>
      </c>
      <c r="E57" s="2347" t="s">
        <v>3242</v>
      </c>
      <c r="F57" s="2349" t="s">
        <v>3240</v>
      </c>
      <c r="G57" s="2350">
        <v>36273</v>
      </c>
      <c r="H57" s="2351" t="s">
        <v>821</v>
      </c>
    </row>
    <row r="58" spans="1:8" s="182" customFormat="1" ht="30" customHeight="1">
      <c r="A58" s="2346" t="s">
        <v>870</v>
      </c>
      <c r="B58" s="2347" t="s">
        <v>2501</v>
      </c>
      <c r="C58" s="2348" t="s">
        <v>3243</v>
      </c>
      <c r="D58" s="2349" t="s">
        <v>871</v>
      </c>
      <c r="E58" s="2347" t="s">
        <v>3221</v>
      </c>
      <c r="F58" s="2349" t="s">
        <v>3227</v>
      </c>
      <c r="G58" s="2350">
        <v>36606</v>
      </c>
      <c r="H58" s="2351" t="s">
        <v>808</v>
      </c>
    </row>
    <row r="59" spans="1:8" s="182" customFormat="1" ht="30" customHeight="1">
      <c r="A59" s="2346" t="s">
        <v>870</v>
      </c>
      <c r="B59" s="2347" t="s">
        <v>2501</v>
      </c>
      <c r="C59" s="2348" t="s">
        <v>3244</v>
      </c>
      <c r="D59" s="2349" t="s">
        <v>871</v>
      </c>
      <c r="E59" s="2347" t="s">
        <v>3221</v>
      </c>
      <c r="F59" s="2349" t="s">
        <v>3227</v>
      </c>
      <c r="G59" s="2350">
        <v>36606</v>
      </c>
      <c r="H59" s="2351" t="s">
        <v>808</v>
      </c>
    </row>
    <row r="60" spans="1:8" s="182" customFormat="1" ht="30" customHeight="1">
      <c r="A60" s="2346" t="s">
        <v>870</v>
      </c>
      <c r="B60" s="2347" t="s">
        <v>2501</v>
      </c>
      <c r="C60" s="2348" t="s">
        <v>3245</v>
      </c>
      <c r="D60" s="2349" t="s">
        <v>871</v>
      </c>
      <c r="E60" s="2347" t="s">
        <v>3221</v>
      </c>
      <c r="F60" s="2349" t="s">
        <v>3231</v>
      </c>
      <c r="G60" s="2350">
        <v>36606</v>
      </c>
      <c r="H60" s="2351" t="s">
        <v>808</v>
      </c>
    </row>
    <row r="61" spans="1:8" s="182" customFormat="1" ht="30" customHeight="1">
      <c r="A61" s="2346" t="s">
        <v>870</v>
      </c>
      <c r="B61" s="2347" t="s">
        <v>881</v>
      </c>
      <c r="C61" s="2348" t="s">
        <v>882</v>
      </c>
      <c r="D61" s="2349" t="s">
        <v>871</v>
      </c>
      <c r="E61" s="2347" t="s">
        <v>3184</v>
      </c>
      <c r="F61" s="2349" t="s">
        <v>3231</v>
      </c>
      <c r="G61" s="2350">
        <v>37729</v>
      </c>
      <c r="H61" s="2351" t="s">
        <v>809</v>
      </c>
    </row>
    <row r="62" spans="1:8" s="182" customFormat="1" ht="30" customHeight="1">
      <c r="A62" s="2346" t="s">
        <v>870</v>
      </c>
      <c r="B62" s="2347" t="s">
        <v>881</v>
      </c>
      <c r="C62" s="2348" t="s">
        <v>3246</v>
      </c>
      <c r="D62" s="2374" t="s">
        <v>883</v>
      </c>
      <c r="E62" s="2347" t="s">
        <v>3184</v>
      </c>
      <c r="F62" s="2349" t="s">
        <v>3247</v>
      </c>
      <c r="G62" s="2350">
        <v>37729</v>
      </c>
      <c r="H62" s="2351" t="s">
        <v>809</v>
      </c>
    </row>
    <row r="63" spans="1:8" s="182" customFormat="1" ht="30" customHeight="1">
      <c r="A63" s="2346" t="s">
        <v>870</v>
      </c>
      <c r="B63" s="2347" t="s">
        <v>881</v>
      </c>
      <c r="C63" s="2348" t="s">
        <v>3248</v>
      </c>
      <c r="D63" s="2349" t="s">
        <v>3249</v>
      </c>
      <c r="E63" s="2347" t="s">
        <v>3184</v>
      </c>
      <c r="F63" s="2349" t="s">
        <v>884</v>
      </c>
      <c r="G63" s="2350">
        <v>37729</v>
      </c>
      <c r="H63" s="2351" t="s">
        <v>809</v>
      </c>
    </row>
    <row r="64" spans="1:8" s="182" customFormat="1" ht="30" customHeight="1">
      <c r="A64" s="2346" t="s">
        <v>870</v>
      </c>
      <c r="B64" s="2347" t="s">
        <v>881</v>
      </c>
      <c r="C64" s="2348" t="s">
        <v>3250</v>
      </c>
      <c r="D64" s="2349" t="s">
        <v>885</v>
      </c>
      <c r="E64" s="2347" t="s">
        <v>3184</v>
      </c>
      <c r="F64" s="2349" t="s">
        <v>886</v>
      </c>
      <c r="G64" s="2350">
        <v>37729</v>
      </c>
      <c r="H64" s="2351" t="s">
        <v>809</v>
      </c>
    </row>
    <row r="65" spans="1:8" s="182" customFormat="1" ht="30" customHeight="1">
      <c r="A65" s="2346" t="s">
        <v>870</v>
      </c>
      <c r="B65" s="2347" t="s">
        <v>2501</v>
      </c>
      <c r="C65" s="2348" t="s">
        <v>887</v>
      </c>
      <c r="D65" s="2349" t="s">
        <v>871</v>
      </c>
      <c r="E65" s="2347" t="s">
        <v>3251</v>
      </c>
      <c r="F65" s="2349" t="s">
        <v>3180</v>
      </c>
      <c r="G65" s="2350">
        <v>38009</v>
      </c>
      <c r="H65" s="2351" t="s">
        <v>888</v>
      </c>
    </row>
    <row r="66" spans="1:8" s="182" customFormat="1" ht="30" customHeight="1">
      <c r="A66" s="2346" t="s">
        <v>870</v>
      </c>
      <c r="B66" s="2347" t="s">
        <v>2501</v>
      </c>
      <c r="C66" s="2348" t="s">
        <v>3252</v>
      </c>
      <c r="D66" s="2349" t="s">
        <v>871</v>
      </c>
      <c r="E66" s="2347" t="s">
        <v>3251</v>
      </c>
      <c r="F66" s="2349" t="s">
        <v>889</v>
      </c>
      <c r="G66" s="2350">
        <v>38009</v>
      </c>
      <c r="H66" s="2351" t="s">
        <v>888</v>
      </c>
    </row>
    <row r="67" spans="1:8" s="182" customFormat="1" ht="30" customHeight="1">
      <c r="A67" s="2346" t="s">
        <v>870</v>
      </c>
      <c r="B67" s="2347" t="s">
        <v>2501</v>
      </c>
      <c r="C67" s="2348" t="s">
        <v>3253</v>
      </c>
      <c r="D67" s="2349" t="s">
        <v>871</v>
      </c>
      <c r="E67" s="2347" t="s">
        <v>3251</v>
      </c>
      <c r="F67" s="2349" t="s">
        <v>3240</v>
      </c>
      <c r="G67" s="2350">
        <v>38009</v>
      </c>
      <c r="H67" s="2351" t="s">
        <v>888</v>
      </c>
    </row>
    <row r="68" spans="1:8" s="182" customFormat="1" ht="30" customHeight="1">
      <c r="A68" s="2346" t="s">
        <v>870</v>
      </c>
      <c r="B68" s="2347" t="s">
        <v>881</v>
      </c>
      <c r="C68" s="2348" t="s">
        <v>3254</v>
      </c>
      <c r="D68" s="2349" t="s">
        <v>871</v>
      </c>
      <c r="E68" s="2347" t="s">
        <v>3255</v>
      </c>
      <c r="F68" s="2349" t="s">
        <v>890</v>
      </c>
      <c r="G68" s="2350">
        <v>39192</v>
      </c>
      <c r="H68" s="2351" t="s">
        <v>456</v>
      </c>
    </row>
    <row r="69" spans="1:8" s="182" customFormat="1" ht="30" customHeight="1">
      <c r="A69" s="2346" t="s">
        <v>870</v>
      </c>
      <c r="B69" s="2347" t="s">
        <v>881</v>
      </c>
      <c r="C69" s="2348" t="s">
        <v>891</v>
      </c>
      <c r="D69" s="2349" t="s">
        <v>871</v>
      </c>
      <c r="E69" s="2347" t="s">
        <v>3255</v>
      </c>
      <c r="F69" s="2349" t="s">
        <v>892</v>
      </c>
      <c r="G69" s="2350">
        <v>39192</v>
      </c>
      <c r="H69" s="2351" t="s">
        <v>456</v>
      </c>
    </row>
    <row r="70" spans="1:8" s="182" customFormat="1" ht="30" customHeight="1">
      <c r="A70" s="2346" t="s">
        <v>870</v>
      </c>
      <c r="B70" s="2347" t="s">
        <v>2501</v>
      </c>
      <c r="C70" s="2348" t="s">
        <v>893</v>
      </c>
      <c r="D70" s="2349" t="s">
        <v>894</v>
      </c>
      <c r="E70" s="2347" t="s">
        <v>3177</v>
      </c>
      <c r="F70" s="2349" t="s">
        <v>895</v>
      </c>
      <c r="G70" s="2350">
        <v>43189</v>
      </c>
      <c r="H70" s="2351" t="s">
        <v>456</v>
      </c>
    </row>
    <row r="71" spans="1:8" s="182" customFormat="1" ht="30" customHeight="1">
      <c r="A71" s="2346" t="s">
        <v>870</v>
      </c>
      <c r="B71" s="2347" t="s">
        <v>2501</v>
      </c>
      <c r="C71" s="2348" t="s">
        <v>896</v>
      </c>
      <c r="D71" s="2349" t="s">
        <v>894</v>
      </c>
      <c r="E71" s="2347" t="s">
        <v>897</v>
      </c>
      <c r="F71" s="2349" t="s">
        <v>898</v>
      </c>
      <c r="G71" s="2350">
        <v>43546</v>
      </c>
      <c r="H71" s="2351" t="s">
        <v>899</v>
      </c>
    </row>
    <row r="72" spans="1:8" s="182" customFormat="1" ht="30" customHeight="1">
      <c r="A72" s="2346" t="s">
        <v>870</v>
      </c>
      <c r="B72" s="2347" t="s">
        <v>2501</v>
      </c>
      <c r="C72" s="2348" t="s">
        <v>900</v>
      </c>
      <c r="D72" s="2349" t="s">
        <v>894</v>
      </c>
      <c r="E72" s="2347" t="s">
        <v>3221</v>
      </c>
      <c r="F72" s="2349" t="s">
        <v>901</v>
      </c>
      <c r="G72" s="2350">
        <v>43546</v>
      </c>
      <c r="H72" s="2351" t="s">
        <v>808</v>
      </c>
    </row>
    <row r="73" spans="1:8" s="182" customFormat="1" ht="30" customHeight="1">
      <c r="A73" s="2346" t="s">
        <v>3778</v>
      </c>
      <c r="B73" s="2347" t="s">
        <v>2501</v>
      </c>
      <c r="C73" s="2348" t="s">
        <v>903</v>
      </c>
      <c r="D73" s="2349" t="s">
        <v>904</v>
      </c>
      <c r="E73" s="2347" t="s">
        <v>3256</v>
      </c>
      <c r="F73" s="2349" t="s">
        <v>3257</v>
      </c>
      <c r="G73" s="2350" t="s">
        <v>3258</v>
      </c>
      <c r="H73" s="2351" t="s">
        <v>848</v>
      </c>
    </row>
    <row r="74" spans="1:8" s="182" customFormat="1" ht="30" customHeight="1">
      <c r="A74" s="2346" t="s">
        <v>870</v>
      </c>
      <c r="B74" s="2347" t="s">
        <v>3192</v>
      </c>
      <c r="C74" s="2348" t="s">
        <v>3259</v>
      </c>
      <c r="D74" s="2349" t="s">
        <v>905</v>
      </c>
      <c r="E74" s="2347" t="s">
        <v>3242</v>
      </c>
      <c r="F74" s="2349" t="s">
        <v>3257</v>
      </c>
      <c r="G74" s="2350">
        <v>21980</v>
      </c>
      <c r="H74" s="2351" t="s">
        <v>821</v>
      </c>
    </row>
    <row r="75" spans="1:8" s="182" customFormat="1" ht="30" customHeight="1">
      <c r="A75" s="2346" t="s">
        <v>870</v>
      </c>
      <c r="B75" s="2347" t="s">
        <v>3192</v>
      </c>
      <c r="C75" s="2348" t="s">
        <v>3260</v>
      </c>
      <c r="D75" s="2349" t="s">
        <v>906</v>
      </c>
      <c r="E75" s="2347" t="s">
        <v>3242</v>
      </c>
      <c r="F75" s="2349" t="s">
        <v>3257</v>
      </c>
      <c r="G75" s="2350">
        <v>21980</v>
      </c>
      <c r="H75" s="2351" t="s">
        <v>821</v>
      </c>
    </row>
    <row r="76" spans="1:8" s="182" customFormat="1" ht="30" customHeight="1">
      <c r="A76" s="2346" t="s">
        <v>870</v>
      </c>
      <c r="B76" s="2347" t="s">
        <v>3192</v>
      </c>
      <c r="C76" s="2348" t="s">
        <v>3261</v>
      </c>
      <c r="D76" s="2349" t="s">
        <v>907</v>
      </c>
      <c r="E76" s="2347" t="s">
        <v>3233</v>
      </c>
      <c r="F76" s="2349" t="s">
        <v>3182</v>
      </c>
      <c r="G76" s="2350">
        <v>25860</v>
      </c>
      <c r="H76" s="2351" t="s">
        <v>821</v>
      </c>
    </row>
    <row r="77" spans="1:8" s="182" customFormat="1" ht="30" customHeight="1">
      <c r="A77" s="2346" t="s">
        <v>870</v>
      </c>
      <c r="B77" s="2347" t="s">
        <v>3192</v>
      </c>
      <c r="C77" s="2348" t="s">
        <v>908</v>
      </c>
      <c r="D77" s="2349" t="s">
        <v>885</v>
      </c>
      <c r="E77" s="2347" t="s">
        <v>3177</v>
      </c>
      <c r="F77" s="2349" t="s">
        <v>909</v>
      </c>
      <c r="G77" s="2350">
        <v>27781</v>
      </c>
      <c r="H77" s="2351" t="s">
        <v>456</v>
      </c>
    </row>
    <row r="78" spans="1:8" s="182" customFormat="1" ht="30" customHeight="1">
      <c r="A78" s="2346" t="s">
        <v>870</v>
      </c>
      <c r="B78" s="2347" t="s">
        <v>3192</v>
      </c>
      <c r="C78" s="2348" t="s">
        <v>3262</v>
      </c>
      <c r="D78" s="2349" t="s">
        <v>885</v>
      </c>
      <c r="E78" s="2347" t="s">
        <v>3263</v>
      </c>
      <c r="F78" s="2349" t="s">
        <v>3240</v>
      </c>
      <c r="G78" s="2350">
        <v>29729</v>
      </c>
      <c r="H78" s="2351" t="s">
        <v>821</v>
      </c>
    </row>
    <row r="79" spans="1:8" s="182" customFormat="1" ht="30" customHeight="1">
      <c r="A79" s="2346" t="s">
        <v>870</v>
      </c>
      <c r="B79" s="2347" t="s">
        <v>3192</v>
      </c>
      <c r="C79" s="2348" t="s">
        <v>3264</v>
      </c>
      <c r="D79" s="2349" t="s">
        <v>871</v>
      </c>
      <c r="E79" s="2347" t="s">
        <v>3233</v>
      </c>
      <c r="F79" s="2349" t="s">
        <v>3231</v>
      </c>
      <c r="G79" s="2350">
        <v>30729</v>
      </c>
      <c r="H79" s="2351" t="s">
        <v>821</v>
      </c>
    </row>
    <row r="80" spans="1:8" s="182" customFormat="1" ht="30" customHeight="1">
      <c r="A80" s="2346" t="s">
        <v>910</v>
      </c>
      <c r="B80" s="2347" t="s">
        <v>3192</v>
      </c>
      <c r="C80" s="2348" t="s">
        <v>911</v>
      </c>
      <c r="D80" s="2349" t="s">
        <v>912</v>
      </c>
      <c r="E80" s="2347" t="s">
        <v>913</v>
      </c>
      <c r="F80" s="2349" t="s">
        <v>914</v>
      </c>
      <c r="G80" s="2350">
        <v>31528</v>
      </c>
      <c r="H80" s="2351" t="s">
        <v>821</v>
      </c>
    </row>
    <row r="81" spans="1:8" s="182" customFormat="1" ht="30" customHeight="1">
      <c r="A81" s="2346" t="s">
        <v>870</v>
      </c>
      <c r="B81" s="2347" t="s">
        <v>3192</v>
      </c>
      <c r="C81" s="2348" t="s">
        <v>3265</v>
      </c>
      <c r="D81" s="2349" t="s">
        <v>915</v>
      </c>
      <c r="E81" s="2347" t="s">
        <v>3194</v>
      </c>
      <c r="F81" s="2349" t="s">
        <v>3257</v>
      </c>
      <c r="G81" s="2350">
        <v>32163</v>
      </c>
      <c r="H81" s="2351" t="s">
        <v>821</v>
      </c>
    </row>
    <row r="82" spans="1:8" s="182" customFormat="1" ht="30" customHeight="1">
      <c r="A82" s="2346" t="s">
        <v>870</v>
      </c>
      <c r="B82" s="2347" t="s">
        <v>3192</v>
      </c>
      <c r="C82" s="2348" t="s">
        <v>3266</v>
      </c>
      <c r="D82" s="2349" t="s">
        <v>871</v>
      </c>
      <c r="E82" s="2347" t="s">
        <v>3206</v>
      </c>
      <c r="F82" s="2349" t="s">
        <v>3240</v>
      </c>
      <c r="G82" s="2350">
        <v>33660</v>
      </c>
      <c r="H82" s="2351" t="s">
        <v>848</v>
      </c>
    </row>
    <row r="83" spans="1:8" s="182" customFormat="1" ht="30" customHeight="1">
      <c r="A83" s="2346" t="s">
        <v>870</v>
      </c>
      <c r="B83" s="2347" t="s">
        <v>3192</v>
      </c>
      <c r="C83" s="2348" t="s">
        <v>916</v>
      </c>
      <c r="D83" s="2343" t="s">
        <v>917</v>
      </c>
      <c r="E83" s="2341" t="s">
        <v>3221</v>
      </c>
      <c r="F83" s="2343" t="s">
        <v>3185</v>
      </c>
      <c r="G83" s="2356">
        <v>38820</v>
      </c>
      <c r="H83" s="2345" t="s">
        <v>808</v>
      </c>
    </row>
    <row r="84" spans="1:8" s="182" customFormat="1" ht="30" customHeight="1">
      <c r="A84" s="2340" t="s">
        <v>902</v>
      </c>
      <c r="B84" s="2341" t="s">
        <v>830</v>
      </c>
      <c r="C84" s="2342" t="s">
        <v>3235</v>
      </c>
      <c r="D84" s="2343" t="s">
        <v>918</v>
      </c>
      <c r="E84" s="2341" t="s">
        <v>919</v>
      </c>
      <c r="F84" s="2343" t="s">
        <v>884</v>
      </c>
      <c r="G84" s="2350">
        <v>39188</v>
      </c>
      <c r="H84" s="2345" t="s">
        <v>821</v>
      </c>
    </row>
    <row r="85" spans="1:8" s="182" customFormat="1" ht="30" customHeight="1">
      <c r="A85" s="2340" t="s">
        <v>902</v>
      </c>
      <c r="B85" s="2341" t="s">
        <v>3192</v>
      </c>
      <c r="C85" s="2342" t="s">
        <v>920</v>
      </c>
      <c r="D85" s="2343" t="s">
        <v>918</v>
      </c>
      <c r="E85" s="2341" t="s">
        <v>919</v>
      </c>
      <c r="F85" s="2343" t="s">
        <v>921</v>
      </c>
      <c r="G85" s="2350">
        <v>39188</v>
      </c>
      <c r="H85" s="2345" t="s">
        <v>821</v>
      </c>
    </row>
    <row r="86" spans="1:8" s="182" customFormat="1" ht="30" customHeight="1">
      <c r="A86" s="2340" t="s">
        <v>902</v>
      </c>
      <c r="B86" s="2341" t="s">
        <v>830</v>
      </c>
      <c r="C86" s="2342" t="s">
        <v>922</v>
      </c>
      <c r="D86" s="2343" t="s">
        <v>918</v>
      </c>
      <c r="E86" s="2341" t="s">
        <v>919</v>
      </c>
      <c r="F86" s="2343" t="s">
        <v>921</v>
      </c>
      <c r="G86" s="2375">
        <v>39188</v>
      </c>
      <c r="H86" s="2345" t="s">
        <v>821</v>
      </c>
    </row>
    <row r="87" spans="1:8" s="182" customFormat="1" ht="30" customHeight="1">
      <c r="A87" s="2340" t="s">
        <v>902</v>
      </c>
      <c r="B87" s="2347" t="s">
        <v>830</v>
      </c>
      <c r="C87" s="2348" t="s">
        <v>923</v>
      </c>
      <c r="D87" s="2349" t="s">
        <v>924</v>
      </c>
      <c r="E87" s="2347" t="s">
        <v>919</v>
      </c>
      <c r="F87" s="2349" t="s">
        <v>925</v>
      </c>
      <c r="G87" s="2350">
        <v>40651</v>
      </c>
      <c r="H87" s="2351" t="s">
        <v>821</v>
      </c>
    </row>
    <row r="88" spans="1:8" s="182" customFormat="1" ht="30" customHeight="1">
      <c r="A88" s="2340" t="s">
        <v>902</v>
      </c>
      <c r="B88" s="2376" t="s">
        <v>830</v>
      </c>
      <c r="C88" s="2377" t="s">
        <v>3245</v>
      </c>
      <c r="D88" s="2378" t="s">
        <v>924</v>
      </c>
      <c r="E88" s="2376" t="s">
        <v>919</v>
      </c>
      <c r="F88" s="2378" t="s">
        <v>925</v>
      </c>
      <c r="G88" s="2362">
        <v>40651</v>
      </c>
      <c r="H88" s="2379" t="s">
        <v>821</v>
      </c>
    </row>
    <row r="89" spans="1:8" s="182" customFormat="1" ht="30" customHeight="1">
      <c r="A89" s="2370" t="s">
        <v>3267</v>
      </c>
      <c r="B89" s="2341" t="s">
        <v>3219</v>
      </c>
      <c r="C89" s="2342" t="s">
        <v>3268</v>
      </c>
      <c r="D89" s="2343" t="s">
        <v>926</v>
      </c>
      <c r="E89" s="2341" t="s">
        <v>3269</v>
      </c>
      <c r="F89" s="2343" t="s">
        <v>927</v>
      </c>
      <c r="G89" s="2344">
        <v>580</v>
      </c>
      <c r="H89" s="2345" t="s">
        <v>456</v>
      </c>
    </row>
    <row r="90" spans="1:8" s="182" customFormat="1" ht="30" customHeight="1">
      <c r="A90" s="2346" t="s">
        <v>3267</v>
      </c>
      <c r="B90" s="2347" t="s">
        <v>3219</v>
      </c>
      <c r="C90" s="2348" t="s">
        <v>3270</v>
      </c>
      <c r="D90" s="2349" t="s">
        <v>926</v>
      </c>
      <c r="E90" s="2347" t="s">
        <v>3203</v>
      </c>
      <c r="F90" s="2349" t="s">
        <v>3271</v>
      </c>
      <c r="G90" s="2350">
        <v>580</v>
      </c>
      <c r="H90" s="2351" t="s">
        <v>808</v>
      </c>
    </row>
    <row r="91" spans="1:8" s="182" customFormat="1" ht="30" customHeight="1">
      <c r="A91" s="2346" t="s">
        <v>3267</v>
      </c>
      <c r="B91" s="2347" t="s">
        <v>3219</v>
      </c>
      <c r="C91" s="2348" t="s">
        <v>3272</v>
      </c>
      <c r="D91" s="2349" t="s">
        <v>926</v>
      </c>
      <c r="E91" s="2347" t="s">
        <v>3184</v>
      </c>
      <c r="F91" s="2349" t="s">
        <v>928</v>
      </c>
      <c r="G91" s="2350">
        <v>580</v>
      </c>
      <c r="H91" s="2351" t="s">
        <v>809</v>
      </c>
    </row>
    <row r="92" spans="1:8" s="182" customFormat="1" ht="30" customHeight="1">
      <c r="A92" s="2346" t="s">
        <v>3267</v>
      </c>
      <c r="B92" s="2347" t="s">
        <v>3219</v>
      </c>
      <c r="C92" s="2348" t="s">
        <v>3273</v>
      </c>
      <c r="D92" s="2349" t="s">
        <v>926</v>
      </c>
      <c r="E92" s="2347" t="s">
        <v>3221</v>
      </c>
      <c r="F92" s="2349" t="s">
        <v>927</v>
      </c>
      <c r="G92" s="2350">
        <v>4981</v>
      </c>
      <c r="H92" s="2351" t="s">
        <v>808</v>
      </c>
    </row>
    <row r="93" spans="1:8" s="182" customFormat="1" ht="30" customHeight="1">
      <c r="A93" s="2346" t="s">
        <v>3267</v>
      </c>
      <c r="B93" s="2347" t="s">
        <v>3219</v>
      </c>
      <c r="C93" s="2348" t="s">
        <v>3274</v>
      </c>
      <c r="D93" s="2349" t="s">
        <v>926</v>
      </c>
      <c r="E93" s="2347" t="s">
        <v>3275</v>
      </c>
      <c r="F93" s="2349" t="s">
        <v>3276</v>
      </c>
      <c r="G93" s="2350">
        <v>6673</v>
      </c>
      <c r="H93" s="2351" t="s">
        <v>809</v>
      </c>
    </row>
    <row r="94" spans="1:8" s="182" customFormat="1" ht="30" customHeight="1">
      <c r="A94" s="2346" t="s">
        <v>3267</v>
      </c>
      <c r="B94" s="2341" t="s">
        <v>3219</v>
      </c>
      <c r="C94" s="2348" t="s">
        <v>3277</v>
      </c>
      <c r="D94" s="2349" t="s">
        <v>926</v>
      </c>
      <c r="E94" s="2347" t="s">
        <v>3278</v>
      </c>
      <c r="F94" s="2349" t="s">
        <v>3279</v>
      </c>
      <c r="G94" s="2350">
        <v>7791</v>
      </c>
      <c r="H94" s="2351" t="s">
        <v>808</v>
      </c>
    </row>
    <row r="95" spans="1:8" s="182" customFormat="1" ht="30" customHeight="1">
      <c r="A95" s="2346" t="s">
        <v>3267</v>
      </c>
      <c r="B95" s="2347" t="s">
        <v>3219</v>
      </c>
      <c r="C95" s="2348" t="s">
        <v>3280</v>
      </c>
      <c r="D95" s="2349" t="s">
        <v>926</v>
      </c>
      <c r="E95" s="2347" t="s">
        <v>3269</v>
      </c>
      <c r="F95" s="2349" t="s">
        <v>927</v>
      </c>
      <c r="G95" s="2350">
        <v>15286</v>
      </c>
      <c r="H95" s="2351" t="s">
        <v>456</v>
      </c>
    </row>
    <row r="96" spans="1:8" s="182" customFormat="1" ht="30" customHeight="1">
      <c r="A96" s="2346" t="s">
        <v>3267</v>
      </c>
      <c r="B96" s="2347" t="s">
        <v>3219</v>
      </c>
      <c r="C96" s="2348" t="s">
        <v>3270</v>
      </c>
      <c r="D96" s="2349" t="s">
        <v>926</v>
      </c>
      <c r="E96" s="2347" t="s">
        <v>3174</v>
      </c>
      <c r="F96" s="2349" t="s">
        <v>927</v>
      </c>
      <c r="G96" s="2350">
        <v>15286</v>
      </c>
      <c r="H96" s="2351" t="s">
        <v>803</v>
      </c>
    </row>
    <row r="97" spans="1:8" s="182" customFormat="1" ht="30" customHeight="1">
      <c r="A97" s="2346" t="s">
        <v>3267</v>
      </c>
      <c r="B97" s="2347" t="s">
        <v>3219</v>
      </c>
      <c r="C97" s="2348" t="s">
        <v>3281</v>
      </c>
      <c r="D97" s="2349" t="s">
        <v>926</v>
      </c>
      <c r="E97" s="2347" t="s">
        <v>3174</v>
      </c>
      <c r="F97" s="2349" t="s">
        <v>927</v>
      </c>
      <c r="G97" s="2350">
        <v>15286</v>
      </c>
      <c r="H97" s="2351" t="s">
        <v>803</v>
      </c>
    </row>
    <row r="98" spans="1:8" s="182" customFormat="1" ht="30" customHeight="1">
      <c r="A98" s="2346" t="s">
        <v>3267</v>
      </c>
      <c r="B98" s="2347" t="s">
        <v>3219</v>
      </c>
      <c r="C98" s="2348" t="s">
        <v>3282</v>
      </c>
      <c r="D98" s="2349" t="s">
        <v>926</v>
      </c>
      <c r="E98" s="2347" t="s">
        <v>3174</v>
      </c>
      <c r="F98" s="2349" t="s">
        <v>927</v>
      </c>
      <c r="G98" s="2350">
        <v>15286</v>
      </c>
      <c r="H98" s="2351" t="s">
        <v>803</v>
      </c>
    </row>
    <row r="99" spans="1:8" s="182" customFormat="1" ht="30" customHeight="1">
      <c r="A99" s="2346" t="s">
        <v>3267</v>
      </c>
      <c r="B99" s="2347" t="s">
        <v>3219</v>
      </c>
      <c r="C99" s="2348" t="s">
        <v>3280</v>
      </c>
      <c r="D99" s="2349" t="s">
        <v>926</v>
      </c>
      <c r="E99" s="2347" t="s">
        <v>3174</v>
      </c>
      <c r="F99" s="2349" t="s">
        <v>927</v>
      </c>
      <c r="G99" s="2350">
        <v>15286</v>
      </c>
      <c r="H99" s="2351" t="s">
        <v>803</v>
      </c>
    </row>
    <row r="100" spans="1:8" s="182" customFormat="1" ht="30" customHeight="1">
      <c r="A100" s="2346" t="s">
        <v>3267</v>
      </c>
      <c r="B100" s="2347" t="s">
        <v>3219</v>
      </c>
      <c r="C100" s="2348" t="s">
        <v>3283</v>
      </c>
      <c r="D100" s="2349" t="s">
        <v>926</v>
      </c>
      <c r="E100" s="2347" t="s">
        <v>3184</v>
      </c>
      <c r="F100" s="2349" t="s">
        <v>927</v>
      </c>
      <c r="G100" s="2350">
        <v>15286</v>
      </c>
      <c r="H100" s="2351" t="s">
        <v>809</v>
      </c>
    </row>
    <row r="101" spans="1:8" s="182" customFormat="1" ht="30" customHeight="1">
      <c r="A101" s="2346" t="s">
        <v>3267</v>
      </c>
      <c r="B101" s="2347" t="s">
        <v>3219</v>
      </c>
      <c r="C101" s="2348" t="s">
        <v>3284</v>
      </c>
      <c r="D101" s="2349" t="s">
        <v>926</v>
      </c>
      <c r="E101" s="2347" t="s">
        <v>3184</v>
      </c>
      <c r="F101" s="2349" t="s">
        <v>927</v>
      </c>
      <c r="G101" s="2350">
        <v>15286</v>
      </c>
      <c r="H101" s="2351" t="s">
        <v>809</v>
      </c>
    </row>
    <row r="102" spans="1:8" s="182" customFormat="1" ht="30" customHeight="1">
      <c r="A102" s="2346" t="s">
        <v>3267</v>
      </c>
      <c r="B102" s="2347" t="s">
        <v>3219</v>
      </c>
      <c r="C102" s="2348" t="s">
        <v>3285</v>
      </c>
      <c r="D102" s="2349" t="s">
        <v>929</v>
      </c>
      <c r="E102" s="2347" t="s">
        <v>3179</v>
      </c>
      <c r="F102" s="2349" t="s">
        <v>3247</v>
      </c>
      <c r="G102" s="2350">
        <v>15286</v>
      </c>
      <c r="H102" s="2351" t="s">
        <v>808</v>
      </c>
    </row>
    <row r="103" spans="1:8" s="182" customFormat="1" ht="30" customHeight="1">
      <c r="A103" s="2340" t="s">
        <v>3267</v>
      </c>
      <c r="B103" s="2347" t="s">
        <v>3219</v>
      </c>
      <c r="C103" s="2348" t="s">
        <v>3283</v>
      </c>
      <c r="D103" s="2349" t="s">
        <v>926</v>
      </c>
      <c r="E103" s="2347" t="s">
        <v>3177</v>
      </c>
      <c r="F103" s="2349" t="s">
        <v>3286</v>
      </c>
      <c r="G103" s="2350">
        <v>20122</v>
      </c>
      <c r="H103" s="2351" t="s">
        <v>456</v>
      </c>
    </row>
    <row r="104" spans="1:8" s="182" customFormat="1" ht="30" customHeight="1">
      <c r="A104" s="2346" t="s">
        <v>3267</v>
      </c>
      <c r="B104" s="2341" t="s">
        <v>930</v>
      </c>
      <c r="C104" s="2342" t="s">
        <v>931</v>
      </c>
      <c r="D104" s="2343" t="s">
        <v>932</v>
      </c>
      <c r="E104" s="2341" t="s">
        <v>933</v>
      </c>
      <c r="F104" s="2343" t="s">
        <v>934</v>
      </c>
      <c r="G104" s="2344">
        <v>24638</v>
      </c>
      <c r="H104" s="2345" t="s">
        <v>456</v>
      </c>
    </row>
    <row r="105" spans="1:8" s="182" customFormat="1" ht="30" customHeight="1">
      <c r="A105" s="2346" t="s">
        <v>3267</v>
      </c>
      <c r="B105" s="2347" t="s">
        <v>3219</v>
      </c>
      <c r="C105" s="2348" t="s">
        <v>3287</v>
      </c>
      <c r="D105" s="2349" t="s">
        <v>926</v>
      </c>
      <c r="E105" s="2347" t="s">
        <v>3288</v>
      </c>
      <c r="F105" s="2349" t="s">
        <v>3286</v>
      </c>
      <c r="G105" s="2350">
        <v>24638</v>
      </c>
      <c r="H105" s="2351" t="s">
        <v>935</v>
      </c>
    </row>
    <row r="106" spans="1:8" s="182" customFormat="1" ht="30" customHeight="1">
      <c r="A106" s="2346" t="s">
        <v>3267</v>
      </c>
      <c r="B106" s="2347" t="s">
        <v>3219</v>
      </c>
      <c r="C106" s="2348" t="s">
        <v>3283</v>
      </c>
      <c r="D106" s="2349" t="s">
        <v>926</v>
      </c>
      <c r="E106" s="2347" t="s">
        <v>3289</v>
      </c>
      <c r="F106" s="2349" t="s">
        <v>927</v>
      </c>
      <c r="G106" s="2350">
        <v>26449</v>
      </c>
      <c r="H106" s="2351" t="s">
        <v>888</v>
      </c>
    </row>
    <row r="107" spans="1:8" s="182" customFormat="1" ht="30" customHeight="1">
      <c r="A107" s="2346" t="s">
        <v>3267</v>
      </c>
      <c r="B107" s="2347" t="s">
        <v>3219</v>
      </c>
      <c r="C107" s="2348" t="s">
        <v>936</v>
      </c>
      <c r="D107" s="2349" t="s">
        <v>937</v>
      </c>
      <c r="E107" s="2347" t="s">
        <v>938</v>
      </c>
      <c r="F107" s="2349" t="s">
        <v>939</v>
      </c>
      <c r="G107" s="2350">
        <v>31569</v>
      </c>
      <c r="H107" s="2351" t="s">
        <v>457</v>
      </c>
    </row>
    <row r="108" spans="1:8" s="182" customFormat="1" ht="30" customHeight="1">
      <c r="A108" s="2346" t="s">
        <v>3267</v>
      </c>
      <c r="B108" s="2347" t="s">
        <v>930</v>
      </c>
      <c r="C108" s="2348" t="s">
        <v>3290</v>
      </c>
      <c r="D108" s="2349" t="s">
        <v>926</v>
      </c>
      <c r="E108" s="2347" t="s">
        <v>3233</v>
      </c>
      <c r="F108" s="2349" t="s">
        <v>928</v>
      </c>
      <c r="G108" s="2350">
        <v>41158</v>
      </c>
      <c r="H108" s="2351" t="s">
        <v>821</v>
      </c>
    </row>
    <row r="109" spans="1:8" s="182" customFormat="1" ht="30" customHeight="1">
      <c r="A109" s="2346" t="s">
        <v>3267</v>
      </c>
      <c r="B109" s="2347" t="s">
        <v>2501</v>
      </c>
      <c r="C109" s="2348" t="s">
        <v>3291</v>
      </c>
      <c r="D109" s="2349" t="s">
        <v>926</v>
      </c>
      <c r="E109" s="2347" t="s">
        <v>3292</v>
      </c>
      <c r="F109" s="2349" t="s">
        <v>3173</v>
      </c>
      <c r="G109" s="2350">
        <v>20061</v>
      </c>
      <c r="H109" s="2351" t="s">
        <v>803</v>
      </c>
    </row>
    <row r="110" spans="1:8" s="182" customFormat="1" ht="30" customHeight="1">
      <c r="A110" s="2346" t="s">
        <v>3267</v>
      </c>
      <c r="B110" s="2347" t="s">
        <v>2501</v>
      </c>
      <c r="C110" s="2348" t="s">
        <v>3273</v>
      </c>
      <c r="D110" s="2349" t="s">
        <v>926</v>
      </c>
      <c r="E110" s="2347" t="s">
        <v>3293</v>
      </c>
      <c r="F110" s="2349" t="s">
        <v>807</v>
      </c>
      <c r="G110" s="2350">
        <v>20890</v>
      </c>
      <c r="H110" s="2351" t="s">
        <v>821</v>
      </c>
    </row>
    <row r="111" spans="1:8" s="182" customFormat="1" ht="30" customHeight="1">
      <c r="A111" s="2346" t="s">
        <v>3267</v>
      </c>
      <c r="B111" s="2347" t="s">
        <v>2501</v>
      </c>
      <c r="C111" s="2348" t="s">
        <v>940</v>
      </c>
      <c r="D111" s="2349" t="s">
        <v>926</v>
      </c>
      <c r="E111" s="2347" t="s">
        <v>3177</v>
      </c>
      <c r="F111" s="2349" t="s">
        <v>941</v>
      </c>
      <c r="G111" s="2350">
        <v>20890</v>
      </c>
      <c r="H111" s="2351" t="s">
        <v>456</v>
      </c>
    </row>
    <row r="112" spans="1:8" s="182" customFormat="1" ht="30" customHeight="1">
      <c r="A112" s="2346" t="s">
        <v>3267</v>
      </c>
      <c r="B112" s="2347" t="s">
        <v>2501</v>
      </c>
      <c r="C112" s="2348" t="s">
        <v>942</v>
      </c>
      <c r="D112" s="2349" t="s">
        <v>926</v>
      </c>
      <c r="E112" s="2347" t="s">
        <v>3177</v>
      </c>
      <c r="F112" s="2349" t="s">
        <v>3294</v>
      </c>
      <c r="G112" s="2350">
        <v>20890</v>
      </c>
      <c r="H112" s="2351" t="s">
        <v>456</v>
      </c>
    </row>
    <row r="113" spans="1:8" s="182" customFormat="1" ht="30" customHeight="1">
      <c r="A113" s="2346" t="s">
        <v>3267</v>
      </c>
      <c r="B113" s="2347" t="s">
        <v>2501</v>
      </c>
      <c r="C113" s="2348" t="s">
        <v>943</v>
      </c>
      <c r="D113" s="2349" t="s">
        <v>926</v>
      </c>
      <c r="E113" s="2347" t="s">
        <v>3295</v>
      </c>
      <c r="F113" s="2349" t="s">
        <v>3294</v>
      </c>
      <c r="G113" s="2350">
        <v>24506</v>
      </c>
      <c r="H113" s="2351" t="s">
        <v>935</v>
      </c>
    </row>
    <row r="114" spans="1:8" s="182" customFormat="1" ht="30" customHeight="1">
      <c r="A114" s="2346" t="s">
        <v>3267</v>
      </c>
      <c r="B114" s="2347" t="s">
        <v>2501</v>
      </c>
      <c r="C114" s="2348" t="s">
        <v>3270</v>
      </c>
      <c r="D114" s="2349" t="s">
        <v>926</v>
      </c>
      <c r="E114" s="2347" t="s">
        <v>3296</v>
      </c>
      <c r="F114" s="2349" t="s">
        <v>3294</v>
      </c>
      <c r="G114" s="2350">
        <v>25696</v>
      </c>
      <c r="H114" s="2351" t="s">
        <v>457</v>
      </c>
    </row>
    <row r="115" spans="1:8" s="182" customFormat="1" ht="30" customHeight="1">
      <c r="A115" s="2340" t="s">
        <v>3267</v>
      </c>
      <c r="B115" s="2347" t="s">
        <v>2501</v>
      </c>
      <c r="C115" s="2348" t="s">
        <v>944</v>
      </c>
      <c r="D115" s="2349" t="s">
        <v>926</v>
      </c>
      <c r="E115" s="2347" t="s">
        <v>3297</v>
      </c>
      <c r="F115" s="2349" t="s">
        <v>945</v>
      </c>
      <c r="G115" s="2350">
        <v>28293</v>
      </c>
      <c r="H115" s="2351" t="s">
        <v>821</v>
      </c>
    </row>
    <row r="116" spans="1:8" s="182" customFormat="1" ht="30" customHeight="1">
      <c r="A116" s="2346" t="s">
        <v>3267</v>
      </c>
      <c r="B116" s="2347" t="s">
        <v>2501</v>
      </c>
      <c r="C116" s="2348" t="s">
        <v>942</v>
      </c>
      <c r="D116" s="2349" t="s">
        <v>926</v>
      </c>
      <c r="E116" s="2347" t="s">
        <v>3184</v>
      </c>
      <c r="F116" s="2349" t="s">
        <v>3294</v>
      </c>
      <c r="G116" s="2350">
        <v>28892</v>
      </c>
      <c r="H116" s="2351" t="s">
        <v>809</v>
      </c>
    </row>
    <row r="117" spans="1:8" s="182" customFormat="1" ht="30" customHeight="1">
      <c r="A117" s="2346" t="s">
        <v>3267</v>
      </c>
      <c r="B117" s="2347" t="s">
        <v>2501</v>
      </c>
      <c r="C117" s="2348" t="s">
        <v>3273</v>
      </c>
      <c r="D117" s="2349" t="s">
        <v>926</v>
      </c>
      <c r="E117" s="2347" t="s">
        <v>3298</v>
      </c>
      <c r="F117" s="2349" t="s">
        <v>3294</v>
      </c>
      <c r="G117" s="2350">
        <v>33725</v>
      </c>
      <c r="H117" s="2351" t="s">
        <v>821</v>
      </c>
    </row>
    <row r="118" spans="1:8" s="182" customFormat="1" ht="30" customHeight="1">
      <c r="A118" s="2340" t="s">
        <v>3267</v>
      </c>
      <c r="B118" s="2347" t="s">
        <v>2501</v>
      </c>
      <c r="C118" s="2348" t="s">
        <v>3273</v>
      </c>
      <c r="D118" s="2349" t="s">
        <v>946</v>
      </c>
      <c r="E118" s="2347" t="s">
        <v>3299</v>
      </c>
      <c r="F118" s="2349" t="s">
        <v>3294</v>
      </c>
      <c r="G118" s="2350">
        <v>34810</v>
      </c>
      <c r="H118" s="2351" t="s">
        <v>456</v>
      </c>
    </row>
    <row r="119" spans="1:8" s="182" customFormat="1" ht="30" customHeight="1">
      <c r="A119" s="2346" t="s">
        <v>3267</v>
      </c>
      <c r="B119" s="2347" t="s">
        <v>2501</v>
      </c>
      <c r="C119" s="2348" t="s">
        <v>3300</v>
      </c>
      <c r="D119" s="2349" t="s">
        <v>926</v>
      </c>
      <c r="E119" s="2347" t="s">
        <v>3301</v>
      </c>
      <c r="F119" s="2349" t="s">
        <v>3279</v>
      </c>
      <c r="G119" s="2350">
        <v>34810</v>
      </c>
      <c r="H119" s="2351" t="s">
        <v>809</v>
      </c>
    </row>
    <row r="120" spans="1:8" s="182" customFormat="1" ht="30" customHeight="1">
      <c r="A120" s="2346" t="s">
        <v>3267</v>
      </c>
      <c r="B120" s="2347" t="s">
        <v>2501</v>
      </c>
      <c r="C120" s="2348" t="s">
        <v>3291</v>
      </c>
      <c r="D120" s="2349" t="s">
        <v>926</v>
      </c>
      <c r="E120" s="2347" t="s">
        <v>3302</v>
      </c>
      <c r="F120" s="2349" t="s">
        <v>945</v>
      </c>
      <c r="G120" s="2350">
        <v>36273</v>
      </c>
      <c r="H120" s="2351" t="s">
        <v>457</v>
      </c>
    </row>
    <row r="121" spans="1:8" s="182" customFormat="1" ht="30" customHeight="1">
      <c r="A121" s="2346" t="s">
        <v>3267</v>
      </c>
      <c r="B121" s="2347" t="s">
        <v>881</v>
      </c>
      <c r="C121" s="2348" t="s">
        <v>947</v>
      </c>
      <c r="D121" s="2349" t="s">
        <v>3303</v>
      </c>
      <c r="E121" s="2347" t="s">
        <v>3299</v>
      </c>
      <c r="F121" s="2349" t="s">
        <v>3304</v>
      </c>
      <c r="G121" s="2350">
        <v>38478</v>
      </c>
      <c r="H121" s="2351" t="s">
        <v>456</v>
      </c>
    </row>
    <row r="122" spans="1:8" s="182" customFormat="1" ht="30" customHeight="1">
      <c r="A122" s="2346" t="s">
        <v>3267</v>
      </c>
      <c r="B122" s="2347" t="s">
        <v>881</v>
      </c>
      <c r="C122" s="2348" t="s">
        <v>3305</v>
      </c>
      <c r="D122" s="2349" t="s">
        <v>926</v>
      </c>
      <c r="E122" s="2347" t="s">
        <v>3255</v>
      </c>
      <c r="F122" s="2349" t="s">
        <v>3180</v>
      </c>
      <c r="G122" s="2350">
        <v>39192</v>
      </c>
      <c r="H122" s="2351" t="s">
        <v>456</v>
      </c>
    </row>
    <row r="123" spans="1:8" s="182" customFormat="1" ht="30" customHeight="1">
      <c r="A123" s="2346" t="s">
        <v>3267</v>
      </c>
      <c r="B123" s="2347" t="s">
        <v>881</v>
      </c>
      <c r="C123" s="2348" t="s">
        <v>948</v>
      </c>
      <c r="D123" s="2349" t="s">
        <v>926</v>
      </c>
      <c r="E123" s="2341" t="s">
        <v>949</v>
      </c>
      <c r="F123" s="2343" t="s">
        <v>950</v>
      </c>
      <c r="G123" s="2344">
        <v>39903</v>
      </c>
      <c r="H123" s="2345" t="s">
        <v>821</v>
      </c>
    </row>
    <row r="124" spans="1:8" s="182" customFormat="1" ht="30" customHeight="1">
      <c r="A124" s="2346" t="s">
        <v>3267</v>
      </c>
      <c r="B124" s="2347" t="s">
        <v>881</v>
      </c>
      <c r="C124" s="2348" t="s">
        <v>3268</v>
      </c>
      <c r="D124" s="2349" t="s">
        <v>926</v>
      </c>
      <c r="E124" s="2341" t="s">
        <v>951</v>
      </c>
      <c r="F124" s="2343" t="s">
        <v>952</v>
      </c>
      <c r="G124" s="2344">
        <v>43546</v>
      </c>
      <c r="H124" s="2345" t="s">
        <v>810</v>
      </c>
    </row>
    <row r="125" spans="1:8" s="182" customFormat="1" ht="30" customHeight="1">
      <c r="A125" s="2346" t="s">
        <v>3267</v>
      </c>
      <c r="B125" s="2347" t="s">
        <v>3192</v>
      </c>
      <c r="C125" s="2348" t="s">
        <v>3306</v>
      </c>
      <c r="D125" s="2349" t="s">
        <v>926</v>
      </c>
      <c r="E125" s="2347" t="s">
        <v>3307</v>
      </c>
      <c r="F125" s="2349" t="s">
        <v>953</v>
      </c>
      <c r="G125" s="2350">
        <v>25528</v>
      </c>
      <c r="H125" s="2351" t="s">
        <v>821</v>
      </c>
    </row>
    <row r="126" spans="1:8" s="182" customFormat="1" ht="30" customHeight="1">
      <c r="A126" s="2346" t="s">
        <v>3267</v>
      </c>
      <c r="B126" s="2347" t="s">
        <v>3192</v>
      </c>
      <c r="C126" s="2348" t="s">
        <v>3308</v>
      </c>
      <c r="D126" s="2349" t="s">
        <v>926</v>
      </c>
      <c r="E126" s="2347" t="s">
        <v>3203</v>
      </c>
      <c r="F126" s="2349" t="s">
        <v>954</v>
      </c>
      <c r="G126" s="2350">
        <v>25619</v>
      </c>
      <c r="H126" s="2351" t="s">
        <v>808</v>
      </c>
    </row>
    <row r="127" spans="1:8" s="182" customFormat="1" ht="30" customHeight="1">
      <c r="A127" s="2346" t="s">
        <v>3267</v>
      </c>
      <c r="B127" s="2347" t="s">
        <v>3192</v>
      </c>
      <c r="C127" s="2348" t="s">
        <v>3309</v>
      </c>
      <c r="D127" s="2349" t="s">
        <v>926</v>
      </c>
      <c r="E127" s="2347" t="s">
        <v>3310</v>
      </c>
      <c r="F127" s="2349" t="s">
        <v>941</v>
      </c>
      <c r="G127" s="2350">
        <v>26719</v>
      </c>
      <c r="H127" s="2351" t="s">
        <v>450</v>
      </c>
    </row>
    <row r="128" spans="1:8" s="182" customFormat="1" ht="30" customHeight="1">
      <c r="A128" s="2346" t="s">
        <v>3267</v>
      </c>
      <c r="B128" s="2347" t="s">
        <v>3192</v>
      </c>
      <c r="C128" s="2348" t="s">
        <v>3311</v>
      </c>
      <c r="D128" s="2349" t="s">
        <v>926</v>
      </c>
      <c r="E128" s="2347" t="s">
        <v>3203</v>
      </c>
      <c r="F128" s="2349" t="s">
        <v>3279</v>
      </c>
      <c r="G128" s="2350">
        <v>27422</v>
      </c>
      <c r="H128" s="2351" t="s">
        <v>808</v>
      </c>
    </row>
    <row r="129" spans="1:8" s="182" customFormat="1" ht="30" customHeight="1">
      <c r="A129" s="2346" t="s">
        <v>3267</v>
      </c>
      <c r="B129" s="2347" t="s">
        <v>3192</v>
      </c>
      <c r="C129" s="2348" t="s">
        <v>3273</v>
      </c>
      <c r="D129" s="2349" t="s">
        <v>926</v>
      </c>
      <c r="E129" s="2347" t="s">
        <v>3203</v>
      </c>
      <c r="F129" s="2349" t="s">
        <v>3279</v>
      </c>
      <c r="G129" s="2350">
        <v>27422</v>
      </c>
      <c r="H129" s="2351" t="s">
        <v>808</v>
      </c>
    </row>
    <row r="130" spans="1:8" s="182" customFormat="1" ht="30" customHeight="1">
      <c r="A130" s="2346" t="s">
        <v>3267</v>
      </c>
      <c r="B130" s="2347" t="s">
        <v>3192</v>
      </c>
      <c r="C130" s="2348" t="s">
        <v>3312</v>
      </c>
      <c r="D130" s="2349" t="s">
        <v>926</v>
      </c>
      <c r="E130" s="2347" t="s">
        <v>3269</v>
      </c>
      <c r="F130" s="2349" t="s">
        <v>955</v>
      </c>
      <c r="G130" s="2350">
        <v>28566</v>
      </c>
      <c r="H130" s="2351" t="s">
        <v>456</v>
      </c>
    </row>
    <row r="131" spans="1:8" s="182" customFormat="1" ht="30" customHeight="1">
      <c r="A131" s="2340" t="s">
        <v>3267</v>
      </c>
      <c r="B131" s="2347" t="s">
        <v>3192</v>
      </c>
      <c r="C131" s="2348" t="s">
        <v>3313</v>
      </c>
      <c r="D131" s="2349" t="s">
        <v>956</v>
      </c>
      <c r="E131" s="2347" t="s">
        <v>3226</v>
      </c>
      <c r="F131" s="2349" t="s">
        <v>957</v>
      </c>
      <c r="G131" s="2350">
        <v>30729</v>
      </c>
      <c r="H131" s="2351" t="s">
        <v>457</v>
      </c>
    </row>
    <row r="132" spans="1:8" s="182" customFormat="1" ht="30" customHeight="1">
      <c r="A132" s="2346" t="s">
        <v>3267</v>
      </c>
      <c r="B132" s="2347" t="s">
        <v>3192</v>
      </c>
      <c r="C132" s="2348" t="s">
        <v>3306</v>
      </c>
      <c r="D132" s="2349" t="s">
        <v>926</v>
      </c>
      <c r="E132" s="2347" t="s">
        <v>3226</v>
      </c>
      <c r="F132" s="2349" t="s">
        <v>3182</v>
      </c>
      <c r="G132" s="2350">
        <v>31528</v>
      </c>
      <c r="H132" s="2351" t="s">
        <v>457</v>
      </c>
    </row>
    <row r="133" spans="1:8" s="182" customFormat="1" ht="30" customHeight="1">
      <c r="A133" s="2340" t="s">
        <v>3267</v>
      </c>
      <c r="B133" s="2347" t="s">
        <v>3192</v>
      </c>
      <c r="C133" s="2348" t="s">
        <v>3314</v>
      </c>
      <c r="D133" s="2349" t="s">
        <v>926</v>
      </c>
      <c r="E133" s="2347" t="s">
        <v>3177</v>
      </c>
      <c r="F133" s="2349" t="s">
        <v>3286</v>
      </c>
      <c r="G133" s="2350">
        <v>35514</v>
      </c>
      <c r="H133" s="2351" t="s">
        <v>456</v>
      </c>
    </row>
    <row r="134" spans="1:8" s="182" customFormat="1" ht="30" customHeight="1">
      <c r="A134" s="2346" t="s">
        <v>3267</v>
      </c>
      <c r="B134" s="2347" t="s">
        <v>3192</v>
      </c>
      <c r="C134" s="2348" t="s">
        <v>3290</v>
      </c>
      <c r="D134" s="2349" t="s">
        <v>926</v>
      </c>
      <c r="E134" s="2347" t="s">
        <v>3187</v>
      </c>
      <c r="F134" s="2349" t="s">
        <v>3294</v>
      </c>
      <c r="G134" s="2350">
        <v>35514</v>
      </c>
      <c r="H134" s="2351" t="s">
        <v>810</v>
      </c>
    </row>
    <row r="135" spans="1:8" s="182" customFormat="1" ht="30" customHeight="1">
      <c r="A135" s="2346" t="s">
        <v>3267</v>
      </c>
      <c r="B135" s="2347" t="s">
        <v>3192</v>
      </c>
      <c r="C135" s="2348" t="s">
        <v>3315</v>
      </c>
      <c r="D135" s="2349" t="s">
        <v>946</v>
      </c>
      <c r="E135" s="2347" t="s">
        <v>3316</v>
      </c>
      <c r="F135" s="2349" t="s">
        <v>3279</v>
      </c>
      <c r="G135" s="2350">
        <v>35514</v>
      </c>
      <c r="H135" s="2351" t="s">
        <v>808</v>
      </c>
    </row>
    <row r="136" spans="1:8" s="182" customFormat="1" ht="30" customHeight="1">
      <c r="A136" s="2346" t="s">
        <v>3267</v>
      </c>
      <c r="B136" s="2347" t="s">
        <v>3192</v>
      </c>
      <c r="C136" s="2348" t="s">
        <v>3317</v>
      </c>
      <c r="D136" s="2349" t="s">
        <v>926</v>
      </c>
      <c r="E136" s="2347" t="s">
        <v>3318</v>
      </c>
      <c r="F136" s="2349" t="s">
        <v>3294</v>
      </c>
      <c r="G136" s="2350">
        <v>36945</v>
      </c>
      <c r="H136" s="2351" t="s">
        <v>935</v>
      </c>
    </row>
    <row r="137" spans="1:8" s="182" customFormat="1" ht="30" customHeight="1">
      <c r="A137" s="2346" t="s">
        <v>3267</v>
      </c>
      <c r="B137" s="2347" t="s">
        <v>3192</v>
      </c>
      <c r="C137" s="2348" t="s">
        <v>3319</v>
      </c>
      <c r="D137" s="2349" t="s">
        <v>3320</v>
      </c>
      <c r="E137" s="2347" t="s">
        <v>958</v>
      </c>
      <c r="F137" s="2349" t="s">
        <v>959</v>
      </c>
      <c r="G137" s="2350">
        <v>37747</v>
      </c>
      <c r="H137" s="2351" t="s">
        <v>451</v>
      </c>
    </row>
    <row r="138" spans="1:8" s="182" customFormat="1" ht="30" customHeight="1">
      <c r="A138" s="2346" t="s">
        <v>3267</v>
      </c>
      <c r="B138" s="2347" t="s">
        <v>3192</v>
      </c>
      <c r="C138" s="2348" t="s">
        <v>960</v>
      </c>
      <c r="D138" s="2349" t="s">
        <v>3320</v>
      </c>
      <c r="E138" s="2347" t="s">
        <v>961</v>
      </c>
      <c r="F138" s="2349" t="s">
        <v>3294</v>
      </c>
      <c r="G138" s="2350">
        <v>37747</v>
      </c>
      <c r="H138" s="2351" t="s">
        <v>451</v>
      </c>
    </row>
    <row r="139" spans="1:8" s="182" customFormat="1" ht="30" customHeight="1">
      <c r="A139" s="2346" t="s">
        <v>3267</v>
      </c>
      <c r="B139" s="2341" t="s">
        <v>830</v>
      </c>
      <c r="C139" s="2342" t="s">
        <v>962</v>
      </c>
      <c r="D139" s="2349" t="s">
        <v>3321</v>
      </c>
      <c r="E139" s="2341" t="s">
        <v>833</v>
      </c>
      <c r="F139" s="2343" t="s">
        <v>963</v>
      </c>
      <c r="G139" s="2344">
        <v>39188</v>
      </c>
      <c r="H139" s="2345" t="s">
        <v>803</v>
      </c>
    </row>
    <row r="140" spans="1:8" s="182" customFormat="1" ht="30" customHeight="1">
      <c r="A140" s="2346" t="s">
        <v>3267</v>
      </c>
      <c r="B140" s="2341" t="s">
        <v>830</v>
      </c>
      <c r="C140" s="2342" t="s">
        <v>962</v>
      </c>
      <c r="D140" s="2349" t="s">
        <v>3321</v>
      </c>
      <c r="E140" s="2341" t="s">
        <v>3179</v>
      </c>
      <c r="F140" s="2343" t="s">
        <v>964</v>
      </c>
      <c r="G140" s="2344">
        <v>39188</v>
      </c>
      <c r="H140" s="2345" t="s">
        <v>808</v>
      </c>
    </row>
    <row r="141" spans="1:8" s="182" customFormat="1" ht="30" customHeight="1">
      <c r="A141" s="2340" t="s">
        <v>3267</v>
      </c>
      <c r="B141" s="2341" t="s">
        <v>830</v>
      </c>
      <c r="C141" s="2342" t="s">
        <v>962</v>
      </c>
      <c r="D141" s="2349" t="s">
        <v>3321</v>
      </c>
      <c r="E141" s="2341" t="s">
        <v>3226</v>
      </c>
      <c r="F141" s="2343" t="s">
        <v>963</v>
      </c>
      <c r="G141" s="2344">
        <v>39188</v>
      </c>
      <c r="H141" s="2345" t="s">
        <v>457</v>
      </c>
    </row>
    <row r="142" spans="1:8" s="182" customFormat="1" ht="30" customHeight="1">
      <c r="A142" s="2346" t="s">
        <v>3267</v>
      </c>
      <c r="B142" s="2341" t="s">
        <v>830</v>
      </c>
      <c r="C142" s="2342" t="s">
        <v>962</v>
      </c>
      <c r="D142" s="2343" t="s">
        <v>965</v>
      </c>
      <c r="E142" s="2341" t="s">
        <v>3177</v>
      </c>
      <c r="F142" s="2343" t="s">
        <v>3180</v>
      </c>
      <c r="G142" s="2344">
        <v>39188</v>
      </c>
      <c r="H142" s="2345" t="s">
        <v>456</v>
      </c>
    </row>
    <row r="143" spans="1:8" s="182" customFormat="1" ht="30" customHeight="1">
      <c r="A143" s="2346" t="s">
        <v>3267</v>
      </c>
      <c r="B143" s="2341" t="s">
        <v>830</v>
      </c>
      <c r="C143" s="2342" t="s">
        <v>966</v>
      </c>
      <c r="D143" s="2343" t="s">
        <v>967</v>
      </c>
      <c r="E143" s="2341" t="s">
        <v>3187</v>
      </c>
      <c r="F143" s="2343" t="s">
        <v>963</v>
      </c>
      <c r="G143" s="2344">
        <v>40961</v>
      </c>
      <c r="H143" s="2345" t="s">
        <v>810</v>
      </c>
    </row>
    <row r="144" spans="1:8" s="182" customFormat="1" ht="30" customHeight="1">
      <c r="A144" s="2346" t="s">
        <v>3267</v>
      </c>
      <c r="B144" s="2341" t="s">
        <v>3192</v>
      </c>
      <c r="C144" s="2342" t="s">
        <v>968</v>
      </c>
      <c r="D144" s="2343" t="s">
        <v>967</v>
      </c>
      <c r="E144" s="2341" t="s">
        <v>3206</v>
      </c>
      <c r="F144" s="2343" t="s">
        <v>925</v>
      </c>
      <c r="G144" s="2344">
        <v>41354</v>
      </c>
      <c r="H144" s="2345" t="s">
        <v>808</v>
      </c>
    </row>
    <row r="145" spans="1:8" s="182" customFormat="1" ht="30" customHeight="1">
      <c r="A145" s="2346" t="s">
        <v>3267</v>
      </c>
      <c r="B145" s="2341" t="s">
        <v>3192</v>
      </c>
      <c r="C145" s="2342" t="s">
        <v>969</v>
      </c>
      <c r="D145" s="2343" t="s">
        <v>967</v>
      </c>
      <c r="E145" s="2341" t="s">
        <v>3322</v>
      </c>
      <c r="F145" s="2343" t="s">
        <v>963</v>
      </c>
      <c r="G145" s="2344">
        <v>41775</v>
      </c>
      <c r="H145" s="2345" t="s">
        <v>803</v>
      </c>
    </row>
    <row r="146" spans="1:8" s="182" customFormat="1" ht="30" customHeight="1">
      <c r="A146" s="2380" t="s">
        <v>3267</v>
      </c>
      <c r="B146" s="2381" t="s">
        <v>3192</v>
      </c>
      <c r="C146" s="2382" t="s">
        <v>970</v>
      </c>
      <c r="D146" s="2383" t="s">
        <v>967</v>
      </c>
      <c r="E146" s="2384" t="s">
        <v>971</v>
      </c>
      <c r="F146" s="2383" t="s">
        <v>972</v>
      </c>
      <c r="G146" s="2385">
        <v>43217</v>
      </c>
      <c r="H146" s="2386" t="s">
        <v>973</v>
      </c>
    </row>
    <row r="147" spans="1:8" s="182" customFormat="1" ht="30" customHeight="1">
      <c r="A147" s="2370" t="s">
        <v>974</v>
      </c>
      <c r="B147" s="2387" t="s">
        <v>3323</v>
      </c>
      <c r="C147" s="2388" t="s">
        <v>3324</v>
      </c>
      <c r="D147" s="2371" t="s">
        <v>3325</v>
      </c>
      <c r="E147" s="2387" t="s">
        <v>3188</v>
      </c>
      <c r="F147" s="2371" t="s">
        <v>3294</v>
      </c>
      <c r="G147" s="2389">
        <v>4422</v>
      </c>
      <c r="H147" s="2390" t="s">
        <v>808</v>
      </c>
    </row>
    <row r="148" spans="1:8" s="182" customFormat="1" ht="30" customHeight="1">
      <c r="A148" s="2346" t="s">
        <v>974</v>
      </c>
      <c r="B148" s="2347" t="s">
        <v>2501</v>
      </c>
      <c r="C148" s="2348" t="s">
        <v>3326</v>
      </c>
      <c r="D148" s="2349" t="s">
        <v>975</v>
      </c>
      <c r="E148" s="2347" t="s">
        <v>3278</v>
      </c>
      <c r="F148" s="2349" t="s">
        <v>3327</v>
      </c>
      <c r="G148" s="2350">
        <v>36606</v>
      </c>
      <c r="H148" s="2351" t="s">
        <v>808</v>
      </c>
    </row>
    <row r="149" spans="1:8" s="182" customFormat="1" ht="30" customHeight="1">
      <c r="A149" s="2346" t="s">
        <v>974</v>
      </c>
      <c r="B149" s="2347" t="s">
        <v>2501</v>
      </c>
      <c r="C149" s="2348" t="s">
        <v>3328</v>
      </c>
      <c r="D149" s="2349" t="s">
        <v>976</v>
      </c>
      <c r="E149" s="2347" t="s">
        <v>3177</v>
      </c>
      <c r="F149" s="2349" t="s">
        <v>3257</v>
      </c>
      <c r="G149" s="2350">
        <v>36606</v>
      </c>
      <c r="H149" s="2351" t="s">
        <v>456</v>
      </c>
    </row>
    <row r="150" spans="1:8" s="182" customFormat="1" ht="51.75" customHeight="1">
      <c r="A150" s="2346" t="s">
        <v>974</v>
      </c>
      <c r="B150" s="2347" t="s">
        <v>2501</v>
      </c>
      <c r="C150" s="2348" t="s">
        <v>977</v>
      </c>
      <c r="D150" s="2349" t="s">
        <v>978</v>
      </c>
      <c r="E150" s="2347" t="s">
        <v>3184</v>
      </c>
      <c r="F150" s="2349" t="s">
        <v>921</v>
      </c>
      <c r="G150" s="2350">
        <v>43189</v>
      </c>
      <c r="H150" s="2351" t="s">
        <v>809</v>
      </c>
    </row>
    <row r="151" spans="1:8" s="182" customFormat="1" ht="30" customHeight="1">
      <c r="A151" s="2346" t="s">
        <v>974</v>
      </c>
      <c r="B151" s="2347" t="s">
        <v>2501</v>
      </c>
      <c r="C151" s="2348" t="s">
        <v>979</v>
      </c>
      <c r="D151" s="2349" t="s">
        <v>975</v>
      </c>
      <c r="E151" s="2347" t="s">
        <v>3222</v>
      </c>
      <c r="F151" s="2349" t="s">
        <v>3329</v>
      </c>
      <c r="G151" s="2350" t="s">
        <v>3258</v>
      </c>
      <c r="H151" s="2351" t="s">
        <v>821</v>
      </c>
    </row>
    <row r="152" spans="1:8" s="1592" customFormat="1" ht="30" customHeight="1">
      <c r="A152" s="2346" t="s">
        <v>974</v>
      </c>
      <c r="B152" s="2347" t="s">
        <v>2501</v>
      </c>
      <c r="C152" s="2348" t="s">
        <v>3330</v>
      </c>
      <c r="D152" s="2349" t="s">
        <v>3331</v>
      </c>
      <c r="E152" s="2347" t="s">
        <v>3332</v>
      </c>
      <c r="F152" s="2349" t="s">
        <v>3333</v>
      </c>
      <c r="G152" s="2350" t="s">
        <v>3334</v>
      </c>
      <c r="H152" s="2351" t="s">
        <v>3335</v>
      </c>
    </row>
    <row r="153" spans="1:8" s="182" customFormat="1" ht="30" customHeight="1">
      <c r="A153" s="2346" t="s">
        <v>974</v>
      </c>
      <c r="B153" s="2347" t="s">
        <v>3192</v>
      </c>
      <c r="C153" s="2348" t="s">
        <v>980</v>
      </c>
      <c r="D153" s="2349" t="s">
        <v>975</v>
      </c>
      <c r="E153" s="2347" t="s">
        <v>3336</v>
      </c>
      <c r="F153" s="2349" t="s">
        <v>3337</v>
      </c>
      <c r="G153" s="2350">
        <v>21980</v>
      </c>
      <c r="H153" s="2351" t="s">
        <v>821</v>
      </c>
    </row>
    <row r="154" spans="1:8" s="182" customFormat="1" ht="30" customHeight="1">
      <c r="A154" s="2346" t="s">
        <v>974</v>
      </c>
      <c r="B154" s="2347" t="s">
        <v>3192</v>
      </c>
      <c r="C154" s="2348" t="s">
        <v>981</v>
      </c>
      <c r="D154" s="2349" t="s">
        <v>975</v>
      </c>
      <c r="E154" s="2347" t="s">
        <v>3336</v>
      </c>
      <c r="F154" s="2349" t="s">
        <v>3338</v>
      </c>
      <c r="G154" s="2350">
        <v>21980</v>
      </c>
      <c r="H154" s="2351" t="s">
        <v>821</v>
      </c>
    </row>
    <row r="155" spans="1:8" s="182" customFormat="1" ht="30" customHeight="1">
      <c r="A155" s="2346" t="s">
        <v>974</v>
      </c>
      <c r="B155" s="2347" t="s">
        <v>3192</v>
      </c>
      <c r="C155" s="2348" t="s">
        <v>3339</v>
      </c>
      <c r="D155" s="2349" t="s">
        <v>982</v>
      </c>
      <c r="E155" s="2347" t="s">
        <v>3221</v>
      </c>
      <c r="F155" s="2349" t="s">
        <v>3229</v>
      </c>
      <c r="G155" s="2350">
        <v>24058</v>
      </c>
      <c r="H155" s="2351" t="s">
        <v>808</v>
      </c>
    </row>
    <row r="156" spans="1:8" s="182" customFormat="1" ht="30" customHeight="1">
      <c r="A156" s="2346" t="s">
        <v>974</v>
      </c>
      <c r="B156" s="2347" t="s">
        <v>3192</v>
      </c>
      <c r="C156" s="2348" t="s">
        <v>3340</v>
      </c>
      <c r="D156" s="2349" t="s">
        <v>822</v>
      </c>
      <c r="E156" s="2347" t="s">
        <v>3289</v>
      </c>
      <c r="F156" s="2349" t="s">
        <v>983</v>
      </c>
      <c r="G156" s="2350">
        <v>25619</v>
      </c>
      <c r="H156" s="2351" t="s">
        <v>888</v>
      </c>
    </row>
    <row r="157" spans="1:8" s="182" customFormat="1" ht="30" customHeight="1">
      <c r="A157" s="2346" t="s">
        <v>974</v>
      </c>
      <c r="B157" s="2347" t="s">
        <v>3192</v>
      </c>
      <c r="C157" s="2348" t="s">
        <v>3341</v>
      </c>
      <c r="D157" s="2349" t="s">
        <v>905</v>
      </c>
      <c r="E157" s="2347" t="s">
        <v>3289</v>
      </c>
      <c r="F157" s="2349" t="s">
        <v>3185</v>
      </c>
      <c r="G157" s="2350">
        <v>26257</v>
      </c>
      <c r="H157" s="2351" t="s">
        <v>888</v>
      </c>
    </row>
    <row r="158" spans="1:8" s="182" customFormat="1" ht="30" customHeight="1">
      <c r="A158" s="2346" t="s">
        <v>974</v>
      </c>
      <c r="B158" s="2347" t="s">
        <v>3192</v>
      </c>
      <c r="C158" s="2348" t="s">
        <v>3342</v>
      </c>
      <c r="D158" s="2349" t="s">
        <v>975</v>
      </c>
      <c r="E158" s="2347" t="s">
        <v>3200</v>
      </c>
      <c r="F158" s="2349" t="s">
        <v>984</v>
      </c>
      <c r="G158" s="2350">
        <v>27422</v>
      </c>
      <c r="H158" s="2351" t="s">
        <v>809</v>
      </c>
    </row>
    <row r="159" spans="1:8" s="182" customFormat="1" ht="30" customHeight="1">
      <c r="A159" s="2346" t="s">
        <v>974</v>
      </c>
      <c r="B159" s="2347" t="s">
        <v>3192</v>
      </c>
      <c r="C159" s="2348" t="s">
        <v>3343</v>
      </c>
      <c r="D159" s="2349" t="s">
        <v>822</v>
      </c>
      <c r="E159" s="2347" t="s">
        <v>3344</v>
      </c>
      <c r="F159" s="2349" t="s">
        <v>3227</v>
      </c>
      <c r="G159" s="2350">
        <v>27781</v>
      </c>
      <c r="H159" s="2351" t="s">
        <v>809</v>
      </c>
    </row>
    <row r="160" spans="1:8" s="182" customFormat="1" ht="30" customHeight="1">
      <c r="A160" s="2346" t="s">
        <v>974</v>
      </c>
      <c r="B160" s="2347" t="s">
        <v>3192</v>
      </c>
      <c r="C160" s="2348" t="s">
        <v>3345</v>
      </c>
      <c r="D160" s="2349" t="s">
        <v>985</v>
      </c>
      <c r="E160" s="2347" t="s">
        <v>3177</v>
      </c>
      <c r="F160" s="2349" t="s">
        <v>986</v>
      </c>
      <c r="G160" s="2350">
        <v>27781</v>
      </c>
      <c r="H160" s="2351" t="s">
        <v>456</v>
      </c>
    </row>
    <row r="161" spans="1:8" s="182" customFormat="1" ht="30" customHeight="1">
      <c r="A161" s="2346" t="s">
        <v>974</v>
      </c>
      <c r="B161" s="2347" t="s">
        <v>3192</v>
      </c>
      <c r="C161" s="2348" t="s">
        <v>3346</v>
      </c>
      <c r="D161" s="2349" t="s">
        <v>987</v>
      </c>
      <c r="E161" s="2347" t="s">
        <v>3222</v>
      </c>
      <c r="F161" s="2349" t="s">
        <v>3229</v>
      </c>
      <c r="G161" s="2350">
        <v>30729</v>
      </c>
      <c r="H161" s="2351" t="s">
        <v>821</v>
      </c>
    </row>
    <row r="162" spans="1:8" s="182" customFormat="1" ht="30" customHeight="1">
      <c r="A162" s="2346" t="s">
        <v>974</v>
      </c>
      <c r="B162" s="2347" t="s">
        <v>3192</v>
      </c>
      <c r="C162" s="2348" t="s">
        <v>3347</v>
      </c>
      <c r="D162" s="2349" t="s">
        <v>988</v>
      </c>
      <c r="E162" s="2347" t="s">
        <v>3206</v>
      </c>
      <c r="F162" s="2349" t="s">
        <v>3180</v>
      </c>
      <c r="G162" s="2350">
        <v>33660</v>
      </c>
      <c r="H162" s="2351" t="s">
        <v>848</v>
      </c>
    </row>
    <row r="163" spans="1:8" s="182" customFormat="1" ht="30" customHeight="1">
      <c r="A163" s="2346" t="s">
        <v>974</v>
      </c>
      <c r="B163" s="2347" t="s">
        <v>3192</v>
      </c>
      <c r="C163" s="2348" t="s">
        <v>3348</v>
      </c>
      <c r="D163" s="2349" t="s">
        <v>988</v>
      </c>
      <c r="E163" s="2347" t="s">
        <v>3206</v>
      </c>
      <c r="F163" s="2349" t="s">
        <v>3240</v>
      </c>
      <c r="G163" s="2350">
        <v>33660</v>
      </c>
      <c r="H163" s="2351" t="s">
        <v>848</v>
      </c>
    </row>
    <row r="164" spans="1:8" s="182" customFormat="1" ht="30" customHeight="1">
      <c r="A164" s="2352" t="s">
        <v>974</v>
      </c>
      <c r="B164" s="2353" t="s">
        <v>3192</v>
      </c>
      <c r="C164" s="2391" t="s">
        <v>3345</v>
      </c>
      <c r="D164" s="2355" t="s">
        <v>905</v>
      </c>
      <c r="E164" s="2353" t="s">
        <v>3322</v>
      </c>
      <c r="F164" s="2355" t="s">
        <v>3231</v>
      </c>
      <c r="G164" s="2356">
        <v>36642</v>
      </c>
      <c r="H164" s="2357" t="s">
        <v>935</v>
      </c>
    </row>
    <row r="165" spans="1:8" s="182" customFormat="1" ht="30" customHeight="1">
      <c r="A165" s="2392" t="s">
        <v>974</v>
      </c>
      <c r="B165" s="2393" t="s">
        <v>3192</v>
      </c>
      <c r="C165" s="2394" t="s">
        <v>3779</v>
      </c>
      <c r="D165" s="2395" t="s">
        <v>3780</v>
      </c>
      <c r="E165" s="2393" t="s">
        <v>3781</v>
      </c>
      <c r="F165" s="2395" t="s">
        <v>3392</v>
      </c>
      <c r="G165" s="2396">
        <v>45114</v>
      </c>
      <c r="H165" s="2397" t="s">
        <v>3782</v>
      </c>
    </row>
    <row r="166" spans="1:8" s="182" customFormat="1" ht="30" customHeight="1">
      <c r="A166" s="2370" t="s">
        <v>989</v>
      </c>
      <c r="B166" s="2387" t="s">
        <v>3219</v>
      </c>
      <c r="C166" s="2388" t="s">
        <v>3349</v>
      </c>
      <c r="D166" s="2371" t="s">
        <v>904</v>
      </c>
      <c r="E166" s="2387" t="s">
        <v>3184</v>
      </c>
      <c r="F166" s="2371" t="s">
        <v>3350</v>
      </c>
      <c r="G166" s="2389">
        <v>580</v>
      </c>
      <c r="H166" s="2390" t="s">
        <v>809</v>
      </c>
    </row>
    <row r="167" spans="1:8" s="182" customFormat="1" ht="67.5" customHeight="1">
      <c r="A167" s="2340" t="s">
        <v>989</v>
      </c>
      <c r="B167" s="2341" t="s">
        <v>3219</v>
      </c>
      <c r="C167" s="2342" t="s">
        <v>990</v>
      </c>
      <c r="D167" s="2343" t="s">
        <v>871</v>
      </c>
      <c r="E167" s="2341" t="s">
        <v>3233</v>
      </c>
      <c r="F167" s="2343" t="s">
        <v>3231</v>
      </c>
      <c r="G167" s="2344">
        <v>5221</v>
      </c>
      <c r="H167" s="2345" t="s">
        <v>821</v>
      </c>
    </row>
    <row r="168" spans="1:8" s="182" customFormat="1" ht="30" customHeight="1">
      <c r="A168" s="2346" t="s">
        <v>989</v>
      </c>
      <c r="B168" s="2347" t="s">
        <v>2501</v>
      </c>
      <c r="C168" s="2348" t="s">
        <v>3351</v>
      </c>
      <c r="D168" s="2349" t="s">
        <v>904</v>
      </c>
      <c r="E168" s="2347" t="s">
        <v>3184</v>
      </c>
      <c r="F168" s="2349" t="s">
        <v>3185</v>
      </c>
      <c r="G168" s="2350">
        <v>28696</v>
      </c>
      <c r="H168" s="2351" t="s">
        <v>809</v>
      </c>
    </row>
    <row r="169" spans="1:8" s="182" customFormat="1" ht="30" customHeight="1">
      <c r="A169" s="2346" t="s">
        <v>989</v>
      </c>
      <c r="B169" s="2347" t="s">
        <v>3192</v>
      </c>
      <c r="C169" s="2348" t="s">
        <v>3352</v>
      </c>
      <c r="D169" s="2349" t="s">
        <v>871</v>
      </c>
      <c r="E169" s="2347" t="s">
        <v>3353</v>
      </c>
      <c r="F169" s="2349" t="s">
        <v>3354</v>
      </c>
      <c r="G169" s="2350">
        <v>24856</v>
      </c>
      <c r="H169" s="2351" t="s">
        <v>457</v>
      </c>
    </row>
    <row r="170" spans="1:8" s="182" customFormat="1" ht="30" customHeight="1">
      <c r="A170" s="2346" t="s">
        <v>989</v>
      </c>
      <c r="B170" s="2347" t="s">
        <v>3192</v>
      </c>
      <c r="C170" s="2348" t="s">
        <v>3355</v>
      </c>
      <c r="D170" s="2349" t="s">
        <v>991</v>
      </c>
      <c r="E170" s="2347" t="s">
        <v>3236</v>
      </c>
      <c r="F170" s="2349" t="s">
        <v>3227</v>
      </c>
      <c r="G170" s="2350">
        <v>25860</v>
      </c>
      <c r="H170" s="2351" t="s">
        <v>821</v>
      </c>
    </row>
    <row r="171" spans="1:8" s="182" customFormat="1" ht="30" customHeight="1">
      <c r="A171" s="2346" t="s">
        <v>989</v>
      </c>
      <c r="B171" s="2347" t="s">
        <v>3192</v>
      </c>
      <c r="C171" s="2348" t="s">
        <v>3356</v>
      </c>
      <c r="D171" s="2349" t="s">
        <v>871</v>
      </c>
      <c r="E171" s="2347" t="s">
        <v>3242</v>
      </c>
      <c r="F171" s="2349" t="s">
        <v>3240</v>
      </c>
      <c r="G171" s="2350">
        <v>25860</v>
      </c>
      <c r="H171" s="2351" t="s">
        <v>821</v>
      </c>
    </row>
    <row r="172" spans="1:8" s="182" customFormat="1" ht="30" customHeight="1">
      <c r="A172" s="2346" t="s">
        <v>989</v>
      </c>
      <c r="B172" s="2347" t="s">
        <v>3192</v>
      </c>
      <c r="C172" s="2348" t="s">
        <v>3357</v>
      </c>
      <c r="D172" s="2349" t="s">
        <v>992</v>
      </c>
      <c r="E172" s="2347" t="s">
        <v>3269</v>
      </c>
      <c r="F172" s="2349" t="s">
        <v>3358</v>
      </c>
      <c r="G172" s="2350">
        <v>25860</v>
      </c>
      <c r="H172" s="2351" t="s">
        <v>456</v>
      </c>
    </row>
    <row r="173" spans="1:8" s="182" customFormat="1" ht="30" customHeight="1">
      <c r="A173" s="2346" t="s">
        <v>989</v>
      </c>
      <c r="B173" s="2347" t="s">
        <v>3192</v>
      </c>
      <c r="C173" s="2348" t="s">
        <v>3359</v>
      </c>
      <c r="D173" s="2349" t="s">
        <v>871</v>
      </c>
      <c r="E173" s="2347" t="s">
        <v>3233</v>
      </c>
      <c r="F173" s="2349" t="s">
        <v>3231</v>
      </c>
      <c r="G173" s="2350">
        <v>27781</v>
      </c>
      <c r="H173" s="2351" t="s">
        <v>821</v>
      </c>
    </row>
    <row r="174" spans="1:8" s="182" customFormat="1" ht="30" customHeight="1">
      <c r="A174" s="2340" t="s">
        <v>989</v>
      </c>
      <c r="B174" s="2341" t="s">
        <v>830</v>
      </c>
      <c r="C174" s="2342" t="s">
        <v>993</v>
      </c>
      <c r="D174" s="2343" t="s">
        <v>924</v>
      </c>
      <c r="E174" s="2341" t="s">
        <v>919</v>
      </c>
      <c r="F174" s="2343" t="s">
        <v>925</v>
      </c>
      <c r="G174" s="2398">
        <v>40651</v>
      </c>
      <c r="H174" s="2345" t="s">
        <v>821</v>
      </c>
    </row>
    <row r="175" spans="1:8" s="182" customFormat="1" ht="30" customHeight="1">
      <c r="A175" s="2370" t="s">
        <v>3360</v>
      </c>
      <c r="B175" s="2387" t="s">
        <v>3219</v>
      </c>
      <c r="C175" s="2388" t="s">
        <v>3361</v>
      </c>
      <c r="D175" s="2371" t="s">
        <v>994</v>
      </c>
      <c r="E175" s="2387" t="s">
        <v>3362</v>
      </c>
      <c r="F175" s="2371" t="s">
        <v>3363</v>
      </c>
      <c r="G175" s="2389">
        <v>25277</v>
      </c>
      <c r="H175" s="2390" t="s">
        <v>808</v>
      </c>
    </row>
    <row r="176" spans="1:8" s="182" customFormat="1" ht="30" customHeight="1">
      <c r="A176" s="2346" t="s">
        <v>3360</v>
      </c>
      <c r="B176" s="2347" t="s">
        <v>3219</v>
      </c>
      <c r="C176" s="2348" t="s">
        <v>3364</v>
      </c>
      <c r="D176" s="2349" t="s">
        <v>904</v>
      </c>
      <c r="E176" s="2347" t="s">
        <v>3188</v>
      </c>
      <c r="F176" s="2349" t="s">
        <v>3227</v>
      </c>
      <c r="G176" s="2350">
        <v>26821</v>
      </c>
      <c r="H176" s="2351" t="s">
        <v>808</v>
      </c>
    </row>
    <row r="177" spans="1:8" s="182" customFormat="1" ht="30" customHeight="1">
      <c r="A177" s="2346" t="s">
        <v>3360</v>
      </c>
      <c r="B177" s="2347" t="s">
        <v>2501</v>
      </c>
      <c r="C177" s="2348" t="s">
        <v>3365</v>
      </c>
      <c r="D177" s="2349" t="s">
        <v>907</v>
      </c>
      <c r="E177" s="2347" t="s">
        <v>3184</v>
      </c>
      <c r="F177" s="2349" t="s">
        <v>995</v>
      </c>
      <c r="G177" s="2350">
        <v>21794</v>
      </c>
      <c r="H177" s="2351" t="s">
        <v>809</v>
      </c>
    </row>
    <row r="178" spans="1:8" s="182" customFormat="1" ht="30" customHeight="1">
      <c r="A178" s="2346" t="s">
        <v>3360</v>
      </c>
      <c r="B178" s="2347" t="s">
        <v>2501</v>
      </c>
      <c r="C178" s="2348" t="s">
        <v>3366</v>
      </c>
      <c r="D178" s="2349" t="s">
        <v>996</v>
      </c>
      <c r="E178" s="2347" t="s">
        <v>3184</v>
      </c>
      <c r="F178" s="2349" t="s">
        <v>997</v>
      </c>
      <c r="G178" s="2350">
        <v>28293</v>
      </c>
      <c r="H178" s="2351" t="s">
        <v>809</v>
      </c>
    </row>
    <row r="179" spans="1:8" s="182" customFormat="1" ht="30" customHeight="1">
      <c r="A179" s="2346" t="s">
        <v>3360</v>
      </c>
      <c r="B179" s="2347" t="s">
        <v>812</v>
      </c>
      <c r="C179" s="2348" t="s">
        <v>998</v>
      </c>
      <c r="D179" s="2349" t="s">
        <v>999</v>
      </c>
      <c r="E179" s="2347" t="s">
        <v>1000</v>
      </c>
      <c r="F179" s="2349" t="s">
        <v>1001</v>
      </c>
      <c r="G179" s="2350">
        <v>28696</v>
      </c>
      <c r="H179" s="2351" t="s">
        <v>808</v>
      </c>
    </row>
    <row r="180" spans="1:8" s="182" customFormat="1" ht="30" customHeight="1">
      <c r="A180" s="2346" t="s">
        <v>3360</v>
      </c>
      <c r="B180" s="2347" t="s">
        <v>2501</v>
      </c>
      <c r="C180" s="2348" t="s">
        <v>3367</v>
      </c>
      <c r="D180" s="2349" t="s">
        <v>994</v>
      </c>
      <c r="E180" s="2347" t="s">
        <v>3368</v>
      </c>
      <c r="F180" s="2349" t="s">
        <v>1002</v>
      </c>
      <c r="G180" s="2350">
        <v>28696</v>
      </c>
      <c r="H180" s="2351" t="s">
        <v>808</v>
      </c>
    </row>
    <row r="181" spans="1:8" s="182" customFormat="1" ht="30" customHeight="1">
      <c r="A181" s="2352" t="s">
        <v>3360</v>
      </c>
      <c r="B181" s="2347" t="s">
        <v>3192</v>
      </c>
      <c r="C181" s="2399" t="s">
        <v>1003</v>
      </c>
      <c r="D181" s="2355" t="s">
        <v>1004</v>
      </c>
      <c r="E181" s="2353" t="s">
        <v>1005</v>
      </c>
      <c r="F181" s="2349" t="s">
        <v>1006</v>
      </c>
      <c r="G181" s="2356">
        <v>24856</v>
      </c>
      <c r="H181" s="2357" t="s">
        <v>457</v>
      </c>
    </row>
    <row r="182" spans="1:8" s="182" customFormat="1" ht="30" customHeight="1">
      <c r="A182" s="2358" t="s">
        <v>3360</v>
      </c>
      <c r="B182" s="2359" t="s">
        <v>3192</v>
      </c>
      <c r="C182" s="2382" t="s">
        <v>3369</v>
      </c>
      <c r="D182" s="2361" t="s">
        <v>904</v>
      </c>
      <c r="E182" s="2359" t="s">
        <v>3222</v>
      </c>
      <c r="F182" s="2400" t="s">
        <v>3185</v>
      </c>
      <c r="G182" s="2362">
        <v>31528</v>
      </c>
      <c r="H182" s="2363" t="s">
        <v>821</v>
      </c>
    </row>
    <row r="183" spans="1:8" s="182" customFormat="1" ht="30" customHeight="1">
      <c r="A183" s="2370" t="s">
        <v>1007</v>
      </c>
      <c r="B183" s="2387" t="s">
        <v>930</v>
      </c>
      <c r="C183" s="2401" t="s">
        <v>1008</v>
      </c>
      <c r="D183" s="2371" t="s">
        <v>1009</v>
      </c>
      <c r="E183" s="2387" t="s">
        <v>3174</v>
      </c>
      <c r="F183" s="2371" t="s">
        <v>3370</v>
      </c>
      <c r="G183" s="2389">
        <v>43769</v>
      </c>
      <c r="H183" s="2390" t="s">
        <v>803</v>
      </c>
    </row>
    <row r="184" spans="1:8" s="182" customFormat="1" ht="30" customHeight="1">
      <c r="A184" s="2346" t="s">
        <v>1010</v>
      </c>
      <c r="B184" s="2402" t="s">
        <v>3192</v>
      </c>
      <c r="C184" s="2372" t="s">
        <v>3371</v>
      </c>
      <c r="D184" s="2349" t="s">
        <v>1011</v>
      </c>
      <c r="E184" s="2347" t="s">
        <v>820</v>
      </c>
      <c r="F184" s="2349" t="s">
        <v>1012</v>
      </c>
      <c r="G184" s="2350">
        <v>30061</v>
      </c>
      <c r="H184" s="2351" t="s">
        <v>935</v>
      </c>
    </row>
    <row r="185" spans="1:8" s="182" customFormat="1" ht="30" customHeight="1">
      <c r="A185" s="2358" t="s">
        <v>1010</v>
      </c>
      <c r="B185" s="2359" t="s">
        <v>3192</v>
      </c>
      <c r="C185" s="2360" t="s">
        <v>3372</v>
      </c>
      <c r="D185" s="2361" t="s">
        <v>1013</v>
      </c>
      <c r="E185" s="2359" t="s">
        <v>3206</v>
      </c>
      <c r="F185" s="2361" t="s">
        <v>1014</v>
      </c>
      <c r="G185" s="2362">
        <v>30061</v>
      </c>
      <c r="H185" s="2363" t="s">
        <v>848</v>
      </c>
    </row>
    <row r="186" spans="1:8" s="182" customFormat="1" ht="30" customHeight="1">
      <c r="A186" s="2346" t="s">
        <v>1015</v>
      </c>
      <c r="B186" s="2347" t="s">
        <v>1016</v>
      </c>
      <c r="C186" s="2348" t="s">
        <v>1017</v>
      </c>
      <c r="D186" s="2349" t="s">
        <v>915</v>
      </c>
      <c r="E186" s="2347" t="s">
        <v>1018</v>
      </c>
      <c r="F186" s="2349" t="s">
        <v>1019</v>
      </c>
      <c r="G186" s="2350">
        <v>41158</v>
      </c>
      <c r="H186" s="2351" t="s">
        <v>848</v>
      </c>
    </row>
    <row r="187" spans="1:8" s="182" customFormat="1" ht="30" customHeight="1">
      <c r="A187" s="2346" t="s">
        <v>1020</v>
      </c>
      <c r="B187" s="2347" t="s">
        <v>2501</v>
      </c>
      <c r="C187" s="2348" t="s">
        <v>1021</v>
      </c>
      <c r="D187" s="2349" t="s">
        <v>1022</v>
      </c>
      <c r="E187" s="2347" t="s">
        <v>1018</v>
      </c>
      <c r="F187" s="2349" t="s">
        <v>1023</v>
      </c>
      <c r="G187" s="2350">
        <v>43189</v>
      </c>
      <c r="H187" s="2351" t="s">
        <v>848</v>
      </c>
    </row>
    <row r="188" spans="1:8" s="182" customFormat="1" ht="30" customHeight="1">
      <c r="A188" s="2346" t="s">
        <v>1015</v>
      </c>
      <c r="B188" s="2347" t="s">
        <v>2501</v>
      </c>
      <c r="C188" s="2348" t="s">
        <v>1024</v>
      </c>
      <c r="D188" s="2349" t="s">
        <v>929</v>
      </c>
      <c r="E188" s="2347" t="s">
        <v>3184</v>
      </c>
      <c r="F188" s="2349" t="s">
        <v>3240</v>
      </c>
      <c r="G188" s="2350">
        <v>34474</v>
      </c>
      <c r="H188" s="2351" t="s">
        <v>809</v>
      </c>
    </row>
    <row r="189" spans="1:8" s="182" customFormat="1" ht="30" customHeight="1">
      <c r="A189" s="2346" t="s">
        <v>1025</v>
      </c>
      <c r="B189" s="2347" t="s">
        <v>2501</v>
      </c>
      <c r="C189" s="2348" t="s">
        <v>3373</v>
      </c>
      <c r="D189" s="2349" t="s">
        <v>822</v>
      </c>
      <c r="E189" s="2347" t="s">
        <v>3374</v>
      </c>
      <c r="F189" s="2349" t="s">
        <v>3375</v>
      </c>
      <c r="G189" s="2350">
        <v>35216</v>
      </c>
      <c r="H189" s="2351" t="s">
        <v>456</v>
      </c>
    </row>
    <row r="190" spans="1:8" s="1592" customFormat="1" ht="30" customHeight="1">
      <c r="A190" s="2346" t="s">
        <v>1025</v>
      </c>
      <c r="B190" s="2347" t="s">
        <v>2501</v>
      </c>
      <c r="C190" s="2348" t="s">
        <v>3376</v>
      </c>
      <c r="D190" s="2349" t="s">
        <v>3377</v>
      </c>
      <c r="E190" s="2347" t="s">
        <v>3255</v>
      </c>
      <c r="F190" s="2349" t="s">
        <v>3240</v>
      </c>
      <c r="G190" s="2350" t="s">
        <v>3334</v>
      </c>
      <c r="H190" s="2351" t="s">
        <v>3378</v>
      </c>
    </row>
    <row r="191" spans="1:8" s="182" customFormat="1" ht="30" customHeight="1">
      <c r="A191" s="2346" t="s">
        <v>1015</v>
      </c>
      <c r="B191" s="2347" t="s">
        <v>3192</v>
      </c>
      <c r="C191" s="2348" t="s">
        <v>3379</v>
      </c>
      <c r="D191" s="2349" t="s">
        <v>1026</v>
      </c>
      <c r="E191" s="2347" t="s">
        <v>3233</v>
      </c>
      <c r="F191" s="2349" t="s">
        <v>3257</v>
      </c>
      <c r="G191" s="2350">
        <v>34753</v>
      </c>
      <c r="H191" s="2351" t="s">
        <v>821</v>
      </c>
    </row>
    <row r="192" spans="1:8" s="182" customFormat="1" ht="30" customHeight="1">
      <c r="A192" s="2346" t="s">
        <v>1015</v>
      </c>
      <c r="B192" s="2347" t="s">
        <v>3192</v>
      </c>
      <c r="C192" s="2348" t="s">
        <v>3380</v>
      </c>
      <c r="D192" s="2349" t="s">
        <v>806</v>
      </c>
      <c r="E192" s="2347" t="s">
        <v>1027</v>
      </c>
      <c r="F192" s="2349" t="s">
        <v>3257</v>
      </c>
      <c r="G192" s="2350">
        <v>35879</v>
      </c>
      <c r="H192" s="2351" t="s">
        <v>848</v>
      </c>
    </row>
    <row r="193" spans="1:8" s="182" customFormat="1" ht="30" customHeight="1">
      <c r="A193" s="2346" t="s">
        <v>3381</v>
      </c>
      <c r="B193" s="2347" t="s">
        <v>830</v>
      </c>
      <c r="C193" s="2403" t="s">
        <v>1028</v>
      </c>
      <c r="D193" s="2349" t="s">
        <v>1029</v>
      </c>
      <c r="E193" s="2404" t="s">
        <v>1030</v>
      </c>
      <c r="F193" s="2347" t="s">
        <v>1031</v>
      </c>
      <c r="G193" s="2350">
        <v>40961</v>
      </c>
      <c r="H193" s="2351" t="s">
        <v>458</v>
      </c>
    </row>
    <row r="194" spans="1:8" s="182" customFormat="1" ht="30" customHeight="1">
      <c r="A194" s="2346" t="s">
        <v>1020</v>
      </c>
      <c r="B194" s="2347" t="s">
        <v>830</v>
      </c>
      <c r="C194" s="2405" t="s">
        <v>1032</v>
      </c>
      <c r="D194" s="2349" t="s">
        <v>1033</v>
      </c>
      <c r="E194" s="2349" t="s">
        <v>3206</v>
      </c>
      <c r="F194" s="2347" t="s">
        <v>3382</v>
      </c>
      <c r="G194" s="2350">
        <v>41354</v>
      </c>
      <c r="H194" s="2351" t="s">
        <v>821</v>
      </c>
    </row>
    <row r="195" spans="1:8" s="182" customFormat="1" ht="30" customHeight="1">
      <c r="A195" s="2346" t="s">
        <v>1015</v>
      </c>
      <c r="B195" s="2347" t="s">
        <v>1034</v>
      </c>
      <c r="C195" s="2406" t="s">
        <v>1035</v>
      </c>
      <c r="D195" s="2349" t="s">
        <v>1036</v>
      </c>
      <c r="E195" s="2349" t="s">
        <v>1037</v>
      </c>
      <c r="F195" s="2347" t="s">
        <v>1038</v>
      </c>
      <c r="G195" s="2350" t="s">
        <v>1039</v>
      </c>
      <c r="H195" s="2351" t="s">
        <v>821</v>
      </c>
    </row>
    <row r="196" spans="1:8" s="182" customFormat="1" ht="30" customHeight="1">
      <c r="A196" s="2346" t="s">
        <v>3381</v>
      </c>
      <c r="B196" s="2347" t="s">
        <v>3383</v>
      </c>
      <c r="C196" s="2405" t="s">
        <v>3384</v>
      </c>
      <c r="D196" s="2349" t="s">
        <v>3385</v>
      </c>
      <c r="E196" s="2349" t="s">
        <v>3386</v>
      </c>
      <c r="F196" s="2347" t="s">
        <v>3387</v>
      </c>
      <c r="G196" s="2350" t="s">
        <v>1039</v>
      </c>
      <c r="H196" s="2351" t="s">
        <v>848</v>
      </c>
    </row>
    <row r="197" spans="1:8" s="182" customFormat="1" ht="30" customHeight="1">
      <c r="A197" s="2352" t="s">
        <v>1015</v>
      </c>
      <c r="B197" s="2353" t="s">
        <v>1034</v>
      </c>
      <c r="C197" s="2354" t="s">
        <v>1040</v>
      </c>
      <c r="D197" s="2355" t="s">
        <v>1041</v>
      </c>
      <c r="E197" s="2353" t="s">
        <v>1042</v>
      </c>
      <c r="F197" s="2355" t="s">
        <v>1043</v>
      </c>
      <c r="G197" s="2356" t="s">
        <v>1039</v>
      </c>
      <c r="H197" s="2357" t="s">
        <v>821</v>
      </c>
    </row>
    <row r="198" spans="1:8" s="1592" customFormat="1" ht="30" customHeight="1">
      <c r="A198" s="2352" t="s">
        <v>1020</v>
      </c>
      <c r="B198" s="2353" t="s">
        <v>3388</v>
      </c>
      <c r="C198" s="2354" t="s">
        <v>3389</v>
      </c>
      <c r="D198" s="2355" t="s">
        <v>3390</v>
      </c>
      <c r="E198" s="2353" t="s">
        <v>3391</v>
      </c>
      <c r="F198" s="2355" t="s">
        <v>3392</v>
      </c>
      <c r="G198" s="2356" t="s">
        <v>3393</v>
      </c>
      <c r="H198" s="2357" t="s">
        <v>3335</v>
      </c>
    </row>
    <row r="199" spans="1:8" s="1592" customFormat="1" ht="30" customHeight="1">
      <c r="A199" s="2407" t="s">
        <v>3783</v>
      </c>
      <c r="B199" s="2408" t="s">
        <v>3388</v>
      </c>
      <c r="C199" s="2409" t="s">
        <v>3784</v>
      </c>
      <c r="D199" s="2410" t="s">
        <v>3785</v>
      </c>
      <c r="E199" s="2411" t="s">
        <v>3786</v>
      </c>
      <c r="F199" s="2410" t="s">
        <v>3787</v>
      </c>
      <c r="G199" s="2412">
        <v>45392</v>
      </c>
      <c r="H199" s="2413" t="s">
        <v>3788</v>
      </c>
    </row>
    <row r="200" spans="1:8" s="182" customFormat="1" ht="30" customHeight="1">
      <c r="A200" s="2340" t="s">
        <v>1044</v>
      </c>
      <c r="B200" s="2341" t="s">
        <v>930</v>
      </c>
      <c r="C200" s="2342" t="s">
        <v>1045</v>
      </c>
      <c r="D200" s="2343" t="s">
        <v>1046</v>
      </c>
      <c r="E200" s="2341" t="s">
        <v>1047</v>
      </c>
      <c r="F200" s="2341" t="s">
        <v>1048</v>
      </c>
      <c r="G200" s="2344">
        <v>37433</v>
      </c>
      <c r="H200" s="2345" t="s">
        <v>808</v>
      </c>
    </row>
    <row r="201" spans="1:8" s="182" customFormat="1" ht="30" customHeight="1">
      <c r="A201" s="2346" t="s">
        <v>1044</v>
      </c>
      <c r="B201" s="2347" t="s">
        <v>3192</v>
      </c>
      <c r="C201" s="2348" t="s">
        <v>3394</v>
      </c>
      <c r="D201" s="2349" t="s">
        <v>3395</v>
      </c>
      <c r="E201" s="2347" t="s">
        <v>3206</v>
      </c>
      <c r="F201" s="2349" t="s">
        <v>3396</v>
      </c>
      <c r="G201" s="2350">
        <v>33659</v>
      </c>
      <c r="H201" s="2351" t="s">
        <v>848</v>
      </c>
    </row>
    <row r="202" spans="1:8" s="182" customFormat="1" ht="30" customHeight="1">
      <c r="A202" s="2352" t="s">
        <v>1044</v>
      </c>
      <c r="B202" s="2353" t="s">
        <v>3192</v>
      </c>
      <c r="C202" s="2354" t="s">
        <v>1049</v>
      </c>
      <c r="D202" s="2353" t="s">
        <v>1050</v>
      </c>
      <c r="E202" s="2353" t="s">
        <v>3206</v>
      </c>
      <c r="F202" s="2353" t="s">
        <v>1051</v>
      </c>
      <c r="G202" s="2356">
        <v>38098</v>
      </c>
      <c r="H202" s="2357" t="s">
        <v>848</v>
      </c>
    </row>
    <row r="203" spans="1:8" s="1592" customFormat="1" ht="30" customHeight="1">
      <c r="A203" s="2358" t="s">
        <v>3397</v>
      </c>
      <c r="B203" s="2359" t="s">
        <v>3388</v>
      </c>
      <c r="C203" s="2360" t="s">
        <v>3398</v>
      </c>
      <c r="D203" s="2359" t="s">
        <v>3399</v>
      </c>
      <c r="E203" s="2359" t="s">
        <v>368</v>
      </c>
      <c r="F203" s="2359" t="s">
        <v>3400</v>
      </c>
      <c r="G203" s="2362" t="s">
        <v>3401</v>
      </c>
      <c r="H203" s="2363" t="s">
        <v>3402</v>
      </c>
    </row>
    <row r="204" spans="1:8" s="182" customFormat="1" ht="30" customHeight="1">
      <c r="A204" s="2414" t="s">
        <v>1052</v>
      </c>
      <c r="B204" s="2365" t="s">
        <v>3192</v>
      </c>
      <c r="C204" s="2366" t="s">
        <v>1053</v>
      </c>
      <c r="D204" s="2365" t="s">
        <v>1054</v>
      </c>
      <c r="E204" s="2365" t="s">
        <v>1055</v>
      </c>
      <c r="F204" s="2365"/>
      <c r="G204" s="2368">
        <v>41354</v>
      </c>
      <c r="H204" s="2369" t="s">
        <v>935</v>
      </c>
    </row>
    <row r="205" spans="1:8" s="182" customFormat="1" ht="30" customHeight="1">
      <c r="A205" s="2370" t="s">
        <v>1056</v>
      </c>
      <c r="B205" s="2387" t="s">
        <v>844</v>
      </c>
      <c r="C205" s="2388" t="s">
        <v>1057</v>
      </c>
      <c r="D205" s="2387" t="s">
        <v>1058</v>
      </c>
      <c r="E205" s="2387" t="s">
        <v>1018</v>
      </c>
      <c r="F205" s="2387" t="s">
        <v>1059</v>
      </c>
      <c r="G205" s="2389">
        <v>38791</v>
      </c>
      <c r="H205" s="2390" t="s">
        <v>808</v>
      </c>
    </row>
    <row r="206" spans="1:8" s="182" customFormat="1" ht="30" customHeight="1">
      <c r="A206" s="2346" t="s">
        <v>1056</v>
      </c>
      <c r="B206" s="2347" t="s">
        <v>2501</v>
      </c>
      <c r="C206" s="2372" t="s">
        <v>1008</v>
      </c>
      <c r="D206" s="2349" t="s">
        <v>1060</v>
      </c>
      <c r="E206" s="2347" t="s">
        <v>3174</v>
      </c>
      <c r="F206" s="2349" t="s">
        <v>3370</v>
      </c>
      <c r="G206" s="2350">
        <v>43769</v>
      </c>
      <c r="H206" s="2351" t="s">
        <v>803</v>
      </c>
    </row>
    <row r="207" spans="1:8" s="182" customFormat="1" ht="30" customHeight="1">
      <c r="A207" s="2346" t="s">
        <v>1056</v>
      </c>
      <c r="B207" s="2347" t="s">
        <v>812</v>
      </c>
      <c r="C207" s="2348" t="s">
        <v>3403</v>
      </c>
      <c r="D207" s="2349" t="s">
        <v>1061</v>
      </c>
      <c r="E207" s="2347" t="s">
        <v>3184</v>
      </c>
      <c r="F207" s="2349" t="s">
        <v>3404</v>
      </c>
      <c r="G207" s="2350">
        <v>28696</v>
      </c>
      <c r="H207" s="2351" t="s">
        <v>809</v>
      </c>
    </row>
    <row r="208" spans="1:8" s="182" customFormat="1" ht="30" customHeight="1">
      <c r="A208" s="2346" t="s">
        <v>1056</v>
      </c>
      <c r="B208" s="2347" t="s">
        <v>812</v>
      </c>
      <c r="C208" s="2348" t="s">
        <v>3403</v>
      </c>
      <c r="D208" s="2349" t="s">
        <v>1062</v>
      </c>
      <c r="E208" s="2347" t="s">
        <v>3187</v>
      </c>
      <c r="F208" s="2349" t="s">
        <v>3405</v>
      </c>
      <c r="G208" s="2350">
        <v>28696</v>
      </c>
      <c r="H208" s="2351" t="s">
        <v>810</v>
      </c>
    </row>
    <row r="209" spans="1:8" s="182" customFormat="1" ht="30" customHeight="1">
      <c r="A209" s="2346" t="s">
        <v>1056</v>
      </c>
      <c r="B209" s="2347" t="s">
        <v>812</v>
      </c>
      <c r="C209" s="2348" t="s">
        <v>3403</v>
      </c>
      <c r="D209" s="2349" t="s">
        <v>1063</v>
      </c>
      <c r="E209" s="2347" t="s">
        <v>3177</v>
      </c>
      <c r="F209" s="2349" t="s">
        <v>3406</v>
      </c>
      <c r="G209" s="2350">
        <v>28696</v>
      </c>
      <c r="H209" s="2351" t="s">
        <v>456</v>
      </c>
    </row>
    <row r="210" spans="1:8" s="182" customFormat="1" ht="30" customHeight="1">
      <c r="A210" s="2346" t="s">
        <v>1056</v>
      </c>
      <c r="B210" s="2347" t="s">
        <v>3192</v>
      </c>
      <c r="C210" s="2348" t="s">
        <v>3407</v>
      </c>
      <c r="D210" s="2415" t="s">
        <v>1064</v>
      </c>
      <c r="E210" s="2347" t="s">
        <v>820</v>
      </c>
      <c r="F210" s="2349" t="s">
        <v>3257</v>
      </c>
      <c r="G210" s="2350">
        <v>30061</v>
      </c>
      <c r="H210" s="2351" t="s">
        <v>808</v>
      </c>
    </row>
    <row r="211" spans="1:8" s="182" customFormat="1" ht="30" customHeight="1">
      <c r="A211" s="2346" t="s">
        <v>3408</v>
      </c>
      <c r="B211" s="2347" t="s">
        <v>3192</v>
      </c>
      <c r="C211" s="2348" t="s">
        <v>3409</v>
      </c>
      <c r="D211" s="2415" t="s">
        <v>1065</v>
      </c>
      <c r="E211" s="2347" t="s">
        <v>3410</v>
      </c>
      <c r="F211" s="2349" t="s">
        <v>1066</v>
      </c>
      <c r="G211" s="2350">
        <v>34054</v>
      </c>
      <c r="H211" s="2351" t="s">
        <v>458</v>
      </c>
    </row>
    <row r="212" spans="1:8" s="182" customFormat="1" ht="30" customHeight="1">
      <c r="A212" s="2358" t="s">
        <v>3408</v>
      </c>
      <c r="B212" s="2359" t="s">
        <v>3192</v>
      </c>
      <c r="C212" s="2360" t="s">
        <v>1067</v>
      </c>
      <c r="D212" s="2361" t="s">
        <v>1068</v>
      </c>
      <c r="E212" s="2359" t="s">
        <v>1069</v>
      </c>
      <c r="F212" s="2361" t="s">
        <v>1070</v>
      </c>
      <c r="G212" s="2362">
        <v>40046</v>
      </c>
      <c r="H212" s="2363" t="s">
        <v>3411</v>
      </c>
    </row>
    <row r="213" spans="1:8" s="182" customFormat="1" ht="30" customHeight="1">
      <c r="A213" s="2370" t="s">
        <v>1071</v>
      </c>
      <c r="B213" s="2387" t="s">
        <v>1072</v>
      </c>
      <c r="C213" s="2388" t="s">
        <v>3412</v>
      </c>
      <c r="D213" s="2371" t="s">
        <v>1073</v>
      </c>
      <c r="E213" s="2387" t="s">
        <v>3413</v>
      </c>
      <c r="F213" s="2371" t="s">
        <v>1066</v>
      </c>
      <c r="G213" s="2389">
        <v>37672</v>
      </c>
      <c r="H213" s="2390" t="s">
        <v>456</v>
      </c>
    </row>
    <row r="214" spans="1:8" s="182" customFormat="1" ht="30" customHeight="1">
      <c r="A214" s="2346" t="s">
        <v>1071</v>
      </c>
      <c r="B214" s="2347" t="s">
        <v>881</v>
      </c>
      <c r="C214" s="2348" t="s">
        <v>1074</v>
      </c>
      <c r="D214" s="2349" t="s">
        <v>1073</v>
      </c>
      <c r="E214" s="2347" t="s">
        <v>3413</v>
      </c>
      <c r="F214" s="2349" t="s">
        <v>1066</v>
      </c>
      <c r="G214" s="2350">
        <v>31499</v>
      </c>
      <c r="H214" s="2351" t="s">
        <v>456</v>
      </c>
    </row>
    <row r="215" spans="1:8" s="182" customFormat="1" ht="30" customHeight="1">
      <c r="A215" s="2346" t="s">
        <v>1071</v>
      </c>
      <c r="B215" s="2347" t="s">
        <v>1072</v>
      </c>
      <c r="C215" s="2348" t="s">
        <v>3414</v>
      </c>
      <c r="D215" s="2349"/>
      <c r="E215" s="2347" t="s">
        <v>1075</v>
      </c>
      <c r="F215" s="2349"/>
      <c r="G215" s="2350">
        <v>39148</v>
      </c>
      <c r="H215" s="2351" t="s">
        <v>888</v>
      </c>
    </row>
    <row r="216" spans="1:8" s="182" customFormat="1" ht="30" customHeight="1">
      <c r="A216" s="2346" t="s">
        <v>1071</v>
      </c>
      <c r="B216" s="2347" t="s">
        <v>2501</v>
      </c>
      <c r="C216" s="2348" t="s">
        <v>1076</v>
      </c>
      <c r="D216" s="2349" t="s">
        <v>1073</v>
      </c>
      <c r="E216" s="2347" t="s">
        <v>1077</v>
      </c>
      <c r="F216" s="2349" t="s">
        <v>1066</v>
      </c>
      <c r="G216" s="2350">
        <v>34474</v>
      </c>
      <c r="H216" s="2351" t="s">
        <v>888</v>
      </c>
    </row>
    <row r="217" spans="1:8" s="182" customFormat="1" ht="30" customHeight="1">
      <c r="A217" s="2346" t="s">
        <v>1071</v>
      </c>
      <c r="B217" s="2347" t="s">
        <v>1072</v>
      </c>
      <c r="C217" s="2348" t="s">
        <v>1078</v>
      </c>
      <c r="D217" s="2349"/>
      <c r="E217" s="2416" t="s">
        <v>1079</v>
      </c>
      <c r="F217" s="2349"/>
      <c r="G217" s="2350">
        <v>43504</v>
      </c>
      <c r="H217" s="2351" t="s">
        <v>1080</v>
      </c>
    </row>
    <row r="218" spans="1:8" s="182" customFormat="1" ht="30" customHeight="1">
      <c r="A218" s="2346" t="s">
        <v>1071</v>
      </c>
      <c r="B218" s="2347" t="s">
        <v>2501</v>
      </c>
      <c r="C218" s="2348" t="s">
        <v>1078</v>
      </c>
      <c r="D218" s="2349"/>
      <c r="E218" s="2416" t="s">
        <v>1079</v>
      </c>
      <c r="F218" s="2349"/>
      <c r="G218" s="2350">
        <v>43504</v>
      </c>
      <c r="H218" s="2351" t="s">
        <v>1080</v>
      </c>
    </row>
    <row r="219" spans="1:8" s="182" customFormat="1" ht="30" customHeight="1">
      <c r="A219" s="2346" t="s">
        <v>1071</v>
      </c>
      <c r="B219" s="2347" t="s">
        <v>2501</v>
      </c>
      <c r="C219" s="2348" t="s">
        <v>3415</v>
      </c>
      <c r="D219" s="2349" t="s">
        <v>1073</v>
      </c>
      <c r="E219" s="2347" t="s">
        <v>3416</v>
      </c>
      <c r="F219" s="2349" t="s">
        <v>3417</v>
      </c>
      <c r="G219" s="2350">
        <v>20890</v>
      </c>
      <c r="H219" s="2351" t="s">
        <v>848</v>
      </c>
    </row>
    <row r="220" spans="1:8" s="182" customFormat="1" ht="30" customHeight="1">
      <c r="A220" s="2346" t="s">
        <v>1071</v>
      </c>
      <c r="B220" s="2347" t="s">
        <v>2501</v>
      </c>
      <c r="C220" s="2348" t="s">
        <v>3418</v>
      </c>
      <c r="D220" s="2349" t="s">
        <v>1073</v>
      </c>
      <c r="E220" s="2347" t="s">
        <v>3419</v>
      </c>
      <c r="F220" s="2349" t="s">
        <v>1066</v>
      </c>
      <c r="G220" s="2350">
        <v>24926</v>
      </c>
      <c r="H220" s="2351" t="s">
        <v>935</v>
      </c>
    </row>
    <row r="221" spans="1:8" s="182" customFormat="1" ht="30" customHeight="1">
      <c r="A221" s="2346" t="s">
        <v>1071</v>
      </c>
      <c r="B221" s="2347" t="s">
        <v>2501</v>
      </c>
      <c r="C221" s="2348" t="s">
        <v>3420</v>
      </c>
      <c r="D221" s="2349" t="s">
        <v>1073</v>
      </c>
      <c r="E221" s="2347" t="s">
        <v>1081</v>
      </c>
      <c r="F221" s="2349" t="s">
        <v>1066</v>
      </c>
      <c r="G221" s="2350">
        <v>36606</v>
      </c>
      <c r="H221" s="2351" t="s">
        <v>809</v>
      </c>
    </row>
    <row r="222" spans="1:8" s="182" customFormat="1" ht="30" customHeight="1">
      <c r="A222" s="2346" t="s">
        <v>1071</v>
      </c>
      <c r="B222" s="2347" t="s">
        <v>881</v>
      </c>
      <c r="C222" s="2348" t="s">
        <v>1082</v>
      </c>
      <c r="D222" s="2349" t="s">
        <v>1073</v>
      </c>
      <c r="E222" s="2347" t="s">
        <v>1083</v>
      </c>
      <c r="F222" s="2349" t="s">
        <v>3382</v>
      </c>
      <c r="G222" s="2350">
        <v>37369</v>
      </c>
      <c r="H222" s="2351" t="s">
        <v>821</v>
      </c>
    </row>
    <row r="223" spans="1:8" s="182" customFormat="1" ht="30" customHeight="1">
      <c r="A223" s="2346" t="s">
        <v>3421</v>
      </c>
      <c r="B223" s="2347" t="s">
        <v>881</v>
      </c>
      <c r="C223" s="2348" t="s">
        <v>1084</v>
      </c>
      <c r="D223" s="2349"/>
      <c r="E223" s="2347" t="s">
        <v>1085</v>
      </c>
      <c r="F223" s="2349"/>
      <c r="G223" s="2350">
        <v>38090</v>
      </c>
      <c r="H223" s="2351" t="s">
        <v>935</v>
      </c>
    </row>
    <row r="224" spans="1:8" s="182" customFormat="1" ht="30" customHeight="1">
      <c r="A224" s="2346" t="s">
        <v>3421</v>
      </c>
      <c r="B224" s="2347" t="s">
        <v>881</v>
      </c>
      <c r="C224" s="2348" t="s">
        <v>1086</v>
      </c>
      <c r="D224" s="2349"/>
      <c r="E224" s="2347" t="s">
        <v>1087</v>
      </c>
      <c r="F224" s="2349"/>
      <c r="G224" s="2350">
        <v>38090</v>
      </c>
      <c r="H224" s="2351" t="s">
        <v>457</v>
      </c>
    </row>
    <row r="225" spans="1:8" s="182" customFormat="1" ht="30" customHeight="1">
      <c r="A225" s="2346" t="s">
        <v>1088</v>
      </c>
      <c r="B225" s="2347" t="s">
        <v>812</v>
      </c>
      <c r="C225" s="2372" t="s">
        <v>1089</v>
      </c>
      <c r="D225" s="2349"/>
      <c r="E225" s="2347" t="s">
        <v>1090</v>
      </c>
      <c r="F225" s="2349"/>
      <c r="G225" s="2350">
        <v>41726</v>
      </c>
      <c r="H225" s="2402" t="s">
        <v>450</v>
      </c>
    </row>
    <row r="226" spans="1:8" s="182" customFormat="1" ht="30" customHeight="1">
      <c r="A226" s="2346" t="s">
        <v>3421</v>
      </c>
      <c r="B226" s="2347" t="s">
        <v>830</v>
      </c>
      <c r="C226" s="2348" t="s">
        <v>1091</v>
      </c>
      <c r="D226" s="2349"/>
      <c r="E226" s="2347" t="s">
        <v>1092</v>
      </c>
      <c r="F226" s="2349"/>
      <c r="G226" s="2350">
        <v>37747</v>
      </c>
      <c r="H226" s="2351" t="s">
        <v>888</v>
      </c>
    </row>
    <row r="227" spans="1:8" s="182" customFormat="1" ht="30" customHeight="1">
      <c r="A227" s="2346" t="s">
        <v>3421</v>
      </c>
      <c r="B227" s="2347" t="s">
        <v>830</v>
      </c>
      <c r="C227" s="2348" t="s">
        <v>1093</v>
      </c>
      <c r="D227" s="2349"/>
      <c r="E227" s="2347" t="s">
        <v>1094</v>
      </c>
      <c r="F227" s="2349"/>
      <c r="G227" s="2350">
        <v>38820</v>
      </c>
      <c r="H227" s="2402" t="s">
        <v>1095</v>
      </c>
    </row>
    <row r="228" spans="1:8" s="182" customFormat="1" ht="30" customHeight="1">
      <c r="A228" s="2346" t="s">
        <v>1088</v>
      </c>
      <c r="B228" s="2347" t="s">
        <v>3192</v>
      </c>
      <c r="C228" s="2372" t="s">
        <v>1096</v>
      </c>
      <c r="D228" s="2349"/>
      <c r="E228" s="2347" t="s">
        <v>1097</v>
      </c>
      <c r="F228" s="2349"/>
      <c r="G228" s="2350">
        <v>39188</v>
      </c>
      <c r="H228" s="2402" t="s">
        <v>810</v>
      </c>
    </row>
    <row r="229" spans="1:8" s="182" customFormat="1" ht="30" customHeight="1">
      <c r="A229" s="2346" t="s">
        <v>1088</v>
      </c>
      <c r="B229" s="2347" t="s">
        <v>830</v>
      </c>
      <c r="C229" s="2372" t="s">
        <v>1098</v>
      </c>
      <c r="D229" s="2349"/>
      <c r="E229" s="2347" t="s">
        <v>1099</v>
      </c>
      <c r="F229" s="2349"/>
      <c r="G229" s="2350">
        <v>39548</v>
      </c>
      <c r="H229" s="2402" t="s">
        <v>808</v>
      </c>
    </row>
    <row r="230" spans="1:8" s="182" customFormat="1" ht="30" customHeight="1">
      <c r="A230" s="2346" t="s">
        <v>1088</v>
      </c>
      <c r="B230" s="2347" t="s">
        <v>830</v>
      </c>
      <c r="C230" s="2348" t="s">
        <v>1100</v>
      </c>
      <c r="D230" s="2349"/>
      <c r="E230" s="2347" t="s">
        <v>1101</v>
      </c>
      <c r="F230" s="2349"/>
      <c r="G230" s="2350">
        <v>40961</v>
      </c>
      <c r="H230" s="2402" t="s">
        <v>935</v>
      </c>
    </row>
    <row r="231" spans="1:8" s="182" customFormat="1" ht="30" customHeight="1">
      <c r="A231" s="2346" t="s">
        <v>1088</v>
      </c>
      <c r="B231" s="2347" t="s">
        <v>830</v>
      </c>
      <c r="C231" s="2348" t="s">
        <v>1102</v>
      </c>
      <c r="D231" s="2349"/>
      <c r="E231" s="2347" t="s">
        <v>3256</v>
      </c>
      <c r="F231" s="2349"/>
      <c r="G231" s="2350">
        <v>42083</v>
      </c>
      <c r="H231" s="2402" t="s">
        <v>848</v>
      </c>
    </row>
    <row r="232" spans="1:8" s="182" customFormat="1" ht="30" customHeight="1">
      <c r="A232" s="2358" t="s">
        <v>1088</v>
      </c>
      <c r="B232" s="2359" t="s">
        <v>830</v>
      </c>
      <c r="C232" s="2417" t="s">
        <v>1103</v>
      </c>
      <c r="D232" s="2361"/>
      <c r="E232" s="2359" t="s">
        <v>1104</v>
      </c>
      <c r="F232" s="2361"/>
      <c r="G232" s="2362">
        <v>43217</v>
      </c>
      <c r="H232" s="2418" t="s">
        <v>1105</v>
      </c>
    </row>
    <row r="233" spans="1:8" s="182" customFormat="1" ht="30" customHeight="1">
      <c r="A233" s="2370" t="s">
        <v>3422</v>
      </c>
      <c r="B233" s="2387" t="s">
        <v>3219</v>
      </c>
      <c r="C233" s="2388" t="s">
        <v>3423</v>
      </c>
      <c r="D233" s="2371" t="s">
        <v>1106</v>
      </c>
      <c r="E233" s="2387" t="s">
        <v>1107</v>
      </c>
      <c r="F233" s="2371" t="s">
        <v>3424</v>
      </c>
      <c r="G233" s="2389">
        <v>28117</v>
      </c>
      <c r="H233" s="2390" t="s">
        <v>808</v>
      </c>
    </row>
    <row r="234" spans="1:8" s="182" customFormat="1" ht="30" customHeight="1">
      <c r="A234" s="2346" t="s">
        <v>3422</v>
      </c>
      <c r="B234" s="2347" t="s">
        <v>3219</v>
      </c>
      <c r="C234" s="2348" t="s">
        <v>3425</v>
      </c>
      <c r="D234" s="2349" t="s">
        <v>1106</v>
      </c>
      <c r="E234" s="2347" t="s">
        <v>3206</v>
      </c>
      <c r="F234" s="2349" t="s">
        <v>3426</v>
      </c>
      <c r="G234" s="2350">
        <v>28996</v>
      </c>
      <c r="H234" s="2351" t="s">
        <v>810</v>
      </c>
    </row>
    <row r="235" spans="1:8" s="182" customFormat="1" ht="30" customHeight="1">
      <c r="A235" s="2346" t="s">
        <v>3422</v>
      </c>
      <c r="B235" s="2347" t="s">
        <v>3219</v>
      </c>
      <c r="C235" s="2348" t="s">
        <v>3427</v>
      </c>
      <c r="D235" s="2349" t="s">
        <v>1106</v>
      </c>
      <c r="E235" s="2347" t="s">
        <v>3206</v>
      </c>
      <c r="F235" s="2349" t="s">
        <v>1108</v>
      </c>
      <c r="G235" s="2350">
        <v>35573</v>
      </c>
      <c r="H235" s="2402" t="s">
        <v>1109</v>
      </c>
    </row>
    <row r="236" spans="1:8" s="182" customFormat="1" ht="30" customHeight="1">
      <c r="A236" s="2346" t="s">
        <v>3422</v>
      </c>
      <c r="B236" s="2347" t="s">
        <v>2501</v>
      </c>
      <c r="C236" s="2348" t="s">
        <v>3428</v>
      </c>
      <c r="D236" s="2349" t="s">
        <v>1106</v>
      </c>
      <c r="E236" s="2347" t="s">
        <v>3429</v>
      </c>
      <c r="F236" s="2349" t="s">
        <v>3382</v>
      </c>
      <c r="G236" s="2350">
        <v>20526</v>
      </c>
      <c r="H236" s="2351" t="s">
        <v>848</v>
      </c>
    </row>
    <row r="237" spans="1:8" s="182" customFormat="1" ht="30" customHeight="1">
      <c r="A237" s="2346" t="s">
        <v>3422</v>
      </c>
      <c r="B237" s="2347" t="s">
        <v>2501</v>
      </c>
      <c r="C237" s="2348" t="s">
        <v>3430</v>
      </c>
      <c r="D237" s="2349" t="s">
        <v>1110</v>
      </c>
      <c r="E237" s="2347" t="s">
        <v>3206</v>
      </c>
      <c r="F237" s="2349" t="s">
        <v>1111</v>
      </c>
      <c r="G237" s="2350">
        <v>21794</v>
      </c>
      <c r="H237" s="2351" t="s">
        <v>888</v>
      </c>
    </row>
    <row r="238" spans="1:8" s="182" customFormat="1" ht="30" customHeight="1">
      <c r="A238" s="2346" t="s">
        <v>3422</v>
      </c>
      <c r="B238" s="2347" t="s">
        <v>3192</v>
      </c>
      <c r="C238" s="2348" t="s">
        <v>3431</v>
      </c>
      <c r="D238" s="2349" t="s">
        <v>1106</v>
      </c>
      <c r="E238" s="2347" t="s">
        <v>3242</v>
      </c>
      <c r="F238" s="2349" t="s">
        <v>3240</v>
      </c>
      <c r="G238" s="2350">
        <v>21980</v>
      </c>
      <c r="H238" s="2351" t="s">
        <v>821</v>
      </c>
    </row>
    <row r="239" spans="1:8" s="182" customFormat="1" ht="30" customHeight="1">
      <c r="A239" s="2346" t="s">
        <v>3422</v>
      </c>
      <c r="B239" s="2347" t="s">
        <v>3192</v>
      </c>
      <c r="C239" s="2348" t="s">
        <v>1112</v>
      </c>
      <c r="D239" s="2349" t="s">
        <v>3432</v>
      </c>
      <c r="E239" s="2347" t="s">
        <v>3433</v>
      </c>
      <c r="F239" s="2349" t="s">
        <v>1113</v>
      </c>
      <c r="G239" s="2350">
        <v>27422</v>
      </c>
      <c r="H239" s="2351" t="s">
        <v>803</v>
      </c>
    </row>
    <row r="240" spans="1:8" s="182" customFormat="1" ht="30" customHeight="1">
      <c r="A240" s="2346" t="s">
        <v>3422</v>
      </c>
      <c r="B240" s="2347" t="s">
        <v>3192</v>
      </c>
      <c r="C240" s="2348" t="s">
        <v>3434</v>
      </c>
      <c r="D240" s="2349" t="s">
        <v>3435</v>
      </c>
      <c r="E240" s="2347" t="s">
        <v>3436</v>
      </c>
      <c r="F240" s="2349" t="s">
        <v>1114</v>
      </c>
      <c r="G240" s="2350">
        <v>27422</v>
      </c>
      <c r="H240" s="2351" t="s">
        <v>803</v>
      </c>
    </row>
    <row r="241" spans="1:8" s="182" customFormat="1" ht="30" customHeight="1">
      <c r="A241" s="2346" t="s">
        <v>3422</v>
      </c>
      <c r="B241" s="2347" t="s">
        <v>3192</v>
      </c>
      <c r="C241" s="2348" t="s">
        <v>3437</v>
      </c>
      <c r="D241" s="2349" t="s">
        <v>3438</v>
      </c>
      <c r="E241" s="2347" t="s">
        <v>3439</v>
      </c>
      <c r="F241" s="2349" t="s">
        <v>1114</v>
      </c>
      <c r="G241" s="2350">
        <v>27422</v>
      </c>
      <c r="H241" s="2351" t="s">
        <v>808</v>
      </c>
    </row>
    <row r="242" spans="1:8" s="182" customFormat="1" ht="30" customHeight="1">
      <c r="A242" s="2346" t="s">
        <v>3422</v>
      </c>
      <c r="B242" s="2347" t="s">
        <v>3192</v>
      </c>
      <c r="C242" s="2348" t="s">
        <v>3440</v>
      </c>
      <c r="D242" s="2349" t="s">
        <v>822</v>
      </c>
      <c r="E242" s="2347" t="s">
        <v>3255</v>
      </c>
      <c r="F242" s="2349" t="s">
        <v>3180</v>
      </c>
      <c r="G242" s="2350">
        <v>30061</v>
      </c>
      <c r="H242" s="2351" t="s">
        <v>456</v>
      </c>
    </row>
    <row r="243" spans="1:8" s="182" customFormat="1" ht="30" customHeight="1">
      <c r="A243" s="2346" t="s">
        <v>3422</v>
      </c>
      <c r="B243" s="2347" t="s">
        <v>3192</v>
      </c>
      <c r="C243" s="2348" t="s">
        <v>3441</v>
      </c>
      <c r="D243" s="2349" t="s">
        <v>1106</v>
      </c>
      <c r="E243" s="2347" t="s">
        <v>3194</v>
      </c>
      <c r="F243" s="2349" t="s">
        <v>3442</v>
      </c>
      <c r="G243" s="2350">
        <v>30061</v>
      </c>
      <c r="H243" s="2351" t="s">
        <v>821</v>
      </c>
    </row>
    <row r="244" spans="1:8" s="182" customFormat="1" ht="30" customHeight="1">
      <c r="A244" s="2346" t="s">
        <v>3422</v>
      </c>
      <c r="B244" s="2347" t="s">
        <v>3192</v>
      </c>
      <c r="C244" s="2348" t="s">
        <v>3443</v>
      </c>
      <c r="D244" s="2349" t="s">
        <v>1106</v>
      </c>
      <c r="E244" s="2347" t="s">
        <v>3444</v>
      </c>
      <c r="F244" s="2349" t="s">
        <v>3180</v>
      </c>
      <c r="G244" s="2350">
        <v>32163</v>
      </c>
      <c r="H244" s="2351" t="s">
        <v>888</v>
      </c>
    </row>
    <row r="245" spans="1:8" s="182" customFormat="1" ht="30" customHeight="1">
      <c r="A245" s="2346" t="s">
        <v>3422</v>
      </c>
      <c r="B245" s="2347" t="s">
        <v>3192</v>
      </c>
      <c r="C245" s="2348" t="s">
        <v>3445</v>
      </c>
      <c r="D245" s="2349" t="s">
        <v>1106</v>
      </c>
      <c r="E245" s="2347" t="s">
        <v>3446</v>
      </c>
      <c r="F245" s="2349" t="s">
        <v>3180</v>
      </c>
      <c r="G245" s="2350">
        <v>32163</v>
      </c>
      <c r="H245" s="2351" t="s">
        <v>457</v>
      </c>
    </row>
    <row r="246" spans="1:8" s="182" customFormat="1" ht="30" customHeight="1">
      <c r="A246" s="2358" t="s">
        <v>3422</v>
      </c>
      <c r="B246" s="2359" t="s">
        <v>3192</v>
      </c>
      <c r="C246" s="2360" t="s">
        <v>3447</v>
      </c>
      <c r="D246" s="2361" t="s">
        <v>1106</v>
      </c>
      <c r="E246" s="2359" t="s">
        <v>3448</v>
      </c>
      <c r="F246" s="2361" t="s">
        <v>1066</v>
      </c>
      <c r="G246" s="2362">
        <v>34361</v>
      </c>
      <c r="H246" s="2363" t="s">
        <v>458</v>
      </c>
    </row>
    <row r="247" spans="1:8" s="182" customFormat="1" ht="30" customHeight="1">
      <c r="A247" s="2370" t="s">
        <v>3449</v>
      </c>
      <c r="B247" s="2387" t="s">
        <v>3219</v>
      </c>
      <c r="C247" s="2388" t="s">
        <v>3450</v>
      </c>
      <c r="D247" s="2371" t="s">
        <v>1106</v>
      </c>
      <c r="E247" s="2387" t="s">
        <v>3221</v>
      </c>
      <c r="F247" s="2371" t="s">
        <v>3240</v>
      </c>
      <c r="G247" s="2389">
        <v>11773</v>
      </c>
      <c r="H247" s="2390" t="s">
        <v>808</v>
      </c>
    </row>
    <row r="248" spans="1:8" s="182" customFormat="1" ht="30" customHeight="1">
      <c r="A248" s="2346" t="s">
        <v>3449</v>
      </c>
      <c r="B248" s="2347" t="s">
        <v>3219</v>
      </c>
      <c r="C248" s="2348" t="s">
        <v>3451</v>
      </c>
      <c r="D248" s="2349" t="s">
        <v>1106</v>
      </c>
      <c r="E248" s="2347" t="s">
        <v>3206</v>
      </c>
      <c r="F248" s="2349" t="s">
        <v>1066</v>
      </c>
      <c r="G248" s="2350">
        <v>12441</v>
      </c>
      <c r="H248" s="2351" t="s">
        <v>935</v>
      </c>
    </row>
    <row r="249" spans="1:8" s="182" customFormat="1" ht="30" customHeight="1">
      <c r="A249" s="2346" t="s">
        <v>3449</v>
      </c>
      <c r="B249" s="2347" t="s">
        <v>2501</v>
      </c>
      <c r="C249" s="2348" t="s">
        <v>3452</v>
      </c>
      <c r="D249" s="2349" t="s">
        <v>1106</v>
      </c>
      <c r="E249" s="2347" t="s">
        <v>3269</v>
      </c>
      <c r="F249" s="2349" t="s">
        <v>1115</v>
      </c>
      <c r="G249" s="2350">
        <v>37001</v>
      </c>
      <c r="H249" s="2351" t="s">
        <v>456</v>
      </c>
    </row>
    <row r="250" spans="1:8" s="182" customFormat="1" ht="30" customHeight="1">
      <c r="A250" s="2346" t="s">
        <v>3449</v>
      </c>
      <c r="B250" s="2347" t="s">
        <v>2501</v>
      </c>
      <c r="C250" s="2348" t="s">
        <v>1116</v>
      </c>
      <c r="D250" s="2349" t="s">
        <v>1117</v>
      </c>
      <c r="E250" s="2347" t="s">
        <v>3251</v>
      </c>
      <c r="F250" s="2349" t="s">
        <v>1019</v>
      </c>
      <c r="G250" s="2350">
        <v>42094</v>
      </c>
      <c r="H250" s="2351" t="s">
        <v>888</v>
      </c>
    </row>
    <row r="251" spans="1:8" s="182" customFormat="1" ht="30" customHeight="1">
      <c r="A251" s="2346" t="s">
        <v>3449</v>
      </c>
      <c r="B251" s="2347" t="s">
        <v>3192</v>
      </c>
      <c r="C251" s="2348" t="s">
        <v>3453</v>
      </c>
      <c r="D251" s="2349" t="s">
        <v>3454</v>
      </c>
      <c r="E251" s="2347" t="s">
        <v>1118</v>
      </c>
      <c r="F251" s="2349" t="s">
        <v>1066</v>
      </c>
      <c r="G251" s="2350">
        <v>33660</v>
      </c>
      <c r="H251" s="2351" t="s">
        <v>803</v>
      </c>
    </row>
    <row r="252" spans="1:8" s="182" customFormat="1" ht="30" customHeight="1">
      <c r="A252" s="2358" t="s">
        <v>3449</v>
      </c>
      <c r="B252" s="2359" t="s">
        <v>3192</v>
      </c>
      <c r="C252" s="2360" t="s">
        <v>3455</v>
      </c>
      <c r="D252" s="2361" t="s">
        <v>3456</v>
      </c>
      <c r="E252" s="2359" t="s">
        <v>3457</v>
      </c>
      <c r="F252" s="2361" t="s">
        <v>1066</v>
      </c>
      <c r="G252" s="2362">
        <v>33660</v>
      </c>
      <c r="H252" s="2363" t="s">
        <v>457</v>
      </c>
    </row>
    <row r="253" spans="1:8" s="182" customFormat="1" ht="30" customHeight="1">
      <c r="A253" s="2370" t="s">
        <v>3458</v>
      </c>
      <c r="B253" s="2387" t="s">
        <v>3323</v>
      </c>
      <c r="C253" s="2388" t="s">
        <v>3459</v>
      </c>
      <c r="D253" s="2371" t="s">
        <v>1119</v>
      </c>
      <c r="E253" s="2387" t="s">
        <v>3221</v>
      </c>
      <c r="F253" s="2371" t="s">
        <v>1066</v>
      </c>
      <c r="G253" s="2389">
        <v>11477</v>
      </c>
      <c r="H253" s="2390" t="s">
        <v>808</v>
      </c>
    </row>
    <row r="254" spans="1:8" s="182" customFormat="1" ht="30" customHeight="1">
      <c r="A254" s="2346" t="s">
        <v>3458</v>
      </c>
      <c r="B254" s="2347" t="s">
        <v>3323</v>
      </c>
      <c r="C254" s="2348" t="s">
        <v>3460</v>
      </c>
      <c r="D254" s="2349" t="s">
        <v>1106</v>
      </c>
      <c r="E254" s="2347" t="s">
        <v>3206</v>
      </c>
      <c r="F254" s="2349" t="s">
        <v>1066</v>
      </c>
      <c r="G254" s="2350">
        <v>18788</v>
      </c>
      <c r="H254" s="2351" t="s">
        <v>810</v>
      </c>
    </row>
    <row r="255" spans="1:8" s="182" customFormat="1" ht="30" customHeight="1">
      <c r="A255" s="2346" t="s">
        <v>3458</v>
      </c>
      <c r="B255" s="2347" t="s">
        <v>3461</v>
      </c>
      <c r="C255" s="2348" t="s">
        <v>3462</v>
      </c>
      <c r="D255" s="2349" t="s">
        <v>1119</v>
      </c>
      <c r="E255" s="2347" t="s">
        <v>3463</v>
      </c>
      <c r="F255" s="2349" t="s">
        <v>1066</v>
      </c>
      <c r="G255" s="2350">
        <v>23880</v>
      </c>
      <c r="H255" s="2351" t="s">
        <v>809</v>
      </c>
    </row>
    <row r="256" spans="1:8" s="182" customFormat="1" ht="30" customHeight="1">
      <c r="A256" s="2346" t="s">
        <v>3458</v>
      </c>
      <c r="B256" s="2347" t="s">
        <v>3461</v>
      </c>
      <c r="C256" s="2348" t="s">
        <v>3464</v>
      </c>
      <c r="D256" s="2349" t="s">
        <v>1119</v>
      </c>
      <c r="E256" s="2347" t="s">
        <v>3465</v>
      </c>
      <c r="F256" s="2349" t="s">
        <v>1066</v>
      </c>
      <c r="G256" s="2350">
        <v>23880</v>
      </c>
      <c r="H256" s="2351" t="s">
        <v>810</v>
      </c>
    </row>
    <row r="257" spans="1:9" s="182" customFormat="1" ht="30" customHeight="1">
      <c r="A257" s="2346" t="s">
        <v>3458</v>
      </c>
      <c r="B257" s="2347" t="s">
        <v>3461</v>
      </c>
      <c r="C257" s="2348" t="s">
        <v>3466</v>
      </c>
      <c r="D257" s="2349" t="s">
        <v>1106</v>
      </c>
      <c r="E257" s="2347" t="s">
        <v>3206</v>
      </c>
      <c r="F257" s="2349" t="s">
        <v>1066</v>
      </c>
      <c r="G257" s="2350">
        <v>25294</v>
      </c>
      <c r="H257" s="2351" t="s">
        <v>808</v>
      </c>
    </row>
    <row r="258" spans="1:9" s="182" customFormat="1" ht="30" hidden="1" customHeight="1">
      <c r="A258" s="2346" t="s">
        <v>3458</v>
      </c>
      <c r="B258" s="2347" t="s">
        <v>3467</v>
      </c>
      <c r="C258" s="2348" t="s">
        <v>3468</v>
      </c>
      <c r="D258" s="2349" t="s">
        <v>1119</v>
      </c>
      <c r="E258" s="2347" t="s">
        <v>3174</v>
      </c>
      <c r="F258" s="2349" t="s">
        <v>1066</v>
      </c>
      <c r="G258" s="2350">
        <v>21980</v>
      </c>
      <c r="H258" s="2351" t="s">
        <v>803</v>
      </c>
      <c r="I258" s="1593" t="s">
        <v>3789</v>
      </c>
    </row>
    <row r="259" spans="1:9" s="182" customFormat="1" ht="30" customHeight="1">
      <c r="A259" s="2346" t="s">
        <v>3458</v>
      </c>
      <c r="B259" s="2347" t="s">
        <v>3467</v>
      </c>
      <c r="C259" s="2348" t="s">
        <v>3469</v>
      </c>
      <c r="D259" s="2349" t="s">
        <v>1106</v>
      </c>
      <c r="E259" s="2347" t="s">
        <v>3470</v>
      </c>
      <c r="F259" s="2349" t="s">
        <v>1066</v>
      </c>
      <c r="G259" s="2350">
        <v>24303</v>
      </c>
      <c r="H259" s="2351" t="s">
        <v>808</v>
      </c>
    </row>
    <row r="260" spans="1:9" s="182" customFormat="1" ht="30" customHeight="1">
      <c r="A260" s="2346" t="s">
        <v>3458</v>
      </c>
      <c r="B260" s="2347" t="s">
        <v>3467</v>
      </c>
      <c r="C260" s="2348" t="s">
        <v>3471</v>
      </c>
      <c r="D260" s="2349" t="s">
        <v>1119</v>
      </c>
      <c r="E260" s="2347" t="s">
        <v>3179</v>
      </c>
      <c r="F260" s="2349" t="s">
        <v>1066</v>
      </c>
      <c r="G260" s="2350">
        <v>25860</v>
      </c>
      <c r="H260" s="2351" t="s">
        <v>808</v>
      </c>
    </row>
    <row r="261" spans="1:9" s="182" customFormat="1" ht="30" customHeight="1">
      <c r="A261" s="2346" t="s">
        <v>3458</v>
      </c>
      <c r="B261" s="2347" t="s">
        <v>3467</v>
      </c>
      <c r="C261" s="2348" t="s">
        <v>3472</v>
      </c>
      <c r="D261" s="2349" t="s">
        <v>1119</v>
      </c>
      <c r="E261" s="2347" t="s">
        <v>3473</v>
      </c>
      <c r="F261" s="2349" t="s">
        <v>1066</v>
      </c>
      <c r="G261" s="2350">
        <v>25860</v>
      </c>
      <c r="H261" s="2351" t="s">
        <v>808</v>
      </c>
    </row>
    <row r="262" spans="1:9" s="182" customFormat="1" ht="30" customHeight="1">
      <c r="A262" s="2346" t="s">
        <v>3458</v>
      </c>
      <c r="B262" s="2347" t="s">
        <v>3467</v>
      </c>
      <c r="C262" s="2348" t="s">
        <v>3474</v>
      </c>
      <c r="D262" s="2349" t="s">
        <v>1119</v>
      </c>
      <c r="E262" s="2347" t="s">
        <v>3289</v>
      </c>
      <c r="F262" s="2349" t="s">
        <v>1066</v>
      </c>
      <c r="G262" s="2350">
        <v>25860</v>
      </c>
      <c r="H262" s="2351" t="s">
        <v>888</v>
      </c>
    </row>
    <row r="263" spans="1:9" s="182" customFormat="1" ht="30" customHeight="1">
      <c r="A263" s="2346" t="s">
        <v>3458</v>
      </c>
      <c r="B263" s="2347" t="s">
        <v>3467</v>
      </c>
      <c r="C263" s="2348" t="s">
        <v>3475</v>
      </c>
      <c r="D263" s="2349" t="s">
        <v>1119</v>
      </c>
      <c r="E263" s="2347" t="s">
        <v>3476</v>
      </c>
      <c r="F263" s="2349" t="s">
        <v>1066</v>
      </c>
      <c r="G263" s="2350">
        <v>26257</v>
      </c>
      <c r="H263" s="2351" t="s">
        <v>888</v>
      </c>
    </row>
    <row r="264" spans="1:9" s="445" customFormat="1" ht="30" customHeight="1">
      <c r="A264" s="2346" t="s">
        <v>3458</v>
      </c>
      <c r="B264" s="2347" t="s">
        <v>3467</v>
      </c>
      <c r="C264" s="2348" t="s">
        <v>3477</v>
      </c>
      <c r="D264" s="2349" t="s">
        <v>1106</v>
      </c>
      <c r="E264" s="2347" t="s">
        <v>3289</v>
      </c>
      <c r="F264" s="2349" t="s">
        <v>3478</v>
      </c>
      <c r="G264" s="2350">
        <v>32163</v>
      </c>
      <c r="H264" s="2351" t="s">
        <v>888</v>
      </c>
    </row>
    <row r="265" spans="1:9" s="445" customFormat="1" ht="30" customHeight="1">
      <c r="A265" s="2346" t="s">
        <v>3458</v>
      </c>
      <c r="B265" s="2347" t="s">
        <v>3467</v>
      </c>
      <c r="C265" s="2348" t="s">
        <v>3479</v>
      </c>
      <c r="D265" s="2349" t="s">
        <v>1106</v>
      </c>
      <c r="E265" s="2347" t="s">
        <v>3480</v>
      </c>
      <c r="F265" s="2349" t="s">
        <v>1066</v>
      </c>
      <c r="G265" s="2350">
        <v>32163</v>
      </c>
      <c r="H265" s="2351" t="s">
        <v>935</v>
      </c>
    </row>
    <row r="266" spans="1:9" s="445" customFormat="1" ht="30" customHeight="1">
      <c r="A266" s="2346" t="s">
        <v>3458</v>
      </c>
      <c r="B266" s="2347" t="s">
        <v>3467</v>
      </c>
      <c r="C266" s="2348" t="s">
        <v>3481</v>
      </c>
      <c r="D266" s="2349" t="s">
        <v>1106</v>
      </c>
      <c r="E266" s="2347" t="s">
        <v>1120</v>
      </c>
      <c r="F266" s="2349" t="s">
        <v>1066</v>
      </c>
      <c r="G266" s="2350">
        <v>33660</v>
      </c>
      <c r="H266" s="2351" t="s">
        <v>810</v>
      </c>
    </row>
    <row r="267" spans="1:9" s="445" customFormat="1" ht="30" customHeight="1">
      <c r="A267" s="2346" t="s">
        <v>3458</v>
      </c>
      <c r="B267" s="2347" t="s">
        <v>3467</v>
      </c>
      <c r="C267" s="2348" t="s">
        <v>3482</v>
      </c>
      <c r="D267" s="2349" t="s">
        <v>1106</v>
      </c>
      <c r="E267" s="2347" t="s">
        <v>3483</v>
      </c>
      <c r="F267" s="2349" t="s">
        <v>1066</v>
      </c>
      <c r="G267" s="2350">
        <v>35514</v>
      </c>
      <c r="H267" s="2351" t="s">
        <v>808</v>
      </c>
    </row>
    <row r="268" spans="1:9" s="445" customFormat="1" ht="30" customHeight="1">
      <c r="A268" s="2346" t="s">
        <v>3458</v>
      </c>
      <c r="B268" s="2347" t="s">
        <v>3467</v>
      </c>
      <c r="C268" s="2348" t="s">
        <v>3484</v>
      </c>
      <c r="D268" s="2349" t="s">
        <v>1119</v>
      </c>
      <c r="E268" s="2347" t="s">
        <v>3485</v>
      </c>
      <c r="F268" s="2349" t="s">
        <v>1066</v>
      </c>
      <c r="G268" s="2350">
        <v>35514</v>
      </c>
      <c r="H268" s="2351" t="s">
        <v>457</v>
      </c>
    </row>
    <row r="269" spans="1:9" s="445" customFormat="1" ht="30" customHeight="1">
      <c r="A269" s="2346" t="s">
        <v>3458</v>
      </c>
      <c r="B269" s="2347" t="s">
        <v>3467</v>
      </c>
      <c r="C269" s="2348" t="s">
        <v>3486</v>
      </c>
      <c r="D269" s="2349" t="s">
        <v>1119</v>
      </c>
      <c r="E269" s="2347" t="s">
        <v>820</v>
      </c>
      <c r="F269" s="2349" t="s">
        <v>1066</v>
      </c>
      <c r="G269" s="2350">
        <v>35879</v>
      </c>
      <c r="H269" s="2351" t="s">
        <v>935</v>
      </c>
    </row>
    <row r="270" spans="1:9" s="445" customFormat="1" ht="30" customHeight="1">
      <c r="A270" s="2346" t="s">
        <v>1121</v>
      </c>
      <c r="B270" s="2347" t="s">
        <v>3192</v>
      </c>
      <c r="C270" s="2348" t="s">
        <v>3487</v>
      </c>
      <c r="D270" s="2349" t="s">
        <v>1122</v>
      </c>
      <c r="E270" s="2347" t="s">
        <v>3289</v>
      </c>
      <c r="F270" s="2349"/>
      <c r="G270" s="2350">
        <v>36945</v>
      </c>
      <c r="H270" s="2351" t="s">
        <v>888</v>
      </c>
    </row>
    <row r="271" spans="1:9" s="445" customFormat="1" ht="30" customHeight="1" thickBot="1">
      <c r="A271" s="2419" t="s">
        <v>3458</v>
      </c>
      <c r="B271" s="2420" t="s">
        <v>3467</v>
      </c>
      <c r="C271" s="2421" t="s">
        <v>1123</v>
      </c>
      <c r="D271" s="2422" t="s">
        <v>3488</v>
      </c>
      <c r="E271" s="2420" t="s">
        <v>1124</v>
      </c>
      <c r="F271" s="2422" t="s">
        <v>1066</v>
      </c>
      <c r="G271" s="2423">
        <v>41354</v>
      </c>
      <c r="H271" s="2424" t="s">
        <v>457</v>
      </c>
    </row>
    <row r="272" spans="1:9" ht="30" customHeight="1">
      <c r="A272" s="2333" t="s">
        <v>4027</v>
      </c>
      <c r="B272" s="2333"/>
      <c r="C272" s="2425"/>
      <c r="D272" s="2333"/>
      <c r="E272" s="2426"/>
      <c r="F272" s="2333"/>
      <c r="G272" s="2333"/>
      <c r="H272" s="2427"/>
    </row>
    <row r="273" spans="1:8" ht="30" customHeight="1">
      <c r="A273" s="2333"/>
      <c r="B273" s="2333"/>
      <c r="C273" s="2425"/>
      <c r="D273" s="2333"/>
      <c r="E273" s="2427"/>
      <c r="F273" s="2427"/>
      <c r="G273" s="2427"/>
      <c r="H273" s="2427"/>
    </row>
    <row r="274" spans="1:8" ht="30" customHeight="1">
      <c r="A274" s="2333"/>
      <c r="B274" s="2333"/>
      <c r="C274" s="2425"/>
      <c r="D274" s="2333"/>
      <c r="E274" s="2427"/>
      <c r="F274" s="2427"/>
      <c r="G274" s="2427"/>
      <c r="H274" s="2427"/>
    </row>
    <row r="275" spans="1:8" ht="30" customHeight="1">
      <c r="A275" s="2333"/>
      <c r="B275" s="2333"/>
      <c r="D275" s="2333"/>
    </row>
    <row r="276" spans="1:8" ht="30" customHeight="1"/>
    <row r="277" spans="1:8" ht="30" customHeight="1"/>
    <row r="278" spans="1:8" ht="30" customHeight="1"/>
    <row r="279" spans="1:8" ht="30" customHeight="1"/>
  </sheetData>
  <phoneticPr fontId="8"/>
  <pageMargins left="0.59055118110236227" right="0.59055118110236227" top="0.59055118110236227" bottom="0.39370078740157483" header="0" footer="0.19685039370078741"/>
  <pageSetup paperSize="9" scale="78" fitToHeight="5" orientation="portrait" r:id="rId1"/>
  <headerFooter scaleWithDoc="0" alignWithMargins="0">
    <oddFooter>&amp;C- &amp;P -</oddFooter>
  </headerFooter>
  <colBreaks count="1" manualBreakCount="1">
    <brk id="8" max="1048575" man="1"/>
  </col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E3B61-3094-4CF3-A794-D82D3FB49D59}">
  <dimension ref="A1:O49"/>
  <sheetViews>
    <sheetView showGridLines="0" view="pageBreakPreview" zoomScaleNormal="100" zoomScaleSheetLayoutView="100" workbookViewId="0">
      <selection activeCell="I50" sqref="I50"/>
    </sheetView>
  </sheetViews>
  <sheetFormatPr defaultRowHeight="13.5"/>
  <cols>
    <col min="1" max="1" width="3" style="4" customWidth="1"/>
    <col min="2" max="2" width="17" style="4" customWidth="1"/>
    <col min="3" max="7" width="9.375" style="4" customWidth="1"/>
    <col min="8" max="201" width="9" style="4"/>
    <col min="202" max="202" width="9.375" style="4" customWidth="1"/>
    <col min="203" max="218" width="3.125" style="4" customWidth="1"/>
    <col min="219" max="219" width="3.75" style="4" customWidth="1"/>
    <col min="220" max="223" width="3.125" style="4" customWidth="1"/>
    <col min="224" max="224" width="3.75" style="4" customWidth="1"/>
    <col min="225" max="226" width="3.125" style="4" customWidth="1"/>
    <col min="227" max="228" width="9" style="4"/>
    <col min="229" max="229" width="6.625" style="4" customWidth="1"/>
    <col min="230" max="457" width="9" style="4"/>
    <col min="458" max="458" width="9.375" style="4" customWidth="1"/>
    <col min="459" max="474" width="3.125" style="4" customWidth="1"/>
    <col min="475" max="475" width="3.75" style="4" customWidth="1"/>
    <col min="476" max="479" width="3.125" style="4" customWidth="1"/>
    <col min="480" max="480" width="3.75" style="4" customWidth="1"/>
    <col min="481" max="482" width="3.125" style="4" customWidth="1"/>
    <col min="483" max="484" width="9" style="4"/>
    <col min="485" max="485" width="6.625" style="4" customWidth="1"/>
    <col min="486" max="713" width="9" style="4"/>
    <col min="714" max="714" width="9.375" style="4" customWidth="1"/>
    <col min="715" max="730" width="3.125" style="4" customWidth="1"/>
    <col min="731" max="731" width="3.75" style="4" customWidth="1"/>
    <col min="732" max="735" width="3.125" style="4" customWidth="1"/>
    <col min="736" max="736" width="3.75" style="4" customWidth="1"/>
    <col min="737" max="738" width="3.125" style="4" customWidth="1"/>
    <col min="739" max="740" width="9" style="4"/>
    <col min="741" max="741" width="6.625" style="4" customWidth="1"/>
    <col min="742" max="969" width="9" style="4"/>
    <col min="970" max="970" width="9.375" style="4" customWidth="1"/>
    <col min="971" max="986" width="3.125" style="4" customWidth="1"/>
    <col min="987" max="987" width="3.75" style="4" customWidth="1"/>
    <col min="988" max="991" width="3.125" style="4" customWidth="1"/>
    <col min="992" max="992" width="3.75" style="4" customWidth="1"/>
    <col min="993" max="994" width="3.125" style="4" customWidth="1"/>
    <col min="995" max="996" width="9" style="4"/>
    <col min="997" max="997" width="6.625" style="4" customWidth="1"/>
    <col min="998" max="1225" width="9" style="4"/>
    <col min="1226" max="1226" width="9.375" style="4" customWidth="1"/>
    <col min="1227" max="1242" width="3.125" style="4" customWidth="1"/>
    <col min="1243" max="1243" width="3.75" style="4" customWidth="1"/>
    <col min="1244" max="1247" width="3.125" style="4" customWidth="1"/>
    <col min="1248" max="1248" width="3.75" style="4" customWidth="1"/>
    <col min="1249" max="1250" width="3.125" style="4" customWidth="1"/>
    <col min="1251" max="1252" width="9" style="4"/>
    <col min="1253" max="1253" width="6.625" style="4" customWidth="1"/>
    <col min="1254" max="1481" width="9" style="4"/>
    <col min="1482" max="1482" width="9.375" style="4" customWidth="1"/>
    <col min="1483" max="1498" width="3.125" style="4" customWidth="1"/>
    <col min="1499" max="1499" width="3.75" style="4" customWidth="1"/>
    <col min="1500" max="1503" width="3.125" style="4" customWidth="1"/>
    <col min="1504" max="1504" width="3.75" style="4" customWidth="1"/>
    <col min="1505" max="1506" width="3.125" style="4" customWidth="1"/>
    <col min="1507" max="1508" width="9" style="4"/>
    <col min="1509" max="1509" width="6.625" style="4" customWidth="1"/>
    <col min="1510" max="1737" width="9" style="4"/>
    <col min="1738" max="1738" width="9.375" style="4" customWidth="1"/>
    <col min="1739" max="1754" width="3.125" style="4" customWidth="1"/>
    <col min="1755" max="1755" width="3.75" style="4" customWidth="1"/>
    <col min="1756" max="1759" width="3.125" style="4" customWidth="1"/>
    <col min="1760" max="1760" width="3.75" style="4" customWidth="1"/>
    <col min="1761" max="1762" width="3.125" style="4" customWidth="1"/>
    <col min="1763" max="1764" width="9" style="4"/>
    <col min="1765" max="1765" width="6.625" style="4" customWidth="1"/>
    <col min="1766" max="1993" width="9" style="4"/>
    <col min="1994" max="1994" width="9.375" style="4" customWidth="1"/>
    <col min="1995" max="2010" width="3.125" style="4" customWidth="1"/>
    <col min="2011" max="2011" width="3.75" style="4" customWidth="1"/>
    <col min="2012" max="2015" width="3.125" style="4" customWidth="1"/>
    <col min="2016" max="2016" width="3.75" style="4" customWidth="1"/>
    <col min="2017" max="2018" width="3.125" style="4" customWidth="1"/>
    <col min="2019" max="2020" width="9" style="4"/>
    <col min="2021" max="2021" width="6.625" style="4" customWidth="1"/>
    <col min="2022" max="2249" width="9" style="4"/>
    <col min="2250" max="2250" width="9.375" style="4" customWidth="1"/>
    <col min="2251" max="2266" width="3.125" style="4" customWidth="1"/>
    <col min="2267" max="2267" width="3.75" style="4" customWidth="1"/>
    <col min="2268" max="2271" width="3.125" style="4" customWidth="1"/>
    <col min="2272" max="2272" width="3.75" style="4" customWidth="1"/>
    <col min="2273" max="2274" width="3.125" style="4" customWidth="1"/>
    <col min="2275" max="2276" width="9" style="4"/>
    <col min="2277" max="2277" width="6.625" style="4" customWidth="1"/>
    <col min="2278" max="2505" width="9" style="4"/>
    <col min="2506" max="2506" width="9.375" style="4" customWidth="1"/>
    <col min="2507" max="2522" width="3.125" style="4" customWidth="1"/>
    <col min="2523" max="2523" width="3.75" style="4" customWidth="1"/>
    <col min="2524" max="2527" width="3.125" style="4" customWidth="1"/>
    <col min="2528" max="2528" width="3.75" style="4" customWidth="1"/>
    <col min="2529" max="2530" width="3.125" style="4" customWidth="1"/>
    <col min="2531" max="2532" width="9" style="4"/>
    <col min="2533" max="2533" width="6.625" style="4" customWidth="1"/>
    <col min="2534" max="2761" width="9" style="4"/>
    <col min="2762" max="2762" width="9.375" style="4" customWidth="1"/>
    <col min="2763" max="2778" width="3.125" style="4" customWidth="1"/>
    <col min="2779" max="2779" width="3.75" style="4" customWidth="1"/>
    <col min="2780" max="2783" width="3.125" style="4" customWidth="1"/>
    <col min="2784" max="2784" width="3.75" style="4" customWidth="1"/>
    <col min="2785" max="2786" width="3.125" style="4" customWidth="1"/>
    <col min="2787" max="2788" width="9" style="4"/>
    <col min="2789" max="2789" width="6.625" style="4" customWidth="1"/>
    <col min="2790" max="3017" width="9" style="4"/>
    <col min="3018" max="3018" width="9.375" style="4" customWidth="1"/>
    <col min="3019" max="3034" width="3.125" style="4" customWidth="1"/>
    <col min="3035" max="3035" width="3.75" style="4" customWidth="1"/>
    <col min="3036" max="3039" width="3.125" style="4" customWidth="1"/>
    <col min="3040" max="3040" width="3.75" style="4" customWidth="1"/>
    <col min="3041" max="3042" width="3.125" style="4" customWidth="1"/>
    <col min="3043" max="3044" width="9" style="4"/>
    <col min="3045" max="3045" width="6.625" style="4" customWidth="1"/>
    <col min="3046" max="3273" width="9" style="4"/>
    <col min="3274" max="3274" width="9.375" style="4" customWidth="1"/>
    <col min="3275" max="3290" width="3.125" style="4" customWidth="1"/>
    <col min="3291" max="3291" width="3.75" style="4" customWidth="1"/>
    <col min="3292" max="3295" width="3.125" style="4" customWidth="1"/>
    <col min="3296" max="3296" width="3.75" style="4" customWidth="1"/>
    <col min="3297" max="3298" width="3.125" style="4" customWidth="1"/>
    <col min="3299" max="3300" width="9" style="4"/>
    <col min="3301" max="3301" width="6.625" style="4" customWidth="1"/>
    <col min="3302" max="3529" width="9" style="4"/>
    <col min="3530" max="3530" width="9.375" style="4" customWidth="1"/>
    <col min="3531" max="3546" width="3.125" style="4" customWidth="1"/>
    <col min="3547" max="3547" width="3.75" style="4" customWidth="1"/>
    <col min="3548" max="3551" width="3.125" style="4" customWidth="1"/>
    <col min="3552" max="3552" width="3.75" style="4" customWidth="1"/>
    <col min="3553" max="3554" width="3.125" style="4" customWidth="1"/>
    <col min="3555" max="3556" width="9" style="4"/>
    <col min="3557" max="3557" width="6.625" style="4" customWidth="1"/>
    <col min="3558" max="3785" width="9" style="4"/>
    <col min="3786" max="3786" width="9.375" style="4" customWidth="1"/>
    <col min="3787" max="3802" width="3.125" style="4" customWidth="1"/>
    <col min="3803" max="3803" width="3.75" style="4" customWidth="1"/>
    <col min="3804" max="3807" width="3.125" style="4" customWidth="1"/>
    <col min="3808" max="3808" width="3.75" style="4" customWidth="1"/>
    <col min="3809" max="3810" width="3.125" style="4" customWidth="1"/>
    <col min="3811" max="3812" width="9" style="4"/>
    <col min="3813" max="3813" width="6.625" style="4" customWidth="1"/>
    <col min="3814" max="4041" width="9" style="4"/>
    <col min="4042" max="4042" width="9.375" style="4" customWidth="1"/>
    <col min="4043" max="4058" width="3.125" style="4" customWidth="1"/>
    <col min="4059" max="4059" width="3.75" style="4" customWidth="1"/>
    <col min="4060" max="4063" width="3.125" style="4" customWidth="1"/>
    <col min="4064" max="4064" width="3.75" style="4" customWidth="1"/>
    <col min="4065" max="4066" width="3.125" style="4" customWidth="1"/>
    <col min="4067" max="4068" width="9" style="4"/>
    <col min="4069" max="4069" width="6.625" style="4" customWidth="1"/>
    <col min="4070" max="4297" width="9" style="4"/>
    <col min="4298" max="4298" width="9.375" style="4" customWidth="1"/>
    <col min="4299" max="4314" width="3.125" style="4" customWidth="1"/>
    <col min="4315" max="4315" width="3.75" style="4" customWidth="1"/>
    <col min="4316" max="4319" width="3.125" style="4" customWidth="1"/>
    <col min="4320" max="4320" width="3.75" style="4" customWidth="1"/>
    <col min="4321" max="4322" width="3.125" style="4" customWidth="1"/>
    <col min="4323" max="4324" width="9" style="4"/>
    <col min="4325" max="4325" width="6.625" style="4" customWidth="1"/>
    <col min="4326" max="4553" width="9" style="4"/>
    <col min="4554" max="4554" width="9.375" style="4" customWidth="1"/>
    <col min="4555" max="4570" width="3.125" style="4" customWidth="1"/>
    <col min="4571" max="4571" width="3.75" style="4" customWidth="1"/>
    <col min="4572" max="4575" width="3.125" style="4" customWidth="1"/>
    <col min="4576" max="4576" width="3.75" style="4" customWidth="1"/>
    <col min="4577" max="4578" width="3.125" style="4" customWidth="1"/>
    <col min="4579" max="4580" width="9" style="4"/>
    <col min="4581" max="4581" width="6.625" style="4" customWidth="1"/>
    <col min="4582" max="4809" width="9" style="4"/>
    <col min="4810" max="4810" width="9.375" style="4" customWidth="1"/>
    <col min="4811" max="4826" width="3.125" style="4" customWidth="1"/>
    <col min="4827" max="4827" width="3.75" style="4" customWidth="1"/>
    <col min="4828" max="4831" width="3.125" style="4" customWidth="1"/>
    <col min="4832" max="4832" width="3.75" style="4" customWidth="1"/>
    <col min="4833" max="4834" width="3.125" style="4" customWidth="1"/>
    <col min="4835" max="4836" width="9" style="4"/>
    <col min="4837" max="4837" width="6.625" style="4" customWidth="1"/>
    <col min="4838" max="5065" width="9" style="4"/>
    <col min="5066" max="5066" width="9.375" style="4" customWidth="1"/>
    <col min="5067" max="5082" width="3.125" style="4" customWidth="1"/>
    <col min="5083" max="5083" width="3.75" style="4" customWidth="1"/>
    <col min="5084" max="5087" width="3.125" style="4" customWidth="1"/>
    <col min="5088" max="5088" width="3.75" style="4" customWidth="1"/>
    <col min="5089" max="5090" width="3.125" style="4" customWidth="1"/>
    <col min="5091" max="5092" width="9" style="4"/>
    <col min="5093" max="5093" width="6.625" style="4" customWidth="1"/>
    <col min="5094" max="5321" width="9" style="4"/>
    <col min="5322" max="5322" width="9.375" style="4" customWidth="1"/>
    <col min="5323" max="5338" width="3.125" style="4" customWidth="1"/>
    <col min="5339" max="5339" width="3.75" style="4" customWidth="1"/>
    <col min="5340" max="5343" width="3.125" style="4" customWidth="1"/>
    <col min="5344" max="5344" width="3.75" style="4" customWidth="1"/>
    <col min="5345" max="5346" width="3.125" style="4" customWidth="1"/>
    <col min="5347" max="5348" width="9" style="4"/>
    <col min="5349" max="5349" width="6.625" style="4" customWidth="1"/>
    <col min="5350" max="5577" width="9" style="4"/>
    <col min="5578" max="5578" width="9.375" style="4" customWidth="1"/>
    <col min="5579" max="5594" width="3.125" style="4" customWidth="1"/>
    <col min="5595" max="5595" width="3.75" style="4" customWidth="1"/>
    <col min="5596" max="5599" width="3.125" style="4" customWidth="1"/>
    <col min="5600" max="5600" width="3.75" style="4" customWidth="1"/>
    <col min="5601" max="5602" width="3.125" style="4" customWidth="1"/>
    <col min="5603" max="5604" width="9" style="4"/>
    <col min="5605" max="5605" width="6.625" style="4" customWidth="1"/>
    <col min="5606" max="5833" width="9" style="4"/>
    <col min="5834" max="5834" width="9.375" style="4" customWidth="1"/>
    <col min="5835" max="5850" width="3.125" style="4" customWidth="1"/>
    <col min="5851" max="5851" width="3.75" style="4" customWidth="1"/>
    <col min="5852" max="5855" width="3.125" style="4" customWidth="1"/>
    <col min="5856" max="5856" width="3.75" style="4" customWidth="1"/>
    <col min="5857" max="5858" width="3.125" style="4" customWidth="1"/>
    <col min="5859" max="5860" width="9" style="4"/>
    <col min="5861" max="5861" width="6.625" style="4" customWidth="1"/>
    <col min="5862" max="6089" width="9" style="4"/>
    <col min="6090" max="6090" width="9.375" style="4" customWidth="1"/>
    <col min="6091" max="6106" width="3.125" style="4" customWidth="1"/>
    <col min="6107" max="6107" width="3.75" style="4" customWidth="1"/>
    <col min="6108" max="6111" width="3.125" style="4" customWidth="1"/>
    <col min="6112" max="6112" width="3.75" style="4" customWidth="1"/>
    <col min="6113" max="6114" width="3.125" style="4" customWidth="1"/>
    <col min="6115" max="6116" width="9" style="4"/>
    <col min="6117" max="6117" width="6.625" style="4" customWidth="1"/>
    <col min="6118" max="6345" width="9" style="4"/>
    <col min="6346" max="6346" width="9.375" style="4" customWidth="1"/>
    <col min="6347" max="6362" width="3.125" style="4" customWidth="1"/>
    <col min="6363" max="6363" width="3.75" style="4" customWidth="1"/>
    <col min="6364" max="6367" width="3.125" style="4" customWidth="1"/>
    <col min="6368" max="6368" width="3.75" style="4" customWidth="1"/>
    <col min="6369" max="6370" width="3.125" style="4" customWidth="1"/>
    <col min="6371" max="6372" width="9" style="4"/>
    <col min="6373" max="6373" width="6.625" style="4" customWidth="1"/>
    <col min="6374" max="6601" width="9" style="4"/>
    <col min="6602" max="6602" width="9.375" style="4" customWidth="1"/>
    <col min="6603" max="6618" width="3.125" style="4" customWidth="1"/>
    <col min="6619" max="6619" width="3.75" style="4" customWidth="1"/>
    <col min="6620" max="6623" width="3.125" style="4" customWidth="1"/>
    <col min="6624" max="6624" width="3.75" style="4" customWidth="1"/>
    <col min="6625" max="6626" width="3.125" style="4" customWidth="1"/>
    <col min="6627" max="6628" width="9" style="4"/>
    <col min="6629" max="6629" width="6.625" style="4" customWidth="1"/>
    <col min="6630" max="6857" width="9" style="4"/>
    <col min="6858" max="6858" width="9.375" style="4" customWidth="1"/>
    <col min="6859" max="6874" width="3.125" style="4" customWidth="1"/>
    <col min="6875" max="6875" width="3.75" style="4" customWidth="1"/>
    <col min="6876" max="6879" width="3.125" style="4" customWidth="1"/>
    <col min="6880" max="6880" width="3.75" style="4" customWidth="1"/>
    <col min="6881" max="6882" width="3.125" style="4" customWidth="1"/>
    <col min="6883" max="6884" width="9" style="4"/>
    <col min="6885" max="6885" width="6.625" style="4" customWidth="1"/>
    <col min="6886" max="7113" width="9" style="4"/>
    <col min="7114" max="7114" width="9.375" style="4" customWidth="1"/>
    <col min="7115" max="7130" width="3.125" style="4" customWidth="1"/>
    <col min="7131" max="7131" width="3.75" style="4" customWidth="1"/>
    <col min="7132" max="7135" width="3.125" style="4" customWidth="1"/>
    <col min="7136" max="7136" width="3.75" style="4" customWidth="1"/>
    <col min="7137" max="7138" width="3.125" style="4" customWidth="1"/>
    <col min="7139" max="7140" width="9" style="4"/>
    <col min="7141" max="7141" width="6.625" style="4" customWidth="1"/>
    <col min="7142" max="7369" width="9" style="4"/>
    <col min="7370" max="7370" width="9.375" style="4" customWidth="1"/>
    <col min="7371" max="7386" width="3.125" style="4" customWidth="1"/>
    <col min="7387" max="7387" width="3.75" style="4" customWidth="1"/>
    <col min="7388" max="7391" width="3.125" style="4" customWidth="1"/>
    <col min="7392" max="7392" width="3.75" style="4" customWidth="1"/>
    <col min="7393" max="7394" width="3.125" style="4" customWidth="1"/>
    <col min="7395" max="7396" width="9" style="4"/>
    <col min="7397" max="7397" width="6.625" style="4" customWidth="1"/>
    <col min="7398" max="7625" width="9" style="4"/>
    <col min="7626" max="7626" width="9.375" style="4" customWidth="1"/>
    <col min="7627" max="7642" width="3.125" style="4" customWidth="1"/>
    <col min="7643" max="7643" width="3.75" style="4" customWidth="1"/>
    <col min="7644" max="7647" width="3.125" style="4" customWidth="1"/>
    <col min="7648" max="7648" width="3.75" style="4" customWidth="1"/>
    <col min="7649" max="7650" width="3.125" style="4" customWidth="1"/>
    <col min="7651" max="7652" width="9" style="4"/>
    <col min="7653" max="7653" width="6.625" style="4" customWidth="1"/>
    <col min="7654" max="7881" width="9" style="4"/>
    <col min="7882" max="7882" width="9.375" style="4" customWidth="1"/>
    <col min="7883" max="7898" width="3.125" style="4" customWidth="1"/>
    <col min="7899" max="7899" width="3.75" style="4" customWidth="1"/>
    <col min="7900" max="7903" width="3.125" style="4" customWidth="1"/>
    <col min="7904" max="7904" width="3.75" style="4" customWidth="1"/>
    <col min="7905" max="7906" width="3.125" style="4" customWidth="1"/>
    <col min="7907" max="7908" width="9" style="4"/>
    <col min="7909" max="7909" width="6.625" style="4" customWidth="1"/>
    <col min="7910" max="8137" width="9" style="4"/>
    <col min="8138" max="8138" width="9.375" style="4" customWidth="1"/>
    <col min="8139" max="8154" width="3.125" style="4" customWidth="1"/>
    <col min="8155" max="8155" width="3.75" style="4" customWidth="1"/>
    <col min="8156" max="8159" width="3.125" style="4" customWidth="1"/>
    <col min="8160" max="8160" width="3.75" style="4" customWidth="1"/>
    <col min="8161" max="8162" width="3.125" style="4" customWidth="1"/>
    <col min="8163" max="8164" width="9" style="4"/>
    <col min="8165" max="8165" width="6.625" style="4" customWidth="1"/>
    <col min="8166" max="8393" width="9" style="4"/>
    <col min="8394" max="8394" width="9.375" style="4" customWidth="1"/>
    <col min="8395" max="8410" width="3.125" style="4" customWidth="1"/>
    <col min="8411" max="8411" width="3.75" style="4" customWidth="1"/>
    <col min="8412" max="8415" width="3.125" style="4" customWidth="1"/>
    <col min="8416" max="8416" width="3.75" style="4" customWidth="1"/>
    <col min="8417" max="8418" width="3.125" style="4" customWidth="1"/>
    <col min="8419" max="8420" width="9" style="4"/>
    <col min="8421" max="8421" width="6.625" style="4" customWidth="1"/>
    <col min="8422" max="8649" width="9" style="4"/>
    <col min="8650" max="8650" width="9.375" style="4" customWidth="1"/>
    <col min="8651" max="8666" width="3.125" style="4" customWidth="1"/>
    <col min="8667" max="8667" width="3.75" style="4" customWidth="1"/>
    <col min="8668" max="8671" width="3.125" style="4" customWidth="1"/>
    <col min="8672" max="8672" width="3.75" style="4" customWidth="1"/>
    <col min="8673" max="8674" width="3.125" style="4" customWidth="1"/>
    <col min="8675" max="8676" width="9" style="4"/>
    <col min="8677" max="8677" width="6.625" style="4" customWidth="1"/>
    <col min="8678" max="8905" width="9" style="4"/>
    <col min="8906" max="8906" width="9.375" style="4" customWidth="1"/>
    <col min="8907" max="8922" width="3.125" style="4" customWidth="1"/>
    <col min="8923" max="8923" width="3.75" style="4" customWidth="1"/>
    <col min="8924" max="8927" width="3.125" style="4" customWidth="1"/>
    <col min="8928" max="8928" width="3.75" style="4" customWidth="1"/>
    <col min="8929" max="8930" width="3.125" style="4" customWidth="1"/>
    <col min="8931" max="8932" width="9" style="4"/>
    <col min="8933" max="8933" width="6.625" style="4" customWidth="1"/>
    <col min="8934" max="9161" width="9" style="4"/>
    <col min="9162" max="9162" width="9.375" style="4" customWidth="1"/>
    <col min="9163" max="9178" width="3.125" style="4" customWidth="1"/>
    <col min="9179" max="9179" width="3.75" style="4" customWidth="1"/>
    <col min="9180" max="9183" width="3.125" style="4" customWidth="1"/>
    <col min="9184" max="9184" width="3.75" style="4" customWidth="1"/>
    <col min="9185" max="9186" width="3.125" style="4" customWidth="1"/>
    <col min="9187" max="9188" width="9" style="4"/>
    <col min="9189" max="9189" width="6.625" style="4" customWidth="1"/>
    <col min="9190" max="9417" width="9" style="4"/>
    <col min="9418" max="9418" width="9.375" style="4" customWidth="1"/>
    <col min="9419" max="9434" width="3.125" style="4" customWidth="1"/>
    <col min="9435" max="9435" width="3.75" style="4" customWidth="1"/>
    <col min="9436" max="9439" width="3.125" style="4" customWidth="1"/>
    <col min="9440" max="9440" width="3.75" style="4" customWidth="1"/>
    <col min="9441" max="9442" width="3.125" style="4" customWidth="1"/>
    <col min="9443" max="9444" width="9" style="4"/>
    <col min="9445" max="9445" width="6.625" style="4" customWidth="1"/>
    <col min="9446" max="9673" width="9" style="4"/>
    <col min="9674" max="9674" width="9.375" style="4" customWidth="1"/>
    <col min="9675" max="9690" width="3.125" style="4" customWidth="1"/>
    <col min="9691" max="9691" width="3.75" style="4" customWidth="1"/>
    <col min="9692" max="9695" width="3.125" style="4" customWidth="1"/>
    <col min="9696" max="9696" width="3.75" style="4" customWidth="1"/>
    <col min="9697" max="9698" width="3.125" style="4" customWidth="1"/>
    <col min="9699" max="9700" width="9" style="4"/>
    <col min="9701" max="9701" width="6.625" style="4" customWidth="1"/>
    <col min="9702" max="9929" width="9" style="4"/>
    <col min="9930" max="9930" width="9.375" style="4" customWidth="1"/>
    <col min="9931" max="9946" width="3.125" style="4" customWidth="1"/>
    <col min="9947" max="9947" width="3.75" style="4" customWidth="1"/>
    <col min="9948" max="9951" width="3.125" style="4" customWidth="1"/>
    <col min="9952" max="9952" width="3.75" style="4" customWidth="1"/>
    <col min="9953" max="9954" width="3.125" style="4" customWidth="1"/>
    <col min="9955" max="9956" width="9" style="4"/>
    <col min="9957" max="9957" width="6.625" style="4" customWidth="1"/>
    <col min="9958" max="10185" width="9" style="4"/>
    <col min="10186" max="10186" width="9.375" style="4" customWidth="1"/>
    <col min="10187" max="10202" width="3.125" style="4" customWidth="1"/>
    <col min="10203" max="10203" width="3.75" style="4" customWidth="1"/>
    <col min="10204" max="10207" width="3.125" style="4" customWidth="1"/>
    <col min="10208" max="10208" width="3.75" style="4" customWidth="1"/>
    <col min="10209" max="10210" width="3.125" style="4" customWidth="1"/>
    <col min="10211" max="10212" width="9" style="4"/>
    <col min="10213" max="10213" width="6.625" style="4" customWidth="1"/>
    <col min="10214" max="10441" width="9" style="4"/>
    <col min="10442" max="10442" width="9.375" style="4" customWidth="1"/>
    <col min="10443" max="10458" width="3.125" style="4" customWidth="1"/>
    <col min="10459" max="10459" width="3.75" style="4" customWidth="1"/>
    <col min="10460" max="10463" width="3.125" style="4" customWidth="1"/>
    <col min="10464" max="10464" width="3.75" style="4" customWidth="1"/>
    <col min="10465" max="10466" width="3.125" style="4" customWidth="1"/>
    <col min="10467" max="10468" width="9" style="4"/>
    <col min="10469" max="10469" width="6.625" style="4" customWidth="1"/>
    <col min="10470" max="10697" width="9" style="4"/>
    <col min="10698" max="10698" width="9.375" style="4" customWidth="1"/>
    <col min="10699" max="10714" width="3.125" style="4" customWidth="1"/>
    <col min="10715" max="10715" width="3.75" style="4" customWidth="1"/>
    <col min="10716" max="10719" width="3.125" style="4" customWidth="1"/>
    <col min="10720" max="10720" width="3.75" style="4" customWidth="1"/>
    <col min="10721" max="10722" width="3.125" style="4" customWidth="1"/>
    <col min="10723" max="10724" width="9" style="4"/>
    <col min="10725" max="10725" width="6.625" style="4" customWidth="1"/>
    <col min="10726" max="10953" width="9" style="4"/>
    <col min="10954" max="10954" width="9.375" style="4" customWidth="1"/>
    <col min="10955" max="10970" width="3.125" style="4" customWidth="1"/>
    <col min="10971" max="10971" width="3.75" style="4" customWidth="1"/>
    <col min="10972" max="10975" width="3.125" style="4" customWidth="1"/>
    <col min="10976" max="10976" width="3.75" style="4" customWidth="1"/>
    <col min="10977" max="10978" width="3.125" style="4" customWidth="1"/>
    <col min="10979" max="10980" width="9" style="4"/>
    <col min="10981" max="10981" width="6.625" style="4" customWidth="1"/>
    <col min="10982" max="11209" width="9" style="4"/>
    <col min="11210" max="11210" width="9.375" style="4" customWidth="1"/>
    <col min="11211" max="11226" width="3.125" style="4" customWidth="1"/>
    <col min="11227" max="11227" width="3.75" style="4" customWidth="1"/>
    <col min="11228" max="11231" width="3.125" style="4" customWidth="1"/>
    <col min="11232" max="11232" width="3.75" style="4" customWidth="1"/>
    <col min="11233" max="11234" width="3.125" style="4" customWidth="1"/>
    <col min="11235" max="11236" width="9" style="4"/>
    <col min="11237" max="11237" width="6.625" style="4" customWidth="1"/>
    <col min="11238" max="11465" width="9" style="4"/>
    <col min="11466" max="11466" width="9.375" style="4" customWidth="1"/>
    <col min="11467" max="11482" width="3.125" style="4" customWidth="1"/>
    <col min="11483" max="11483" width="3.75" style="4" customWidth="1"/>
    <col min="11484" max="11487" width="3.125" style="4" customWidth="1"/>
    <col min="11488" max="11488" width="3.75" style="4" customWidth="1"/>
    <col min="11489" max="11490" width="3.125" style="4" customWidth="1"/>
    <col min="11491" max="11492" width="9" style="4"/>
    <col min="11493" max="11493" width="6.625" style="4" customWidth="1"/>
    <col min="11494" max="11721" width="9" style="4"/>
    <col min="11722" max="11722" width="9.375" style="4" customWidth="1"/>
    <col min="11723" max="11738" width="3.125" style="4" customWidth="1"/>
    <col min="11739" max="11739" width="3.75" style="4" customWidth="1"/>
    <col min="11740" max="11743" width="3.125" style="4" customWidth="1"/>
    <col min="11744" max="11744" width="3.75" style="4" customWidth="1"/>
    <col min="11745" max="11746" width="3.125" style="4" customWidth="1"/>
    <col min="11747" max="11748" width="9" style="4"/>
    <col min="11749" max="11749" width="6.625" style="4" customWidth="1"/>
    <col min="11750" max="11977" width="9" style="4"/>
    <col min="11978" max="11978" width="9.375" style="4" customWidth="1"/>
    <col min="11979" max="11994" width="3.125" style="4" customWidth="1"/>
    <col min="11995" max="11995" width="3.75" style="4" customWidth="1"/>
    <col min="11996" max="11999" width="3.125" style="4" customWidth="1"/>
    <col min="12000" max="12000" width="3.75" style="4" customWidth="1"/>
    <col min="12001" max="12002" width="3.125" style="4" customWidth="1"/>
    <col min="12003" max="12004" width="9" style="4"/>
    <col min="12005" max="12005" width="6.625" style="4" customWidth="1"/>
    <col min="12006" max="12233" width="9" style="4"/>
    <col min="12234" max="12234" width="9.375" style="4" customWidth="1"/>
    <col min="12235" max="12250" width="3.125" style="4" customWidth="1"/>
    <col min="12251" max="12251" width="3.75" style="4" customWidth="1"/>
    <col min="12252" max="12255" width="3.125" style="4" customWidth="1"/>
    <col min="12256" max="12256" width="3.75" style="4" customWidth="1"/>
    <col min="12257" max="12258" width="3.125" style="4" customWidth="1"/>
    <col min="12259" max="12260" width="9" style="4"/>
    <col min="12261" max="12261" width="6.625" style="4" customWidth="1"/>
    <col min="12262" max="12489" width="9" style="4"/>
    <col min="12490" max="12490" width="9.375" style="4" customWidth="1"/>
    <col min="12491" max="12506" width="3.125" style="4" customWidth="1"/>
    <col min="12507" max="12507" width="3.75" style="4" customWidth="1"/>
    <col min="12508" max="12511" width="3.125" style="4" customWidth="1"/>
    <col min="12512" max="12512" width="3.75" style="4" customWidth="1"/>
    <col min="12513" max="12514" width="3.125" style="4" customWidth="1"/>
    <col min="12515" max="12516" width="9" style="4"/>
    <col min="12517" max="12517" width="6.625" style="4" customWidth="1"/>
    <col min="12518" max="12745" width="9" style="4"/>
    <col min="12746" max="12746" width="9.375" style="4" customWidth="1"/>
    <col min="12747" max="12762" width="3.125" style="4" customWidth="1"/>
    <col min="12763" max="12763" width="3.75" style="4" customWidth="1"/>
    <col min="12764" max="12767" width="3.125" style="4" customWidth="1"/>
    <col min="12768" max="12768" width="3.75" style="4" customWidth="1"/>
    <col min="12769" max="12770" width="3.125" style="4" customWidth="1"/>
    <col min="12771" max="12772" width="9" style="4"/>
    <col min="12773" max="12773" width="6.625" style="4" customWidth="1"/>
    <col min="12774" max="13001" width="9" style="4"/>
    <col min="13002" max="13002" width="9.375" style="4" customWidth="1"/>
    <col min="13003" max="13018" width="3.125" style="4" customWidth="1"/>
    <col min="13019" max="13019" width="3.75" style="4" customWidth="1"/>
    <col min="13020" max="13023" width="3.125" style="4" customWidth="1"/>
    <col min="13024" max="13024" width="3.75" style="4" customWidth="1"/>
    <col min="13025" max="13026" width="3.125" style="4" customWidth="1"/>
    <col min="13027" max="13028" width="9" style="4"/>
    <col min="13029" max="13029" width="6.625" style="4" customWidth="1"/>
    <col min="13030" max="13257" width="9" style="4"/>
    <col min="13258" max="13258" width="9.375" style="4" customWidth="1"/>
    <col min="13259" max="13274" width="3.125" style="4" customWidth="1"/>
    <col min="13275" max="13275" width="3.75" style="4" customWidth="1"/>
    <col min="13276" max="13279" width="3.125" style="4" customWidth="1"/>
    <col min="13280" max="13280" width="3.75" style="4" customWidth="1"/>
    <col min="13281" max="13282" width="3.125" style="4" customWidth="1"/>
    <col min="13283" max="13284" width="9" style="4"/>
    <col min="13285" max="13285" width="6.625" style="4" customWidth="1"/>
    <col min="13286" max="13513" width="9" style="4"/>
    <col min="13514" max="13514" width="9.375" style="4" customWidth="1"/>
    <col min="13515" max="13530" width="3.125" style="4" customWidth="1"/>
    <col min="13531" max="13531" width="3.75" style="4" customWidth="1"/>
    <col min="13532" max="13535" width="3.125" style="4" customWidth="1"/>
    <col min="13536" max="13536" width="3.75" style="4" customWidth="1"/>
    <col min="13537" max="13538" width="3.125" style="4" customWidth="1"/>
    <col min="13539" max="13540" width="9" style="4"/>
    <col min="13541" max="13541" width="6.625" style="4" customWidth="1"/>
    <col min="13542" max="13769" width="9" style="4"/>
    <col min="13770" max="13770" width="9.375" style="4" customWidth="1"/>
    <col min="13771" max="13786" width="3.125" style="4" customWidth="1"/>
    <col min="13787" max="13787" width="3.75" style="4" customWidth="1"/>
    <col min="13788" max="13791" width="3.125" style="4" customWidth="1"/>
    <col min="13792" max="13792" width="3.75" style="4" customWidth="1"/>
    <col min="13793" max="13794" width="3.125" style="4" customWidth="1"/>
    <col min="13795" max="13796" width="9" style="4"/>
    <col min="13797" max="13797" width="6.625" style="4" customWidth="1"/>
    <col min="13798" max="14025" width="9" style="4"/>
    <col min="14026" max="14026" width="9.375" style="4" customWidth="1"/>
    <col min="14027" max="14042" width="3.125" style="4" customWidth="1"/>
    <col min="14043" max="14043" width="3.75" style="4" customWidth="1"/>
    <col min="14044" max="14047" width="3.125" style="4" customWidth="1"/>
    <col min="14048" max="14048" width="3.75" style="4" customWidth="1"/>
    <col min="14049" max="14050" width="3.125" style="4" customWidth="1"/>
    <col min="14051" max="14052" width="9" style="4"/>
    <col min="14053" max="14053" width="6.625" style="4" customWidth="1"/>
    <col min="14054" max="14281" width="9" style="4"/>
    <col min="14282" max="14282" width="9.375" style="4" customWidth="1"/>
    <col min="14283" max="14298" width="3.125" style="4" customWidth="1"/>
    <col min="14299" max="14299" width="3.75" style="4" customWidth="1"/>
    <col min="14300" max="14303" width="3.125" style="4" customWidth="1"/>
    <col min="14304" max="14304" width="3.75" style="4" customWidth="1"/>
    <col min="14305" max="14306" width="3.125" style="4" customWidth="1"/>
    <col min="14307" max="14308" width="9" style="4"/>
    <col min="14309" max="14309" width="6.625" style="4" customWidth="1"/>
    <col min="14310" max="14537" width="9" style="4"/>
    <col min="14538" max="14538" width="9.375" style="4" customWidth="1"/>
    <col min="14539" max="14554" width="3.125" style="4" customWidth="1"/>
    <col min="14555" max="14555" width="3.75" style="4" customWidth="1"/>
    <col min="14556" max="14559" width="3.125" style="4" customWidth="1"/>
    <col min="14560" max="14560" width="3.75" style="4" customWidth="1"/>
    <col min="14561" max="14562" width="3.125" style="4" customWidth="1"/>
    <col min="14563" max="14564" width="9" style="4"/>
    <col min="14565" max="14565" width="6.625" style="4" customWidth="1"/>
    <col min="14566" max="14793" width="9" style="4"/>
    <col min="14794" max="14794" width="9.375" style="4" customWidth="1"/>
    <col min="14795" max="14810" width="3.125" style="4" customWidth="1"/>
    <col min="14811" max="14811" width="3.75" style="4" customWidth="1"/>
    <col min="14812" max="14815" width="3.125" style="4" customWidth="1"/>
    <col min="14816" max="14816" width="3.75" style="4" customWidth="1"/>
    <col min="14817" max="14818" width="3.125" style="4" customWidth="1"/>
    <col min="14819" max="14820" width="9" style="4"/>
    <col min="14821" max="14821" width="6.625" style="4" customWidth="1"/>
    <col min="14822" max="15049" width="9" style="4"/>
    <col min="15050" max="15050" width="9.375" style="4" customWidth="1"/>
    <col min="15051" max="15066" width="3.125" style="4" customWidth="1"/>
    <col min="15067" max="15067" width="3.75" style="4" customWidth="1"/>
    <col min="15068" max="15071" width="3.125" style="4" customWidth="1"/>
    <col min="15072" max="15072" width="3.75" style="4" customWidth="1"/>
    <col min="15073" max="15074" width="3.125" style="4" customWidth="1"/>
    <col min="15075" max="15076" width="9" style="4"/>
    <col min="15077" max="15077" width="6.625" style="4" customWidth="1"/>
    <col min="15078" max="15305" width="9" style="4"/>
    <col min="15306" max="15306" width="9.375" style="4" customWidth="1"/>
    <col min="15307" max="15322" width="3.125" style="4" customWidth="1"/>
    <col min="15323" max="15323" width="3.75" style="4" customWidth="1"/>
    <col min="15324" max="15327" width="3.125" style="4" customWidth="1"/>
    <col min="15328" max="15328" width="3.75" style="4" customWidth="1"/>
    <col min="15329" max="15330" width="3.125" style="4" customWidth="1"/>
    <col min="15331" max="15332" width="9" style="4"/>
    <col min="15333" max="15333" width="6.625" style="4" customWidth="1"/>
    <col min="15334" max="15561" width="9" style="4"/>
    <col min="15562" max="15562" width="9.375" style="4" customWidth="1"/>
    <col min="15563" max="15578" width="3.125" style="4" customWidth="1"/>
    <col min="15579" max="15579" width="3.75" style="4" customWidth="1"/>
    <col min="15580" max="15583" width="3.125" style="4" customWidth="1"/>
    <col min="15584" max="15584" width="3.75" style="4" customWidth="1"/>
    <col min="15585" max="15586" width="3.125" style="4" customWidth="1"/>
    <col min="15587" max="15588" width="9" style="4"/>
    <col min="15589" max="15589" width="6.625" style="4" customWidth="1"/>
    <col min="15590" max="15817" width="9" style="4"/>
    <col min="15818" max="15818" width="9.375" style="4" customWidth="1"/>
    <col min="15819" max="15834" width="3.125" style="4" customWidth="1"/>
    <col min="15835" max="15835" width="3.75" style="4" customWidth="1"/>
    <col min="15836" max="15839" width="3.125" style="4" customWidth="1"/>
    <col min="15840" max="15840" width="3.75" style="4" customWidth="1"/>
    <col min="15841" max="15842" width="3.125" style="4" customWidth="1"/>
    <col min="15843" max="15844" width="9" style="4"/>
    <col min="15845" max="15845" width="6.625" style="4" customWidth="1"/>
    <col min="15846" max="16073" width="9" style="4"/>
    <col min="16074" max="16074" width="9.375" style="4" customWidth="1"/>
    <col min="16075" max="16090" width="3.125" style="4" customWidth="1"/>
    <col min="16091" max="16091" width="3.75" style="4" customWidth="1"/>
    <col min="16092" max="16095" width="3.125" style="4" customWidth="1"/>
    <col min="16096" max="16096" width="3.75" style="4" customWidth="1"/>
    <col min="16097" max="16098" width="3.125" style="4" customWidth="1"/>
    <col min="16099" max="16100" width="9" style="4"/>
    <col min="16101" max="16101" width="6.625" style="4" customWidth="1"/>
    <col min="16102" max="16384" width="9" style="4"/>
  </cols>
  <sheetData>
    <row r="1" spans="1:15" ht="25.5" customHeight="1">
      <c r="A1" s="526" t="s">
        <v>2656</v>
      </c>
      <c r="B1" s="108"/>
      <c r="C1" s="108"/>
      <c r="D1" s="108"/>
      <c r="E1" s="108"/>
      <c r="F1" s="529"/>
      <c r="G1" s="1416" t="s">
        <v>3790</v>
      </c>
      <c r="I1" s="1594"/>
      <c r="J1" s="1594"/>
      <c r="K1" s="1594"/>
      <c r="L1" s="1594"/>
      <c r="M1" s="1594"/>
      <c r="N1" s="1594"/>
      <c r="O1" s="1594"/>
    </row>
    <row r="2" spans="1:15" ht="18" customHeight="1">
      <c r="A2" s="2835"/>
      <c r="B2" s="2999"/>
      <c r="C2" s="2912" t="s">
        <v>99</v>
      </c>
      <c r="D2" s="2913" t="s">
        <v>1144</v>
      </c>
      <c r="E2" s="2912"/>
      <c r="F2" s="2837" t="s">
        <v>1145</v>
      </c>
      <c r="G2" s="3053" t="s">
        <v>1146</v>
      </c>
    </row>
    <row r="3" spans="1:15" ht="18" customHeight="1">
      <c r="A3" s="2836"/>
      <c r="B3" s="3000"/>
      <c r="C3" s="2823"/>
      <c r="D3" s="1437"/>
      <c r="E3" s="1431" t="s">
        <v>2652</v>
      </c>
      <c r="F3" s="2838"/>
      <c r="G3" s="3054"/>
    </row>
    <row r="4" spans="1:15" ht="15.75" customHeight="1">
      <c r="A4" s="2773" t="s">
        <v>99</v>
      </c>
      <c r="B4" s="2774"/>
      <c r="C4" s="2429">
        <v>267</v>
      </c>
      <c r="D4" s="2430">
        <v>68</v>
      </c>
      <c r="E4" s="2431">
        <v>2</v>
      </c>
      <c r="F4" s="2431">
        <v>83</v>
      </c>
      <c r="G4" s="2431">
        <v>116</v>
      </c>
    </row>
    <row r="5" spans="1:15" ht="18" customHeight="1">
      <c r="A5" s="1764" t="s">
        <v>3489</v>
      </c>
      <c r="B5" s="1827"/>
      <c r="C5" s="2432">
        <v>181</v>
      </c>
      <c r="D5" s="2432">
        <v>38</v>
      </c>
      <c r="E5" s="2432">
        <v>2</v>
      </c>
      <c r="F5" s="2432">
        <v>62</v>
      </c>
      <c r="G5" s="2433">
        <v>81</v>
      </c>
    </row>
    <row r="6" spans="1:15" s="443" customFormat="1" ht="18" customHeight="1">
      <c r="A6" s="1764"/>
      <c r="B6" s="1813" t="s">
        <v>1131</v>
      </c>
      <c r="C6" s="2434">
        <v>19</v>
      </c>
      <c r="D6" s="2435">
        <v>7</v>
      </c>
      <c r="E6" s="1048">
        <v>2</v>
      </c>
      <c r="F6" s="1048">
        <v>3</v>
      </c>
      <c r="G6" s="1048">
        <v>9</v>
      </c>
    </row>
    <row r="7" spans="1:15" s="443" customFormat="1" ht="18" customHeight="1">
      <c r="A7" s="1764"/>
      <c r="B7" s="1814" t="s">
        <v>1132</v>
      </c>
      <c r="C7" s="115">
        <v>47</v>
      </c>
      <c r="D7" s="115">
        <v>3</v>
      </c>
      <c r="E7" s="118" t="s">
        <v>111</v>
      </c>
      <c r="F7" s="119">
        <v>29</v>
      </c>
      <c r="G7" s="119">
        <v>15</v>
      </c>
    </row>
    <row r="8" spans="1:15" s="443" customFormat="1" ht="18" customHeight="1">
      <c r="A8" s="1764"/>
      <c r="B8" s="1814" t="s">
        <v>1133</v>
      </c>
      <c r="C8" s="115">
        <v>58</v>
      </c>
      <c r="D8" s="115">
        <v>20</v>
      </c>
      <c r="E8" s="118" t="s">
        <v>111</v>
      </c>
      <c r="F8" s="119">
        <v>16</v>
      </c>
      <c r="G8" s="119">
        <v>22</v>
      </c>
    </row>
    <row r="9" spans="1:15" s="443" customFormat="1" ht="18" customHeight="1">
      <c r="A9" s="1764"/>
      <c r="B9" s="1814" t="s">
        <v>1134</v>
      </c>
      <c r="C9" s="115">
        <v>19</v>
      </c>
      <c r="D9" s="1100">
        <v>1</v>
      </c>
      <c r="E9" s="119" t="s">
        <v>111</v>
      </c>
      <c r="F9" s="2436">
        <v>5</v>
      </c>
      <c r="G9" s="2436">
        <v>13</v>
      </c>
    </row>
    <row r="10" spans="1:15" s="443" customFormat="1" ht="18" customHeight="1">
      <c r="A10" s="1764"/>
      <c r="B10" s="1814" t="s">
        <v>989</v>
      </c>
      <c r="C10" s="115">
        <v>9</v>
      </c>
      <c r="D10" s="115">
        <v>2</v>
      </c>
      <c r="E10" s="115" t="s">
        <v>111</v>
      </c>
      <c r="F10" s="115">
        <v>1</v>
      </c>
      <c r="G10" s="1100">
        <v>6</v>
      </c>
    </row>
    <row r="11" spans="1:15" s="443" customFormat="1" ht="18" customHeight="1">
      <c r="A11" s="1764"/>
      <c r="B11" s="1814" t="s">
        <v>1135</v>
      </c>
      <c r="C11" s="115">
        <v>8</v>
      </c>
      <c r="D11" s="115">
        <v>2</v>
      </c>
      <c r="E11" s="119" t="s">
        <v>111</v>
      </c>
      <c r="F11" s="119">
        <v>4</v>
      </c>
      <c r="G11" s="119">
        <v>2</v>
      </c>
    </row>
    <row r="12" spans="1:15" s="443" customFormat="1" ht="18" customHeight="1">
      <c r="A12" s="1764"/>
      <c r="B12" s="1814" t="s">
        <v>1007</v>
      </c>
      <c r="C12" s="115">
        <v>3</v>
      </c>
      <c r="D12" s="1100">
        <v>1</v>
      </c>
      <c r="E12" s="118" t="s">
        <v>111</v>
      </c>
      <c r="F12" s="119" t="s">
        <v>111</v>
      </c>
      <c r="G12" s="119">
        <v>2</v>
      </c>
    </row>
    <row r="13" spans="1:15" s="443" customFormat="1" ht="18" customHeight="1">
      <c r="A13" s="1764"/>
      <c r="B13" s="1814" t="s">
        <v>1136</v>
      </c>
      <c r="C13" s="115">
        <v>4</v>
      </c>
      <c r="D13" s="115">
        <v>1</v>
      </c>
      <c r="E13" s="118" t="s">
        <v>111</v>
      </c>
      <c r="F13" s="2436" t="s">
        <v>111</v>
      </c>
      <c r="G13" s="2436">
        <v>3</v>
      </c>
    </row>
    <row r="14" spans="1:15" s="443" customFormat="1" ht="18" customHeight="1">
      <c r="A14" s="1826"/>
      <c r="B14" s="1825" t="s">
        <v>1137</v>
      </c>
      <c r="C14" s="2437">
        <v>14</v>
      </c>
      <c r="D14" s="2437">
        <v>1</v>
      </c>
      <c r="E14" s="120" t="s">
        <v>111</v>
      </c>
      <c r="F14" s="2438">
        <v>4</v>
      </c>
      <c r="G14" s="2438">
        <v>9</v>
      </c>
    </row>
    <row r="15" spans="1:15" ht="18" customHeight="1">
      <c r="A15" s="1823" t="s">
        <v>1125</v>
      </c>
      <c r="B15" s="1824"/>
      <c r="C15" s="2439">
        <v>1</v>
      </c>
      <c r="D15" s="2440" t="s">
        <v>111</v>
      </c>
      <c r="E15" s="1228" t="s">
        <v>111</v>
      </c>
      <c r="F15" s="1229" t="s">
        <v>111</v>
      </c>
      <c r="G15" s="1229">
        <v>1</v>
      </c>
    </row>
    <row r="16" spans="1:15" ht="18" customHeight="1">
      <c r="A16" s="1778" t="s">
        <v>2653</v>
      </c>
      <c r="B16" s="1824"/>
      <c r="C16" s="2439">
        <v>24</v>
      </c>
      <c r="D16" s="2439" t="s">
        <v>680</v>
      </c>
      <c r="E16" s="2439" t="s">
        <v>680</v>
      </c>
      <c r="F16" s="2439">
        <v>14</v>
      </c>
      <c r="G16" s="2440">
        <v>10</v>
      </c>
    </row>
    <row r="17" spans="1:7" ht="18" customHeight="1">
      <c r="A17" s="1764"/>
      <c r="B17" s="1813" t="s">
        <v>1138</v>
      </c>
      <c r="C17" s="115">
        <v>7</v>
      </c>
      <c r="D17" s="115" t="s">
        <v>111</v>
      </c>
      <c r="E17" s="118" t="s">
        <v>111</v>
      </c>
      <c r="F17" s="119">
        <v>4</v>
      </c>
      <c r="G17" s="119">
        <v>3</v>
      </c>
    </row>
    <row r="18" spans="1:7" ht="18" customHeight="1">
      <c r="A18" s="1826"/>
      <c r="B18" s="1825" t="s">
        <v>1139</v>
      </c>
      <c r="C18" s="2437">
        <v>17</v>
      </c>
      <c r="D18" s="2437" t="s">
        <v>111</v>
      </c>
      <c r="E18" s="120" t="s">
        <v>111</v>
      </c>
      <c r="F18" s="1055">
        <v>10</v>
      </c>
      <c r="G18" s="1055">
        <v>7</v>
      </c>
    </row>
    <row r="19" spans="1:7" ht="18" customHeight="1">
      <c r="A19" s="1778" t="s">
        <v>2654</v>
      </c>
      <c r="B19" s="1827"/>
      <c r="C19" s="2437">
        <v>38</v>
      </c>
      <c r="D19" s="2437">
        <v>7</v>
      </c>
      <c r="E19" s="2437" t="s">
        <v>680</v>
      </c>
      <c r="F19" s="2437">
        <v>7</v>
      </c>
      <c r="G19" s="1110">
        <v>24</v>
      </c>
    </row>
    <row r="20" spans="1:7" ht="18" customHeight="1">
      <c r="A20" s="129"/>
      <c r="B20" s="1813" t="s">
        <v>1140</v>
      </c>
      <c r="C20" s="115">
        <v>14</v>
      </c>
      <c r="D20" s="1100">
        <v>3</v>
      </c>
      <c r="E20" s="119" t="s">
        <v>111</v>
      </c>
      <c r="F20" s="119">
        <v>2</v>
      </c>
      <c r="G20" s="119">
        <v>9</v>
      </c>
    </row>
    <row r="21" spans="1:7" ht="18" customHeight="1">
      <c r="A21" s="1764"/>
      <c r="B21" s="1814" t="s">
        <v>1141</v>
      </c>
      <c r="C21" s="115">
        <v>6</v>
      </c>
      <c r="D21" s="115">
        <v>2</v>
      </c>
      <c r="E21" s="119" t="s">
        <v>111</v>
      </c>
      <c r="F21" s="119">
        <v>2</v>
      </c>
      <c r="G21" s="119">
        <v>2</v>
      </c>
    </row>
    <row r="22" spans="1:7" ht="18" customHeight="1">
      <c r="A22" s="1764"/>
      <c r="B22" s="1814" t="s">
        <v>1142</v>
      </c>
      <c r="C22" s="115">
        <v>18</v>
      </c>
      <c r="D22" s="115">
        <v>2</v>
      </c>
      <c r="E22" s="115" t="s">
        <v>111</v>
      </c>
      <c r="F22" s="115">
        <v>3</v>
      </c>
      <c r="G22" s="119">
        <v>13</v>
      </c>
    </row>
    <row r="23" spans="1:7" ht="18" customHeight="1">
      <c r="A23" s="1764"/>
      <c r="B23" s="1814" t="s">
        <v>1143</v>
      </c>
      <c r="C23" s="115" t="s">
        <v>111</v>
      </c>
      <c r="D23" s="1100" t="s">
        <v>111</v>
      </c>
      <c r="E23" s="118" t="s">
        <v>111</v>
      </c>
      <c r="F23" s="119" t="s">
        <v>111</v>
      </c>
      <c r="G23" s="119" t="s">
        <v>111</v>
      </c>
    </row>
    <row r="24" spans="1:7" ht="18" customHeight="1">
      <c r="A24" s="1824" t="s">
        <v>1126</v>
      </c>
      <c r="B24" s="2441"/>
      <c r="C24" s="2439" t="s">
        <v>111</v>
      </c>
      <c r="D24" s="2439" t="s">
        <v>111</v>
      </c>
      <c r="E24" s="1228" t="s">
        <v>111</v>
      </c>
      <c r="F24" s="1229" t="s">
        <v>111</v>
      </c>
      <c r="G24" s="1229" t="s">
        <v>111</v>
      </c>
    </row>
    <row r="25" spans="1:7" ht="18" customHeight="1">
      <c r="A25" s="1827" t="s">
        <v>1127</v>
      </c>
      <c r="B25" s="2442"/>
      <c r="C25" s="2437">
        <v>1</v>
      </c>
      <c r="D25" s="2437">
        <v>1</v>
      </c>
      <c r="E25" s="120" t="s">
        <v>111</v>
      </c>
      <c r="F25" s="1055" t="s">
        <v>111</v>
      </c>
      <c r="G25" s="1055" t="s">
        <v>111</v>
      </c>
    </row>
    <row r="26" spans="1:7" ht="18" customHeight="1">
      <c r="A26" s="1823" t="s">
        <v>1128</v>
      </c>
      <c r="B26" s="2443"/>
      <c r="C26" s="118">
        <v>3</v>
      </c>
      <c r="D26" s="119">
        <v>3</v>
      </c>
      <c r="E26" s="118" t="s">
        <v>111</v>
      </c>
      <c r="F26" s="118" t="s">
        <v>111</v>
      </c>
      <c r="G26" s="1055" t="s">
        <v>111</v>
      </c>
    </row>
    <row r="27" spans="1:7" ht="18" customHeight="1">
      <c r="A27" s="1764" t="s">
        <v>2655</v>
      </c>
      <c r="B27" s="2443"/>
      <c r="C27" s="2444">
        <v>19</v>
      </c>
      <c r="D27" s="2444">
        <v>19</v>
      </c>
      <c r="E27" s="2439" t="s">
        <v>111</v>
      </c>
      <c r="F27" s="2440" t="s">
        <v>111</v>
      </c>
      <c r="G27" s="1229" t="s">
        <v>111</v>
      </c>
    </row>
    <row r="28" spans="1:7" ht="18" customHeight="1">
      <c r="A28" s="77"/>
      <c r="B28" s="1814" t="s">
        <v>1129</v>
      </c>
      <c r="C28" s="2445">
        <v>18</v>
      </c>
      <c r="D28" s="2445">
        <v>18</v>
      </c>
      <c r="E28" s="118" t="s">
        <v>111</v>
      </c>
      <c r="F28" s="119" t="s">
        <v>111</v>
      </c>
      <c r="G28" s="119" t="s">
        <v>111</v>
      </c>
    </row>
    <row r="29" spans="1:7" ht="18" customHeight="1">
      <c r="A29" s="2446"/>
      <c r="B29" s="1797" t="s">
        <v>1130</v>
      </c>
      <c r="C29" s="2447">
        <v>1</v>
      </c>
      <c r="D29" s="2433">
        <v>1</v>
      </c>
      <c r="E29" s="1055" t="s">
        <v>111</v>
      </c>
      <c r="F29" s="1055" t="s">
        <v>111</v>
      </c>
      <c r="G29" s="1055" t="s">
        <v>111</v>
      </c>
    </row>
    <row r="30" spans="1:7" ht="18" customHeight="1"/>
    <row r="31" spans="1:7" ht="18" customHeight="1">
      <c r="A31" s="444"/>
      <c r="B31" s="108"/>
      <c r="C31" s="443"/>
      <c r="D31" s="530"/>
      <c r="E31" s="185" t="s">
        <v>3791</v>
      </c>
    </row>
    <row r="32" spans="1:7" ht="18" customHeight="1">
      <c r="A32" s="2840" t="s">
        <v>1147</v>
      </c>
      <c r="B32" s="2841"/>
      <c r="C32" s="524" t="s">
        <v>3490</v>
      </c>
      <c r="D32" s="524" t="s">
        <v>1148</v>
      </c>
      <c r="E32" s="524" t="s">
        <v>3491</v>
      </c>
    </row>
    <row r="33" spans="1:5" ht="18" customHeight="1">
      <c r="A33" s="2454"/>
      <c r="B33" s="2455"/>
      <c r="C33" s="2456" t="s">
        <v>647</v>
      </c>
      <c r="D33" s="2457" t="s">
        <v>647</v>
      </c>
      <c r="E33" s="2456" t="s">
        <v>275</v>
      </c>
    </row>
    <row r="34" spans="1:5" ht="18" customHeight="1">
      <c r="A34" s="3086" t="s">
        <v>721</v>
      </c>
      <c r="B34" s="3087"/>
      <c r="C34" s="2448">
        <v>874</v>
      </c>
      <c r="D34" s="2448">
        <v>174</v>
      </c>
      <c r="E34" s="2449">
        <v>20.487804878048799</v>
      </c>
    </row>
    <row r="35" spans="1:5" ht="18" customHeight="1">
      <c r="A35" s="3082" t="s">
        <v>1149</v>
      </c>
      <c r="B35" s="3083"/>
      <c r="C35" s="2450">
        <v>184</v>
      </c>
      <c r="D35" s="2450">
        <v>68</v>
      </c>
      <c r="E35" s="2451">
        <v>35.869565217391305</v>
      </c>
    </row>
    <row r="36" spans="1:5" ht="18" customHeight="1">
      <c r="A36" s="3082" t="s">
        <v>1150</v>
      </c>
      <c r="B36" s="3083"/>
      <c r="C36" s="2450">
        <v>434</v>
      </c>
      <c r="D36" s="2450">
        <v>83</v>
      </c>
      <c r="E36" s="2451">
        <v>19</v>
      </c>
    </row>
    <row r="37" spans="1:5" ht="18" customHeight="1">
      <c r="A37" s="3082" t="s">
        <v>1151</v>
      </c>
      <c r="B37" s="3083"/>
      <c r="C37" s="2450">
        <v>241</v>
      </c>
      <c r="D37" s="2450">
        <v>19</v>
      </c>
      <c r="E37" s="2451">
        <v>7.9439252336448591</v>
      </c>
    </row>
    <row r="38" spans="1:5" ht="18" customHeight="1">
      <c r="A38" s="3082" t="s">
        <v>1152</v>
      </c>
      <c r="B38" s="3083"/>
      <c r="C38" s="2450" t="s">
        <v>111</v>
      </c>
      <c r="D38" s="2450" t="s">
        <v>111</v>
      </c>
      <c r="E38" s="2451" t="s">
        <v>111</v>
      </c>
    </row>
    <row r="39" spans="1:5" ht="18" customHeight="1">
      <c r="A39" s="3082" t="s">
        <v>1153</v>
      </c>
      <c r="B39" s="3083"/>
      <c r="C39" s="2450">
        <v>12</v>
      </c>
      <c r="D39" s="2450">
        <v>3</v>
      </c>
      <c r="E39" s="2451">
        <v>25</v>
      </c>
    </row>
    <row r="40" spans="1:5" ht="18" customHeight="1">
      <c r="A40" s="3084" t="s">
        <v>1154</v>
      </c>
      <c r="B40" s="3085"/>
      <c r="C40" s="2452">
        <v>3</v>
      </c>
      <c r="D40" s="2452">
        <v>1</v>
      </c>
      <c r="E40" s="2453">
        <v>33</v>
      </c>
    </row>
    <row r="41" spans="1:5" ht="18" customHeight="1">
      <c r="A41" s="2458" t="s">
        <v>4028</v>
      </c>
      <c r="B41" s="2459"/>
      <c r="C41" s="2459"/>
      <c r="D41" s="2459"/>
      <c r="E41" s="2459"/>
    </row>
    <row r="42" spans="1:5" ht="19.5" customHeight="1">
      <c r="A42" s="2459"/>
      <c r="B42" s="2459"/>
      <c r="C42" s="2459"/>
      <c r="D42" s="2459"/>
      <c r="E42" s="2459"/>
    </row>
    <row r="43" spans="1:5" ht="19.5" customHeight="1"/>
    <row r="44" spans="1:5" ht="19.5" customHeight="1"/>
    <row r="45" spans="1:5" ht="19.5" customHeight="1"/>
    <row r="46" spans="1:5" ht="19.5" customHeight="1"/>
    <row r="47" spans="1:5" ht="19.5" customHeight="1"/>
    <row r="48" spans="1:5" ht="19.5" customHeight="1"/>
    <row r="49" ht="19.5" customHeight="1"/>
  </sheetData>
  <mergeCells count="14">
    <mergeCell ref="G2:G3"/>
    <mergeCell ref="A39:B39"/>
    <mergeCell ref="A40:B40"/>
    <mergeCell ref="A32:B32"/>
    <mergeCell ref="A34:B34"/>
    <mergeCell ref="A35:B35"/>
    <mergeCell ref="A36:B36"/>
    <mergeCell ref="A37:B37"/>
    <mergeCell ref="A38:B38"/>
    <mergeCell ref="A4:B4"/>
    <mergeCell ref="A2:B3"/>
    <mergeCell ref="C2:C3"/>
    <mergeCell ref="D2:E2"/>
    <mergeCell ref="F2:F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A9B5-70AE-463B-86AE-C57F98154959}">
  <dimension ref="A1:M54"/>
  <sheetViews>
    <sheetView view="pageBreakPreview" zoomScaleNormal="100" zoomScaleSheetLayoutView="100" workbookViewId="0">
      <selection activeCell="I50" sqref="I50"/>
    </sheetView>
  </sheetViews>
  <sheetFormatPr defaultRowHeight="20.100000000000001" customHeight="1"/>
  <cols>
    <col min="1" max="1" width="10.25" style="1597" customWidth="1"/>
    <col min="2" max="9" width="8.875" style="1597" customWidth="1"/>
    <col min="10" max="10" width="9" style="1597" customWidth="1"/>
    <col min="11" max="11" width="9.75" style="1597" bestFit="1" customWidth="1"/>
    <col min="12" max="256" width="9" style="1597" customWidth="1"/>
    <col min="257" max="257" width="8.625" style="1597" customWidth="1"/>
    <col min="258" max="258" width="10.375" style="1597" customWidth="1"/>
    <col min="259" max="263" width="9.125" style="1597" bestFit="1" customWidth="1"/>
    <col min="264" max="265" width="9.75" style="1597" bestFit="1" customWidth="1"/>
    <col min="266" max="266" width="9" style="1597" customWidth="1"/>
    <col min="267" max="267" width="9.75" style="1597" bestFit="1" customWidth="1"/>
    <col min="268" max="512" width="9" style="1597" customWidth="1"/>
    <col min="513" max="513" width="8.625" style="1597" customWidth="1"/>
    <col min="514" max="514" width="10.375" style="1597" customWidth="1"/>
    <col min="515" max="519" width="9.125" style="1597" bestFit="1" customWidth="1"/>
    <col min="520" max="521" width="9.75" style="1597" bestFit="1" customWidth="1"/>
    <col min="522" max="522" width="9" style="1597" customWidth="1"/>
    <col min="523" max="523" width="9.75" style="1597" bestFit="1" customWidth="1"/>
    <col min="524" max="768" width="9" style="1597" customWidth="1"/>
    <col min="769" max="769" width="8.625" style="1597" customWidth="1"/>
    <col min="770" max="770" width="10.375" style="1597" customWidth="1"/>
    <col min="771" max="775" width="9.125" style="1597" bestFit="1" customWidth="1"/>
    <col min="776" max="777" width="9.75" style="1597" bestFit="1" customWidth="1"/>
    <col min="778" max="778" width="9" style="1597" customWidth="1"/>
    <col min="779" max="779" width="9.75" style="1597" bestFit="1" customWidth="1"/>
    <col min="780" max="1024" width="9" style="1597" customWidth="1"/>
    <col min="1025" max="1025" width="8.625" style="1597" customWidth="1"/>
    <col min="1026" max="1026" width="10.375" style="1597" customWidth="1"/>
    <col min="1027" max="1031" width="9.125" style="1597" bestFit="1" customWidth="1"/>
    <col min="1032" max="1033" width="9.75" style="1597" bestFit="1" customWidth="1"/>
    <col min="1034" max="1034" width="9" style="1597" customWidth="1"/>
    <col min="1035" max="1035" width="9.75" style="1597" bestFit="1" customWidth="1"/>
    <col min="1036" max="1280" width="9" style="1597" customWidth="1"/>
    <col min="1281" max="1281" width="8.625" style="1597" customWidth="1"/>
    <col min="1282" max="1282" width="10.375" style="1597" customWidth="1"/>
    <col min="1283" max="1287" width="9.125" style="1597" bestFit="1" customWidth="1"/>
    <col min="1288" max="1289" width="9.75" style="1597" bestFit="1" customWidth="1"/>
    <col min="1290" max="1290" width="9" style="1597" customWidth="1"/>
    <col min="1291" max="1291" width="9.75" style="1597" bestFit="1" customWidth="1"/>
    <col min="1292" max="1536" width="9" style="1597" customWidth="1"/>
    <col min="1537" max="1537" width="8.625" style="1597" customWidth="1"/>
    <col min="1538" max="1538" width="10.375" style="1597" customWidth="1"/>
    <col min="1539" max="1543" width="9.125" style="1597" bestFit="1" customWidth="1"/>
    <col min="1544" max="1545" width="9.75" style="1597" bestFit="1" customWidth="1"/>
    <col min="1546" max="1546" width="9" style="1597" customWidth="1"/>
    <col min="1547" max="1547" width="9.75" style="1597" bestFit="1" customWidth="1"/>
    <col min="1548" max="1792" width="9" style="1597" customWidth="1"/>
    <col min="1793" max="1793" width="8.625" style="1597" customWidth="1"/>
    <col min="1794" max="1794" width="10.375" style="1597" customWidth="1"/>
    <col min="1795" max="1799" width="9.125" style="1597" bestFit="1" customWidth="1"/>
    <col min="1800" max="1801" width="9.75" style="1597" bestFit="1" customWidth="1"/>
    <col min="1802" max="1802" width="9" style="1597" customWidth="1"/>
    <col min="1803" max="1803" width="9.75" style="1597" bestFit="1" customWidth="1"/>
    <col min="1804" max="2048" width="9" style="1597" customWidth="1"/>
    <col min="2049" max="2049" width="8.625" style="1597" customWidth="1"/>
    <col min="2050" max="2050" width="10.375" style="1597" customWidth="1"/>
    <col min="2051" max="2055" width="9.125" style="1597" bestFit="1" customWidth="1"/>
    <col min="2056" max="2057" width="9.75" style="1597" bestFit="1" customWidth="1"/>
    <col min="2058" max="2058" width="9" style="1597" customWidth="1"/>
    <col min="2059" max="2059" width="9.75" style="1597" bestFit="1" customWidth="1"/>
    <col min="2060" max="2304" width="9" style="1597" customWidth="1"/>
    <col min="2305" max="2305" width="8.625" style="1597" customWidth="1"/>
    <col min="2306" max="2306" width="10.375" style="1597" customWidth="1"/>
    <col min="2307" max="2311" width="9.125" style="1597" bestFit="1" customWidth="1"/>
    <col min="2312" max="2313" width="9.75" style="1597" bestFit="1" customWidth="1"/>
    <col min="2314" max="2314" width="9" style="1597" customWidth="1"/>
    <col min="2315" max="2315" width="9.75" style="1597" bestFit="1" customWidth="1"/>
    <col min="2316" max="2560" width="9" style="1597" customWidth="1"/>
    <col min="2561" max="2561" width="8.625" style="1597" customWidth="1"/>
    <col min="2562" max="2562" width="10.375" style="1597" customWidth="1"/>
    <col min="2563" max="2567" width="9.125" style="1597" bestFit="1" customWidth="1"/>
    <col min="2568" max="2569" width="9.75" style="1597" bestFit="1" customWidth="1"/>
    <col min="2570" max="2570" width="9" style="1597" customWidth="1"/>
    <col min="2571" max="2571" width="9.75" style="1597" bestFit="1" customWidth="1"/>
    <col min="2572" max="2816" width="9" style="1597" customWidth="1"/>
    <col min="2817" max="2817" width="8.625" style="1597" customWidth="1"/>
    <col min="2818" max="2818" width="10.375" style="1597" customWidth="1"/>
    <col min="2819" max="2823" width="9.125" style="1597" bestFit="1" customWidth="1"/>
    <col min="2824" max="2825" width="9.75" style="1597" bestFit="1" customWidth="1"/>
    <col min="2826" max="2826" width="9" style="1597" customWidth="1"/>
    <col min="2827" max="2827" width="9.75" style="1597" bestFit="1" customWidth="1"/>
    <col min="2828" max="3072" width="9" style="1597" customWidth="1"/>
    <col min="3073" max="3073" width="8.625" style="1597" customWidth="1"/>
    <col min="3074" max="3074" width="10.375" style="1597" customWidth="1"/>
    <col min="3075" max="3079" width="9.125" style="1597" bestFit="1" customWidth="1"/>
    <col min="3080" max="3081" width="9.75" style="1597" bestFit="1" customWidth="1"/>
    <col min="3082" max="3082" width="9" style="1597" customWidth="1"/>
    <col min="3083" max="3083" width="9.75" style="1597" bestFit="1" customWidth="1"/>
    <col min="3084" max="3328" width="9" style="1597" customWidth="1"/>
    <col min="3329" max="3329" width="8.625" style="1597" customWidth="1"/>
    <col min="3330" max="3330" width="10.375" style="1597" customWidth="1"/>
    <col min="3331" max="3335" width="9.125" style="1597" bestFit="1" customWidth="1"/>
    <col min="3336" max="3337" width="9.75" style="1597" bestFit="1" customWidth="1"/>
    <col min="3338" max="3338" width="9" style="1597" customWidth="1"/>
    <col min="3339" max="3339" width="9.75" style="1597" bestFit="1" customWidth="1"/>
    <col min="3340" max="3584" width="9" style="1597" customWidth="1"/>
    <col min="3585" max="3585" width="8.625" style="1597" customWidth="1"/>
    <col min="3586" max="3586" width="10.375" style="1597" customWidth="1"/>
    <col min="3587" max="3591" width="9.125" style="1597" bestFit="1" customWidth="1"/>
    <col min="3592" max="3593" width="9.75" style="1597" bestFit="1" customWidth="1"/>
    <col min="3594" max="3594" width="9" style="1597" customWidth="1"/>
    <col min="3595" max="3595" width="9.75" style="1597" bestFit="1" customWidth="1"/>
    <col min="3596" max="3840" width="9" style="1597" customWidth="1"/>
    <col min="3841" max="3841" width="8.625" style="1597" customWidth="1"/>
    <col min="3842" max="3842" width="10.375" style="1597" customWidth="1"/>
    <col min="3843" max="3847" width="9.125" style="1597" bestFit="1" customWidth="1"/>
    <col min="3848" max="3849" width="9.75" style="1597" bestFit="1" customWidth="1"/>
    <col min="3850" max="3850" width="9" style="1597" customWidth="1"/>
    <col min="3851" max="3851" width="9.75" style="1597" bestFit="1" customWidth="1"/>
    <col min="3852" max="4096" width="9" style="1597" customWidth="1"/>
    <col min="4097" max="4097" width="8.625" style="1597" customWidth="1"/>
    <col min="4098" max="4098" width="10.375" style="1597" customWidth="1"/>
    <col min="4099" max="4103" width="9.125" style="1597" bestFit="1" customWidth="1"/>
    <col min="4104" max="4105" width="9.75" style="1597" bestFit="1" customWidth="1"/>
    <col min="4106" max="4106" width="9" style="1597" customWidth="1"/>
    <col min="4107" max="4107" width="9.75" style="1597" bestFit="1" customWidth="1"/>
    <col min="4108" max="4352" width="9" style="1597" customWidth="1"/>
    <col min="4353" max="4353" width="8.625" style="1597" customWidth="1"/>
    <col min="4354" max="4354" width="10.375" style="1597" customWidth="1"/>
    <col min="4355" max="4359" width="9.125" style="1597" bestFit="1" customWidth="1"/>
    <col min="4360" max="4361" width="9.75" style="1597" bestFit="1" customWidth="1"/>
    <col min="4362" max="4362" width="9" style="1597" customWidth="1"/>
    <col min="4363" max="4363" width="9.75" style="1597" bestFit="1" customWidth="1"/>
    <col min="4364" max="4608" width="9" style="1597" customWidth="1"/>
    <col min="4609" max="4609" width="8.625" style="1597" customWidth="1"/>
    <col min="4610" max="4610" width="10.375" style="1597" customWidth="1"/>
    <col min="4611" max="4615" width="9.125" style="1597" bestFit="1" customWidth="1"/>
    <col min="4616" max="4617" width="9.75" style="1597" bestFit="1" customWidth="1"/>
    <col min="4618" max="4618" width="9" style="1597" customWidth="1"/>
    <col min="4619" max="4619" width="9.75" style="1597" bestFit="1" customWidth="1"/>
    <col min="4620" max="4864" width="9" style="1597" customWidth="1"/>
    <col min="4865" max="4865" width="8.625" style="1597" customWidth="1"/>
    <col min="4866" max="4866" width="10.375" style="1597" customWidth="1"/>
    <col min="4867" max="4871" width="9.125" style="1597" bestFit="1" customWidth="1"/>
    <col min="4872" max="4873" width="9.75" style="1597" bestFit="1" customWidth="1"/>
    <col min="4874" max="4874" width="9" style="1597" customWidth="1"/>
    <col min="4875" max="4875" width="9.75" style="1597" bestFit="1" customWidth="1"/>
    <col min="4876" max="5120" width="9" style="1597" customWidth="1"/>
    <col min="5121" max="5121" width="8.625" style="1597" customWidth="1"/>
    <col min="5122" max="5122" width="10.375" style="1597" customWidth="1"/>
    <col min="5123" max="5127" width="9.125" style="1597" bestFit="1" customWidth="1"/>
    <col min="5128" max="5129" width="9.75" style="1597" bestFit="1" customWidth="1"/>
    <col min="5130" max="5130" width="9" style="1597" customWidth="1"/>
    <col min="5131" max="5131" width="9.75" style="1597" bestFit="1" customWidth="1"/>
    <col min="5132" max="5376" width="9" style="1597" customWidth="1"/>
    <col min="5377" max="5377" width="8.625" style="1597" customWidth="1"/>
    <col min="5378" max="5378" width="10.375" style="1597" customWidth="1"/>
    <col min="5379" max="5383" width="9.125" style="1597" bestFit="1" customWidth="1"/>
    <col min="5384" max="5385" width="9.75" style="1597" bestFit="1" customWidth="1"/>
    <col min="5386" max="5386" width="9" style="1597" customWidth="1"/>
    <col min="5387" max="5387" width="9.75" style="1597" bestFit="1" customWidth="1"/>
    <col min="5388" max="5632" width="9" style="1597" customWidth="1"/>
    <col min="5633" max="5633" width="8.625" style="1597" customWidth="1"/>
    <col min="5634" max="5634" width="10.375" style="1597" customWidth="1"/>
    <col min="5635" max="5639" width="9.125" style="1597" bestFit="1" customWidth="1"/>
    <col min="5640" max="5641" width="9.75" style="1597" bestFit="1" customWidth="1"/>
    <col min="5642" max="5642" width="9" style="1597" customWidth="1"/>
    <col min="5643" max="5643" width="9.75" style="1597" bestFit="1" customWidth="1"/>
    <col min="5644" max="5888" width="9" style="1597" customWidth="1"/>
    <col min="5889" max="5889" width="8.625" style="1597" customWidth="1"/>
    <col min="5890" max="5890" width="10.375" style="1597" customWidth="1"/>
    <col min="5891" max="5895" width="9.125" style="1597" bestFit="1" customWidth="1"/>
    <col min="5896" max="5897" width="9.75" style="1597" bestFit="1" customWidth="1"/>
    <col min="5898" max="5898" width="9" style="1597" customWidth="1"/>
    <col min="5899" max="5899" width="9.75" style="1597" bestFit="1" customWidth="1"/>
    <col min="5900" max="6144" width="9" style="1597" customWidth="1"/>
    <col min="6145" max="6145" width="8.625" style="1597" customWidth="1"/>
    <col min="6146" max="6146" width="10.375" style="1597" customWidth="1"/>
    <col min="6147" max="6151" width="9.125" style="1597" bestFit="1" customWidth="1"/>
    <col min="6152" max="6153" width="9.75" style="1597" bestFit="1" customWidth="1"/>
    <col min="6154" max="6154" width="9" style="1597" customWidth="1"/>
    <col min="6155" max="6155" width="9.75" style="1597" bestFit="1" customWidth="1"/>
    <col min="6156" max="6400" width="9" style="1597" customWidth="1"/>
    <col min="6401" max="6401" width="8.625" style="1597" customWidth="1"/>
    <col min="6402" max="6402" width="10.375" style="1597" customWidth="1"/>
    <col min="6403" max="6407" width="9.125" style="1597" bestFit="1" customWidth="1"/>
    <col min="6408" max="6409" width="9.75" style="1597" bestFit="1" customWidth="1"/>
    <col min="6410" max="6410" width="9" style="1597" customWidth="1"/>
    <col min="6411" max="6411" width="9.75" style="1597" bestFit="1" customWidth="1"/>
    <col min="6412" max="6656" width="9" style="1597" customWidth="1"/>
    <col min="6657" max="6657" width="8.625" style="1597" customWidth="1"/>
    <col min="6658" max="6658" width="10.375" style="1597" customWidth="1"/>
    <col min="6659" max="6663" width="9.125" style="1597" bestFit="1" customWidth="1"/>
    <col min="6664" max="6665" width="9.75" style="1597" bestFit="1" customWidth="1"/>
    <col min="6666" max="6666" width="9" style="1597" customWidth="1"/>
    <col min="6667" max="6667" width="9.75" style="1597" bestFit="1" customWidth="1"/>
    <col min="6668" max="6912" width="9" style="1597" customWidth="1"/>
    <col min="6913" max="6913" width="8.625" style="1597" customWidth="1"/>
    <col min="6914" max="6914" width="10.375" style="1597" customWidth="1"/>
    <col min="6915" max="6919" width="9.125" style="1597" bestFit="1" customWidth="1"/>
    <col min="6920" max="6921" width="9.75" style="1597" bestFit="1" customWidth="1"/>
    <col min="6922" max="6922" width="9" style="1597" customWidth="1"/>
    <col min="6923" max="6923" width="9.75" style="1597" bestFit="1" customWidth="1"/>
    <col min="6924" max="7168" width="9" style="1597" customWidth="1"/>
    <col min="7169" max="7169" width="8.625" style="1597" customWidth="1"/>
    <col min="7170" max="7170" width="10.375" style="1597" customWidth="1"/>
    <col min="7171" max="7175" width="9.125" style="1597" bestFit="1" customWidth="1"/>
    <col min="7176" max="7177" width="9.75" style="1597" bestFit="1" customWidth="1"/>
    <col min="7178" max="7178" width="9" style="1597" customWidth="1"/>
    <col min="7179" max="7179" width="9.75" style="1597" bestFit="1" customWidth="1"/>
    <col min="7180" max="7424" width="9" style="1597" customWidth="1"/>
    <col min="7425" max="7425" width="8.625" style="1597" customWidth="1"/>
    <col min="7426" max="7426" width="10.375" style="1597" customWidth="1"/>
    <col min="7427" max="7431" width="9.125" style="1597" bestFit="1" customWidth="1"/>
    <col min="7432" max="7433" width="9.75" style="1597" bestFit="1" customWidth="1"/>
    <col min="7434" max="7434" width="9" style="1597" customWidth="1"/>
    <col min="7435" max="7435" width="9.75" style="1597" bestFit="1" customWidth="1"/>
    <col min="7436" max="7680" width="9" style="1597" customWidth="1"/>
    <col min="7681" max="7681" width="8.625" style="1597" customWidth="1"/>
    <col min="7682" max="7682" width="10.375" style="1597" customWidth="1"/>
    <col min="7683" max="7687" width="9.125" style="1597" bestFit="1" customWidth="1"/>
    <col min="7688" max="7689" width="9.75" style="1597" bestFit="1" customWidth="1"/>
    <col min="7690" max="7690" width="9" style="1597" customWidth="1"/>
    <col min="7691" max="7691" width="9.75" style="1597" bestFit="1" customWidth="1"/>
    <col min="7692" max="7936" width="9" style="1597" customWidth="1"/>
    <col min="7937" max="7937" width="8.625" style="1597" customWidth="1"/>
    <col min="7938" max="7938" width="10.375" style="1597" customWidth="1"/>
    <col min="7939" max="7943" width="9.125" style="1597" bestFit="1" customWidth="1"/>
    <col min="7944" max="7945" width="9.75" style="1597" bestFit="1" customWidth="1"/>
    <col min="7946" max="7946" width="9" style="1597" customWidth="1"/>
    <col min="7947" max="7947" width="9.75" style="1597" bestFit="1" customWidth="1"/>
    <col min="7948" max="8192" width="9" style="1597" customWidth="1"/>
    <col min="8193" max="8193" width="8.625" style="1597" customWidth="1"/>
    <col min="8194" max="8194" width="10.375" style="1597" customWidth="1"/>
    <col min="8195" max="8199" width="9.125" style="1597" bestFit="1" customWidth="1"/>
    <col min="8200" max="8201" width="9.75" style="1597" bestFit="1" customWidth="1"/>
    <col min="8202" max="8202" width="9" style="1597" customWidth="1"/>
    <col min="8203" max="8203" width="9.75" style="1597" bestFit="1" customWidth="1"/>
    <col min="8204" max="8448" width="9" style="1597" customWidth="1"/>
    <col min="8449" max="8449" width="8.625" style="1597" customWidth="1"/>
    <col min="8450" max="8450" width="10.375" style="1597" customWidth="1"/>
    <col min="8451" max="8455" width="9.125" style="1597" bestFit="1" customWidth="1"/>
    <col min="8456" max="8457" width="9.75" style="1597" bestFit="1" customWidth="1"/>
    <col min="8458" max="8458" width="9" style="1597" customWidth="1"/>
    <col min="8459" max="8459" width="9.75" style="1597" bestFit="1" customWidth="1"/>
    <col min="8460" max="8704" width="9" style="1597" customWidth="1"/>
    <col min="8705" max="8705" width="8.625" style="1597" customWidth="1"/>
    <col min="8706" max="8706" width="10.375" style="1597" customWidth="1"/>
    <col min="8707" max="8711" width="9.125" style="1597" bestFit="1" customWidth="1"/>
    <col min="8712" max="8713" width="9.75" style="1597" bestFit="1" customWidth="1"/>
    <col min="8714" max="8714" width="9" style="1597" customWidth="1"/>
    <col min="8715" max="8715" width="9.75" style="1597" bestFit="1" customWidth="1"/>
    <col min="8716" max="8960" width="9" style="1597" customWidth="1"/>
    <col min="8961" max="8961" width="8.625" style="1597" customWidth="1"/>
    <col min="8962" max="8962" width="10.375" style="1597" customWidth="1"/>
    <col min="8963" max="8967" width="9.125" style="1597" bestFit="1" customWidth="1"/>
    <col min="8968" max="8969" width="9.75" style="1597" bestFit="1" customWidth="1"/>
    <col min="8970" max="8970" width="9" style="1597" customWidth="1"/>
    <col min="8971" max="8971" width="9.75" style="1597" bestFit="1" customWidth="1"/>
    <col min="8972" max="9216" width="9" style="1597" customWidth="1"/>
    <col min="9217" max="9217" width="8.625" style="1597" customWidth="1"/>
    <col min="9218" max="9218" width="10.375" style="1597" customWidth="1"/>
    <col min="9219" max="9223" width="9.125" style="1597" bestFit="1" customWidth="1"/>
    <col min="9224" max="9225" width="9.75" style="1597" bestFit="1" customWidth="1"/>
    <col min="9226" max="9226" width="9" style="1597" customWidth="1"/>
    <col min="9227" max="9227" width="9.75" style="1597" bestFit="1" customWidth="1"/>
    <col min="9228" max="9472" width="9" style="1597" customWidth="1"/>
    <col min="9473" max="9473" width="8.625" style="1597" customWidth="1"/>
    <col min="9474" max="9474" width="10.375" style="1597" customWidth="1"/>
    <col min="9475" max="9479" width="9.125" style="1597" bestFit="1" customWidth="1"/>
    <col min="9480" max="9481" width="9.75" style="1597" bestFit="1" customWidth="1"/>
    <col min="9482" max="9482" width="9" style="1597" customWidth="1"/>
    <col min="9483" max="9483" width="9.75" style="1597" bestFit="1" customWidth="1"/>
    <col min="9484" max="9728" width="9" style="1597" customWidth="1"/>
    <col min="9729" max="9729" width="8.625" style="1597" customWidth="1"/>
    <col min="9730" max="9730" width="10.375" style="1597" customWidth="1"/>
    <col min="9731" max="9735" width="9.125" style="1597" bestFit="1" customWidth="1"/>
    <col min="9736" max="9737" width="9.75" style="1597" bestFit="1" customWidth="1"/>
    <col min="9738" max="9738" width="9" style="1597" customWidth="1"/>
    <col min="9739" max="9739" width="9.75" style="1597" bestFit="1" customWidth="1"/>
    <col min="9740" max="9984" width="9" style="1597" customWidth="1"/>
    <col min="9985" max="9985" width="8.625" style="1597" customWidth="1"/>
    <col min="9986" max="9986" width="10.375" style="1597" customWidth="1"/>
    <col min="9987" max="9991" width="9.125" style="1597" bestFit="1" customWidth="1"/>
    <col min="9992" max="9993" width="9.75" style="1597" bestFit="1" customWidth="1"/>
    <col min="9994" max="9994" width="9" style="1597" customWidth="1"/>
    <col min="9995" max="9995" width="9.75" style="1597" bestFit="1" customWidth="1"/>
    <col min="9996" max="10240" width="9" style="1597" customWidth="1"/>
    <col min="10241" max="10241" width="8.625" style="1597" customWidth="1"/>
    <col min="10242" max="10242" width="10.375" style="1597" customWidth="1"/>
    <col min="10243" max="10247" width="9.125" style="1597" bestFit="1" customWidth="1"/>
    <col min="10248" max="10249" width="9.75" style="1597" bestFit="1" customWidth="1"/>
    <col min="10250" max="10250" width="9" style="1597" customWidth="1"/>
    <col min="10251" max="10251" width="9.75" style="1597" bestFit="1" customWidth="1"/>
    <col min="10252" max="10496" width="9" style="1597" customWidth="1"/>
    <col min="10497" max="10497" width="8.625" style="1597" customWidth="1"/>
    <col min="10498" max="10498" width="10.375" style="1597" customWidth="1"/>
    <col min="10499" max="10503" width="9.125" style="1597" bestFit="1" customWidth="1"/>
    <col min="10504" max="10505" width="9.75" style="1597" bestFit="1" customWidth="1"/>
    <col min="10506" max="10506" width="9" style="1597" customWidth="1"/>
    <col min="10507" max="10507" width="9.75" style="1597" bestFit="1" customWidth="1"/>
    <col min="10508" max="10752" width="9" style="1597" customWidth="1"/>
    <col min="10753" max="10753" width="8.625" style="1597" customWidth="1"/>
    <col min="10754" max="10754" width="10.375" style="1597" customWidth="1"/>
    <col min="10755" max="10759" width="9.125" style="1597" bestFit="1" customWidth="1"/>
    <col min="10760" max="10761" width="9.75" style="1597" bestFit="1" customWidth="1"/>
    <col min="10762" max="10762" width="9" style="1597" customWidth="1"/>
    <col min="10763" max="10763" width="9.75" style="1597" bestFit="1" customWidth="1"/>
    <col min="10764" max="11008" width="9" style="1597" customWidth="1"/>
    <col min="11009" max="11009" width="8.625" style="1597" customWidth="1"/>
    <col min="11010" max="11010" width="10.375" style="1597" customWidth="1"/>
    <col min="11011" max="11015" width="9.125" style="1597" bestFit="1" customWidth="1"/>
    <col min="11016" max="11017" width="9.75" style="1597" bestFit="1" customWidth="1"/>
    <col min="11018" max="11018" width="9" style="1597" customWidth="1"/>
    <col min="11019" max="11019" width="9.75" style="1597" bestFit="1" customWidth="1"/>
    <col min="11020" max="11264" width="9" style="1597" customWidth="1"/>
    <col min="11265" max="11265" width="8.625" style="1597" customWidth="1"/>
    <col min="11266" max="11266" width="10.375" style="1597" customWidth="1"/>
    <col min="11267" max="11271" width="9.125" style="1597" bestFit="1" customWidth="1"/>
    <col min="11272" max="11273" width="9.75" style="1597" bestFit="1" customWidth="1"/>
    <col min="11274" max="11274" width="9" style="1597" customWidth="1"/>
    <col min="11275" max="11275" width="9.75" style="1597" bestFit="1" customWidth="1"/>
    <col min="11276" max="11520" width="9" style="1597" customWidth="1"/>
    <col min="11521" max="11521" width="8.625" style="1597" customWidth="1"/>
    <col min="11522" max="11522" width="10.375" style="1597" customWidth="1"/>
    <col min="11523" max="11527" width="9.125" style="1597" bestFit="1" customWidth="1"/>
    <col min="11528" max="11529" width="9.75" style="1597" bestFit="1" customWidth="1"/>
    <col min="11530" max="11530" width="9" style="1597" customWidth="1"/>
    <col min="11531" max="11531" width="9.75" style="1597" bestFit="1" customWidth="1"/>
    <col min="11532" max="11776" width="9" style="1597" customWidth="1"/>
    <col min="11777" max="11777" width="8.625" style="1597" customWidth="1"/>
    <col min="11778" max="11778" width="10.375" style="1597" customWidth="1"/>
    <col min="11779" max="11783" width="9.125" style="1597" bestFit="1" customWidth="1"/>
    <col min="11784" max="11785" width="9.75" style="1597" bestFit="1" customWidth="1"/>
    <col min="11786" max="11786" width="9" style="1597" customWidth="1"/>
    <col min="11787" max="11787" width="9.75" style="1597" bestFit="1" customWidth="1"/>
    <col min="11788" max="12032" width="9" style="1597" customWidth="1"/>
    <col min="12033" max="12033" width="8.625" style="1597" customWidth="1"/>
    <col min="12034" max="12034" width="10.375" style="1597" customWidth="1"/>
    <col min="12035" max="12039" width="9.125" style="1597" bestFit="1" customWidth="1"/>
    <col min="12040" max="12041" width="9.75" style="1597" bestFit="1" customWidth="1"/>
    <col min="12042" max="12042" width="9" style="1597" customWidth="1"/>
    <col min="12043" max="12043" width="9.75" style="1597" bestFit="1" customWidth="1"/>
    <col min="12044" max="12288" width="9" style="1597" customWidth="1"/>
    <col min="12289" max="12289" width="8.625" style="1597" customWidth="1"/>
    <col min="12290" max="12290" width="10.375" style="1597" customWidth="1"/>
    <col min="12291" max="12295" width="9.125" style="1597" bestFit="1" customWidth="1"/>
    <col min="12296" max="12297" width="9.75" style="1597" bestFit="1" customWidth="1"/>
    <col min="12298" max="12298" width="9" style="1597" customWidth="1"/>
    <col min="12299" max="12299" width="9.75" style="1597" bestFit="1" customWidth="1"/>
    <col min="12300" max="12544" width="9" style="1597" customWidth="1"/>
    <col min="12545" max="12545" width="8.625" style="1597" customWidth="1"/>
    <col min="12546" max="12546" width="10.375" style="1597" customWidth="1"/>
    <col min="12547" max="12551" width="9.125" style="1597" bestFit="1" customWidth="1"/>
    <col min="12552" max="12553" width="9.75" style="1597" bestFit="1" customWidth="1"/>
    <col min="12554" max="12554" width="9" style="1597" customWidth="1"/>
    <col min="12555" max="12555" width="9.75" style="1597" bestFit="1" customWidth="1"/>
    <col min="12556" max="12800" width="9" style="1597" customWidth="1"/>
    <col min="12801" max="12801" width="8.625" style="1597" customWidth="1"/>
    <col min="12802" max="12802" width="10.375" style="1597" customWidth="1"/>
    <col min="12803" max="12807" width="9.125" style="1597" bestFit="1" customWidth="1"/>
    <col min="12808" max="12809" width="9.75" style="1597" bestFit="1" customWidth="1"/>
    <col min="12810" max="12810" width="9" style="1597" customWidth="1"/>
    <col min="12811" max="12811" width="9.75" style="1597" bestFit="1" customWidth="1"/>
    <col min="12812" max="13056" width="9" style="1597" customWidth="1"/>
    <col min="13057" max="13057" width="8.625" style="1597" customWidth="1"/>
    <col min="13058" max="13058" width="10.375" style="1597" customWidth="1"/>
    <col min="13059" max="13063" width="9.125" style="1597" bestFit="1" customWidth="1"/>
    <col min="13064" max="13065" width="9.75" style="1597" bestFit="1" customWidth="1"/>
    <col min="13066" max="13066" width="9" style="1597" customWidth="1"/>
    <col min="13067" max="13067" width="9.75" style="1597" bestFit="1" customWidth="1"/>
    <col min="13068" max="13312" width="9" style="1597" customWidth="1"/>
    <col min="13313" max="13313" width="8.625" style="1597" customWidth="1"/>
    <col min="13314" max="13314" width="10.375" style="1597" customWidth="1"/>
    <col min="13315" max="13319" width="9.125" style="1597" bestFit="1" customWidth="1"/>
    <col min="13320" max="13321" width="9.75" style="1597" bestFit="1" customWidth="1"/>
    <col min="13322" max="13322" width="9" style="1597" customWidth="1"/>
    <col min="13323" max="13323" width="9.75" style="1597" bestFit="1" customWidth="1"/>
    <col min="13324" max="13568" width="9" style="1597" customWidth="1"/>
    <col min="13569" max="13569" width="8.625" style="1597" customWidth="1"/>
    <col min="13570" max="13570" width="10.375" style="1597" customWidth="1"/>
    <col min="13571" max="13575" width="9.125" style="1597" bestFit="1" customWidth="1"/>
    <col min="13576" max="13577" width="9.75" style="1597" bestFit="1" customWidth="1"/>
    <col min="13578" max="13578" width="9" style="1597" customWidth="1"/>
    <col min="13579" max="13579" width="9.75" style="1597" bestFit="1" customWidth="1"/>
    <col min="13580" max="13824" width="9" style="1597" customWidth="1"/>
    <col min="13825" max="13825" width="8.625" style="1597" customWidth="1"/>
    <col min="13826" max="13826" width="10.375" style="1597" customWidth="1"/>
    <col min="13827" max="13831" width="9.125" style="1597" bestFit="1" customWidth="1"/>
    <col min="13832" max="13833" width="9.75" style="1597" bestFit="1" customWidth="1"/>
    <col min="13834" max="13834" width="9" style="1597" customWidth="1"/>
    <col min="13835" max="13835" width="9.75" style="1597" bestFit="1" customWidth="1"/>
    <col min="13836" max="14080" width="9" style="1597" customWidth="1"/>
    <col min="14081" max="14081" width="8.625" style="1597" customWidth="1"/>
    <col min="14082" max="14082" width="10.375" style="1597" customWidth="1"/>
    <col min="14083" max="14087" width="9.125" style="1597" bestFit="1" customWidth="1"/>
    <col min="14088" max="14089" width="9.75" style="1597" bestFit="1" customWidth="1"/>
    <col min="14090" max="14090" width="9" style="1597" customWidth="1"/>
    <col min="14091" max="14091" width="9.75" style="1597" bestFit="1" customWidth="1"/>
    <col min="14092" max="14336" width="9" style="1597" customWidth="1"/>
    <col min="14337" max="14337" width="8.625" style="1597" customWidth="1"/>
    <col min="14338" max="14338" width="10.375" style="1597" customWidth="1"/>
    <col min="14339" max="14343" width="9.125" style="1597" bestFit="1" customWidth="1"/>
    <col min="14344" max="14345" width="9.75" style="1597" bestFit="1" customWidth="1"/>
    <col min="14346" max="14346" width="9" style="1597" customWidth="1"/>
    <col min="14347" max="14347" width="9.75" style="1597" bestFit="1" customWidth="1"/>
    <col min="14348" max="14592" width="9" style="1597" customWidth="1"/>
    <col min="14593" max="14593" width="8.625" style="1597" customWidth="1"/>
    <col min="14594" max="14594" width="10.375" style="1597" customWidth="1"/>
    <col min="14595" max="14599" width="9.125" style="1597" bestFit="1" customWidth="1"/>
    <col min="14600" max="14601" width="9.75" style="1597" bestFit="1" customWidth="1"/>
    <col min="14602" max="14602" width="9" style="1597" customWidth="1"/>
    <col min="14603" max="14603" width="9.75" style="1597" bestFit="1" customWidth="1"/>
    <col min="14604" max="14848" width="9" style="1597" customWidth="1"/>
    <col min="14849" max="14849" width="8.625" style="1597" customWidth="1"/>
    <col min="14850" max="14850" width="10.375" style="1597" customWidth="1"/>
    <col min="14851" max="14855" width="9.125" style="1597" bestFit="1" customWidth="1"/>
    <col min="14856" max="14857" width="9.75" style="1597" bestFit="1" customWidth="1"/>
    <col min="14858" max="14858" width="9" style="1597" customWidth="1"/>
    <col min="14859" max="14859" width="9.75" style="1597" bestFit="1" customWidth="1"/>
    <col min="14860" max="15104" width="9" style="1597" customWidth="1"/>
    <col min="15105" max="15105" width="8.625" style="1597" customWidth="1"/>
    <col min="15106" max="15106" width="10.375" style="1597" customWidth="1"/>
    <col min="15107" max="15111" width="9.125" style="1597" bestFit="1" customWidth="1"/>
    <col min="15112" max="15113" width="9.75" style="1597" bestFit="1" customWidth="1"/>
    <col min="15114" max="15114" width="9" style="1597" customWidth="1"/>
    <col min="15115" max="15115" width="9.75" style="1597" bestFit="1" customWidth="1"/>
    <col min="15116" max="15360" width="9" style="1597" customWidth="1"/>
    <col min="15361" max="15361" width="8.625" style="1597" customWidth="1"/>
    <col min="15362" max="15362" width="10.375" style="1597" customWidth="1"/>
    <col min="15363" max="15367" width="9.125" style="1597" bestFit="1" customWidth="1"/>
    <col min="15368" max="15369" width="9.75" style="1597" bestFit="1" customWidth="1"/>
    <col min="15370" max="15370" width="9" style="1597" customWidth="1"/>
    <col min="15371" max="15371" width="9.75" style="1597" bestFit="1" customWidth="1"/>
    <col min="15372" max="15616" width="9" style="1597" customWidth="1"/>
    <col min="15617" max="15617" width="8.625" style="1597" customWidth="1"/>
    <col min="15618" max="15618" width="10.375" style="1597" customWidth="1"/>
    <col min="15619" max="15623" width="9.125" style="1597" bestFit="1" customWidth="1"/>
    <col min="15624" max="15625" width="9.75" style="1597" bestFit="1" customWidth="1"/>
    <col min="15626" max="15626" width="9" style="1597" customWidth="1"/>
    <col min="15627" max="15627" width="9.75" style="1597" bestFit="1" customWidth="1"/>
    <col min="15628" max="15872" width="9" style="1597" customWidth="1"/>
    <col min="15873" max="15873" width="8.625" style="1597" customWidth="1"/>
    <col min="15874" max="15874" width="10.375" style="1597" customWidth="1"/>
    <col min="15875" max="15879" width="9.125" style="1597" bestFit="1" customWidth="1"/>
    <col min="15880" max="15881" width="9.75" style="1597" bestFit="1" customWidth="1"/>
    <col min="15882" max="15882" width="9" style="1597" customWidth="1"/>
    <col min="15883" max="15883" width="9.75" style="1597" bestFit="1" customWidth="1"/>
    <col min="15884" max="16128" width="9" style="1597" customWidth="1"/>
    <col min="16129" max="16129" width="8.625" style="1597" customWidth="1"/>
    <col min="16130" max="16130" width="10.375" style="1597" customWidth="1"/>
    <col min="16131" max="16135" width="9.125" style="1597" bestFit="1" customWidth="1"/>
    <col min="16136" max="16137" width="9.75" style="1597" bestFit="1" customWidth="1"/>
    <col min="16138" max="16138" width="9" style="1597" customWidth="1"/>
    <col min="16139" max="16139" width="9.75" style="1597" bestFit="1" customWidth="1"/>
    <col min="16140" max="16384" width="9" style="1597" customWidth="1"/>
  </cols>
  <sheetData>
    <row r="1" spans="1:13" ht="25.5" customHeight="1">
      <c r="A1" s="1595" t="s">
        <v>3792</v>
      </c>
      <c r="B1" s="1596"/>
      <c r="C1" s="1596"/>
      <c r="D1" s="1596"/>
      <c r="E1" s="1596"/>
    </row>
    <row r="2" spans="1:13" ht="18" customHeight="1">
      <c r="A2" s="3089" t="s">
        <v>3793</v>
      </c>
      <c r="B2" s="3091" t="s">
        <v>3794</v>
      </c>
      <c r="C2" s="3092"/>
      <c r="D2" s="3092"/>
      <c r="E2" s="3092"/>
      <c r="F2" s="3092"/>
      <c r="G2" s="3092"/>
      <c r="H2" s="3092"/>
      <c r="I2" s="3092"/>
      <c r="K2" s="1598"/>
      <c r="L2" s="1598"/>
      <c r="M2" s="1598"/>
    </row>
    <row r="3" spans="1:13" ht="18" customHeight="1">
      <c r="A3" s="3090"/>
      <c r="B3" s="1599" t="s">
        <v>3795</v>
      </c>
      <c r="C3" s="1599" t="s">
        <v>3796</v>
      </c>
      <c r="D3" s="1599" t="s">
        <v>3797</v>
      </c>
      <c r="E3" s="1599" t="s">
        <v>3798</v>
      </c>
      <c r="F3" s="1599" t="s">
        <v>3799</v>
      </c>
      <c r="G3" s="1599" t="s">
        <v>3800</v>
      </c>
      <c r="H3" s="1599" t="s">
        <v>3801</v>
      </c>
      <c r="I3" s="1600" t="s">
        <v>3802</v>
      </c>
      <c r="K3" s="1598"/>
      <c r="L3" s="1601"/>
      <c r="M3" s="1601"/>
    </row>
    <row r="4" spans="1:13" ht="18" customHeight="1">
      <c r="A4" s="1602"/>
      <c r="B4" s="1603" t="s">
        <v>3774</v>
      </c>
      <c r="C4" s="1603" t="s">
        <v>3774</v>
      </c>
      <c r="D4" s="1603" t="s">
        <v>3774</v>
      </c>
      <c r="E4" s="1603" t="s">
        <v>3774</v>
      </c>
      <c r="F4" s="1603" t="s">
        <v>3774</v>
      </c>
      <c r="G4" s="1603" t="s">
        <v>3774</v>
      </c>
      <c r="H4" s="1603" t="s">
        <v>3774</v>
      </c>
      <c r="I4" s="1604" t="s">
        <v>3774</v>
      </c>
      <c r="K4" s="1598"/>
      <c r="L4" s="1605"/>
      <c r="M4" s="1605"/>
    </row>
    <row r="5" spans="1:13" ht="18" customHeight="1">
      <c r="A5" s="1606" t="s">
        <v>3803</v>
      </c>
      <c r="B5" s="1607">
        <v>1836400</v>
      </c>
      <c r="C5" s="1607">
        <v>343800</v>
      </c>
      <c r="D5" s="1607">
        <v>52600</v>
      </c>
      <c r="E5" s="1607">
        <v>71200</v>
      </c>
      <c r="F5" s="1607">
        <v>111000</v>
      </c>
      <c r="G5" s="1607">
        <v>127600</v>
      </c>
      <c r="H5" s="1607">
        <v>197630</v>
      </c>
      <c r="I5" s="1608">
        <v>157800</v>
      </c>
      <c r="K5" s="1601"/>
      <c r="L5" s="1609"/>
      <c r="M5" s="1609"/>
    </row>
    <row r="6" spans="1:13" ht="18" customHeight="1">
      <c r="A6" s="1606">
        <v>21</v>
      </c>
      <c r="B6" s="1607">
        <v>1581700</v>
      </c>
      <c r="C6" s="1607">
        <v>222700</v>
      </c>
      <c r="D6" s="1607">
        <v>40400</v>
      </c>
      <c r="E6" s="1607">
        <v>55000</v>
      </c>
      <c r="F6" s="1607">
        <v>78200</v>
      </c>
      <c r="G6" s="1607">
        <v>90750</v>
      </c>
      <c r="H6" s="1607">
        <v>159250</v>
      </c>
      <c r="I6" s="1608">
        <v>137400</v>
      </c>
      <c r="K6" s="1601"/>
      <c r="L6" s="1609"/>
      <c r="M6" s="1609"/>
    </row>
    <row r="7" spans="1:13" ht="18" customHeight="1">
      <c r="A7" s="1606">
        <v>22</v>
      </c>
      <c r="B7" s="1607">
        <v>1341600</v>
      </c>
      <c r="C7" s="1607">
        <v>312400</v>
      </c>
      <c r="D7" s="1607">
        <v>37200</v>
      </c>
      <c r="E7" s="1607">
        <v>38600</v>
      </c>
      <c r="F7" s="1607">
        <v>67700</v>
      </c>
      <c r="G7" s="1607">
        <v>99900</v>
      </c>
      <c r="H7" s="1607">
        <v>117500</v>
      </c>
      <c r="I7" s="1610">
        <v>108300</v>
      </c>
      <c r="K7" s="1601"/>
      <c r="L7" s="1609"/>
      <c r="M7" s="1609"/>
    </row>
    <row r="8" spans="1:13" ht="18" customHeight="1">
      <c r="A8" s="1606">
        <v>23</v>
      </c>
      <c r="B8" s="1607">
        <v>1423000</v>
      </c>
      <c r="C8" s="1607">
        <v>309660</v>
      </c>
      <c r="D8" s="1607">
        <v>25400</v>
      </c>
      <c r="E8" s="1607">
        <v>33000</v>
      </c>
      <c r="F8" s="1607">
        <v>65100</v>
      </c>
      <c r="G8" s="1607">
        <v>81200</v>
      </c>
      <c r="H8" s="1607">
        <v>128400</v>
      </c>
      <c r="I8" s="1610">
        <v>124900</v>
      </c>
      <c r="K8" s="1601"/>
      <c r="L8" s="1609"/>
      <c r="M8" s="1609"/>
    </row>
    <row r="9" spans="1:13" ht="18" customHeight="1">
      <c r="A9" s="1606">
        <v>24</v>
      </c>
      <c r="B9" s="1607">
        <v>1443300</v>
      </c>
      <c r="C9" s="1608">
        <v>235900</v>
      </c>
      <c r="D9" s="1607">
        <v>38400</v>
      </c>
      <c r="E9" s="1608">
        <v>36500</v>
      </c>
      <c r="F9" s="1607">
        <v>63900</v>
      </c>
      <c r="G9" s="1607">
        <v>90000</v>
      </c>
      <c r="H9" s="1608">
        <v>135900</v>
      </c>
      <c r="I9" s="1608">
        <v>112000</v>
      </c>
      <c r="K9" s="1601"/>
      <c r="L9" s="1609"/>
      <c r="M9" s="1609"/>
    </row>
    <row r="10" spans="1:13" ht="18" customHeight="1">
      <c r="A10" s="1611">
        <v>25</v>
      </c>
      <c r="B10" s="1607">
        <v>1486100</v>
      </c>
      <c r="C10" s="1607">
        <v>209500</v>
      </c>
      <c r="D10" s="1608">
        <v>43900</v>
      </c>
      <c r="E10" s="1607">
        <v>45400</v>
      </c>
      <c r="F10" s="1608">
        <v>84500</v>
      </c>
      <c r="G10" s="1607">
        <v>95700</v>
      </c>
      <c r="H10" s="1608">
        <v>152100</v>
      </c>
      <c r="I10" s="1608">
        <v>128800</v>
      </c>
      <c r="K10" s="1601"/>
      <c r="L10" s="1609"/>
      <c r="M10" s="1609"/>
    </row>
    <row r="11" spans="1:13" ht="18" customHeight="1">
      <c r="A11" s="1611">
        <v>26</v>
      </c>
      <c r="B11" s="1607">
        <v>1672700</v>
      </c>
      <c r="C11" s="1607">
        <v>218300</v>
      </c>
      <c r="D11" s="1608">
        <v>48000</v>
      </c>
      <c r="E11" s="1607">
        <v>46700</v>
      </c>
      <c r="F11" s="1608">
        <v>76000</v>
      </c>
      <c r="G11" s="1607">
        <v>97800</v>
      </c>
      <c r="H11" s="1608">
        <v>156000</v>
      </c>
      <c r="I11" s="1608">
        <v>130000</v>
      </c>
      <c r="K11" s="1609"/>
      <c r="L11" s="1609"/>
      <c r="M11" s="1609"/>
    </row>
    <row r="12" spans="1:13" ht="18" customHeight="1">
      <c r="A12" s="1611">
        <v>27</v>
      </c>
      <c r="B12" s="1607">
        <v>1615900</v>
      </c>
      <c r="C12" s="1607">
        <v>211800</v>
      </c>
      <c r="D12" s="1608">
        <v>49000</v>
      </c>
      <c r="E12" s="1607">
        <v>55600</v>
      </c>
      <c r="F12" s="1608">
        <v>92100</v>
      </c>
      <c r="G12" s="1607">
        <v>94400</v>
      </c>
      <c r="H12" s="1608">
        <v>176200</v>
      </c>
      <c r="I12" s="1608">
        <v>113100</v>
      </c>
      <c r="K12" s="1601"/>
      <c r="L12" s="1609"/>
      <c r="M12" s="1609"/>
    </row>
    <row r="13" spans="1:13" ht="18" customHeight="1">
      <c r="A13" s="1611">
        <v>28</v>
      </c>
      <c r="B13" s="1607">
        <v>1965200</v>
      </c>
      <c r="C13" s="1607">
        <v>216800</v>
      </c>
      <c r="D13" s="1608">
        <v>68400</v>
      </c>
      <c r="E13" s="1607">
        <v>56300</v>
      </c>
      <c r="F13" s="1608">
        <v>112100</v>
      </c>
      <c r="G13" s="1607">
        <v>114800</v>
      </c>
      <c r="H13" s="1608">
        <v>265800</v>
      </c>
      <c r="I13" s="1608">
        <v>140100</v>
      </c>
      <c r="K13" s="1601"/>
      <c r="L13" s="1609"/>
      <c r="M13" s="1609"/>
    </row>
    <row r="14" spans="1:13" ht="18" customHeight="1">
      <c r="A14" s="1611">
        <v>29</v>
      </c>
      <c r="B14" s="1607">
        <v>1829400</v>
      </c>
      <c r="C14" s="1607">
        <v>210900</v>
      </c>
      <c r="D14" s="1608">
        <v>70900</v>
      </c>
      <c r="E14" s="1607">
        <v>61900</v>
      </c>
      <c r="F14" s="1608">
        <v>117800</v>
      </c>
      <c r="G14" s="1607">
        <v>117000</v>
      </c>
      <c r="H14" s="1608">
        <v>202600</v>
      </c>
      <c r="I14" s="1608">
        <v>130700</v>
      </c>
      <c r="K14" s="1601"/>
      <c r="L14" s="1609"/>
      <c r="M14" s="1609"/>
    </row>
    <row r="15" spans="1:13" ht="18" customHeight="1">
      <c r="A15" s="1606">
        <v>30</v>
      </c>
      <c r="B15" s="1607">
        <v>1887800</v>
      </c>
      <c r="C15" s="1607">
        <v>219500</v>
      </c>
      <c r="D15" s="1607">
        <v>63600</v>
      </c>
      <c r="E15" s="1607">
        <v>62500</v>
      </c>
      <c r="F15" s="1607">
        <v>108900</v>
      </c>
      <c r="G15" s="1607">
        <v>129400</v>
      </c>
      <c r="H15" s="1607">
        <v>200000</v>
      </c>
      <c r="I15" s="1608">
        <v>141700</v>
      </c>
      <c r="K15" s="1601"/>
      <c r="L15" s="1609"/>
      <c r="M15" s="1609"/>
    </row>
    <row r="16" spans="1:13" ht="18" customHeight="1">
      <c r="A16" s="1611" t="s">
        <v>3804</v>
      </c>
      <c r="B16" s="1607">
        <v>1893000</v>
      </c>
      <c r="C16" s="1607">
        <v>214600</v>
      </c>
      <c r="D16" s="1608">
        <v>72600</v>
      </c>
      <c r="E16" s="1607">
        <v>78100</v>
      </c>
      <c r="F16" s="1608">
        <v>113100</v>
      </c>
      <c r="G16" s="1607">
        <v>134000</v>
      </c>
      <c r="H16" s="1608">
        <v>216800</v>
      </c>
      <c r="I16" s="1608">
        <v>132300</v>
      </c>
      <c r="K16" s="1601"/>
      <c r="L16" s="1609"/>
      <c r="M16" s="1609"/>
    </row>
    <row r="17" spans="1:13" ht="18" customHeight="1">
      <c r="A17" s="1611">
        <v>2</v>
      </c>
      <c r="B17" s="1607">
        <v>1426400</v>
      </c>
      <c r="C17" s="1607">
        <v>126100</v>
      </c>
      <c r="D17" s="1608">
        <v>100200</v>
      </c>
      <c r="E17" s="1607">
        <v>91600</v>
      </c>
      <c r="F17" s="1608">
        <v>111000</v>
      </c>
      <c r="G17" s="1607">
        <v>43500</v>
      </c>
      <c r="H17" s="1608">
        <v>52400</v>
      </c>
      <c r="I17" s="1608">
        <v>97200</v>
      </c>
      <c r="K17" s="1601"/>
      <c r="L17" s="1609"/>
      <c r="M17" s="1609"/>
    </row>
    <row r="18" spans="1:13" ht="18" customHeight="1">
      <c r="A18" s="1611">
        <v>3</v>
      </c>
      <c r="B18" s="1607">
        <v>1131900</v>
      </c>
      <c r="C18" s="1607">
        <v>127300</v>
      </c>
      <c r="D18" s="1608">
        <v>38000</v>
      </c>
      <c r="E18" s="1607">
        <v>55400</v>
      </c>
      <c r="F18" s="1608">
        <v>101100</v>
      </c>
      <c r="G18" s="1607">
        <v>80000</v>
      </c>
      <c r="H18" s="1608">
        <v>96300</v>
      </c>
      <c r="I18" s="1608">
        <v>79800</v>
      </c>
      <c r="K18" s="1601"/>
      <c r="L18" s="1609"/>
      <c r="M18" s="1609"/>
    </row>
    <row r="19" spans="1:13" ht="18" customHeight="1">
      <c r="A19" s="1836">
        <v>4</v>
      </c>
      <c r="B19" s="1607">
        <v>1205500</v>
      </c>
      <c r="C19" s="1607">
        <v>124900</v>
      </c>
      <c r="D19" s="1608">
        <v>38000</v>
      </c>
      <c r="E19" s="1607">
        <v>32300</v>
      </c>
      <c r="F19" s="1608">
        <v>70500</v>
      </c>
      <c r="G19" s="1607">
        <v>81400</v>
      </c>
      <c r="H19" s="1607">
        <v>137100</v>
      </c>
      <c r="I19" s="1608">
        <v>84600</v>
      </c>
      <c r="K19" s="1601"/>
      <c r="L19" s="1609"/>
      <c r="M19" s="1609"/>
    </row>
    <row r="20" spans="1:13" ht="18" customHeight="1">
      <c r="A20" s="1836">
        <v>5</v>
      </c>
      <c r="B20" s="1607">
        <v>1305100</v>
      </c>
      <c r="C20" s="1607">
        <v>168800</v>
      </c>
      <c r="D20" s="1608">
        <v>38800</v>
      </c>
      <c r="E20" s="1607">
        <v>52000</v>
      </c>
      <c r="F20" s="1608">
        <v>72400</v>
      </c>
      <c r="G20" s="1607">
        <v>93100</v>
      </c>
      <c r="H20" s="1608">
        <v>131600</v>
      </c>
      <c r="I20" s="1608">
        <v>91100</v>
      </c>
      <c r="K20" s="1601"/>
      <c r="L20" s="1609"/>
      <c r="M20" s="1609"/>
    </row>
    <row r="21" spans="1:13" ht="18" customHeight="1">
      <c r="A21" s="1612"/>
      <c r="B21" s="1613"/>
      <c r="C21" s="1613"/>
      <c r="D21" s="1613"/>
      <c r="E21" s="1613"/>
      <c r="F21" s="1613"/>
      <c r="G21" s="1613"/>
      <c r="H21" s="1613"/>
      <c r="I21" s="1613"/>
      <c r="K21" s="1601"/>
      <c r="L21" s="1609"/>
      <c r="M21" s="1609"/>
    </row>
    <row r="22" spans="1:13" ht="18" customHeight="1">
      <c r="A22" s="3089" t="s">
        <v>3793</v>
      </c>
      <c r="B22" s="3091" t="s">
        <v>3794</v>
      </c>
      <c r="C22" s="3092"/>
      <c r="D22" s="3092"/>
      <c r="E22" s="3092"/>
      <c r="F22" s="3092"/>
      <c r="G22" s="3093"/>
      <c r="H22" s="3094" t="s">
        <v>3805</v>
      </c>
      <c r="I22" s="3095"/>
      <c r="K22" s="1598"/>
      <c r="L22" s="1598"/>
      <c r="M22" s="1598"/>
    </row>
    <row r="23" spans="1:13" ht="18" customHeight="1">
      <c r="A23" s="3090"/>
      <c r="B23" s="1599" t="s">
        <v>3806</v>
      </c>
      <c r="C23" s="1599" t="s">
        <v>3807</v>
      </c>
      <c r="D23" s="1599" t="s">
        <v>3808</v>
      </c>
      <c r="E23" s="1599" t="s">
        <v>1155</v>
      </c>
      <c r="F23" s="1599" t="s">
        <v>1156</v>
      </c>
      <c r="G23" s="1599" t="s">
        <v>1157</v>
      </c>
      <c r="H23" s="1614"/>
      <c r="I23" s="1600" t="s">
        <v>3796</v>
      </c>
      <c r="K23" s="1615"/>
    </row>
    <row r="24" spans="1:13" ht="18" customHeight="1">
      <c r="A24" s="1616"/>
      <c r="B24" s="1603" t="s">
        <v>3774</v>
      </c>
      <c r="C24" s="1603" t="s">
        <v>3774</v>
      </c>
      <c r="D24" s="1603" t="s">
        <v>3774</v>
      </c>
      <c r="E24" s="1603" t="s">
        <v>3774</v>
      </c>
      <c r="F24" s="1603" t="s">
        <v>3774</v>
      </c>
      <c r="G24" s="1603" t="s">
        <v>3774</v>
      </c>
      <c r="H24" s="1603" t="s">
        <v>3809</v>
      </c>
      <c r="I24" s="1604" t="s">
        <v>3809</v>
      </c>
    </row>
    <row r="25" spans="1:13" ht="18" customHeight="1">
      <c r="A25" s="1606" t="s">
        <v>3803</v>
      </c>
      <c r="B25" s="1617">
        <v>191660</v>
      </c>
      <c r="C25" s="1618">
        <v>263940</v>
      </c>
      <c r="D25" s="1618">
        <v>177800</v>
      </c>
      <c r="E25" s="1618">
        <v>225630</v>
      </c>
      <c r="F25" s="1618">
        <v>185440</v>
      </c>
      <c r="G25" s="1618">
        <v>74100</v>
      </c>
      <c r="H25" s="1607">
        <v>9287179</v>
      </c>
      <c r="I25" s="1608">
        <v>7191005</v>
      </c>
    </row>
    <row r="26" spans="1:13" ht="18" customHeight="1">
      <c r="A26" s="1606">
        <v>21</v>
      </c>
      <c r="B26" s="1617">
        <v>161200</v>
      </c>
      <c r="C26" s="1618">
        <v>252800</v>
      </c>
      <c r="D26" s="1618">
        <v>187100</v>
      </c>
      <c r="E26" s="1618">
        <v>208100</v>
      </c>
      <c r="F26" s="1618">
        <v>149300</v>
      </c>
      <c r="G26" s="1618">
        <v>62200</v>
      </c>
      <c r="H26" s="1608">
        <v>7882646</v>
      </c>
      <c r="I26" s="1608">
        <v>6058875</v>
      </c>
    </row>
    <row r="27" spans="1:13" ht="18" customHeight="1">
      <c r="A27" s="1611">
        <v>22</v>
      </c>
      <c r="B27" s="1619">
        <v>160200</v>
      </c>
      <c r="C27" s="1618">
        <v>234500</v>
      </c>
      <c r="D27" s="1620">
        <v>142300</v>
      </c>
      <c r="E27" s="1618">
        <v>163400</v>
      </c>
      <c r="F27" s="1617">
        <v>119100</v>
      </c>
      <c r="G27" s="1618">
        <v>52900</v>
      </c>
      <c r="H27" s="1619">
        <v>9136539</v>
      </c>
      <c r="I27" s="1619">
        <v>7679257</v>
      </c>
    </row>
    <row r="28" spans="1:13" ht="18" customHeight="1">
      <c r="A28" s="1611">
        <v>23</v>
      </c>
      <c r="B28" s="1619">
        <v>162900</v>
      </c>
      <c r="C28" s="1618">
        <v>241300</v>
      </c>
      <c r="D28" s="1620">
        <v>160600</v>
      </c>
      <c r="E28" s="1618">
        <v>209700</v>
      </c>
      <c r="F28" s="1620">
        <v>137200</v>
      </c>
      <c r="G28" s="1618">
        <v>53300</v>
      </c>
      <c r="H28" s="1620">
        <v>9487813</v>
      </c>
      <c r="I28" s="1619">
        <v>7944727</v>
      </c>
    </row>
    <row r="29" spans="1:13" ht="18" customHeight="1">
      <c r="A29" s="1611">
        <v>24</v>
      </c>
      <c r="B29" s="1619">
        <v>162200</v>
      </c>
      <c r="C29" s="1618">
        <v>225500</v>
      </c>
      <c r="D29" s="1620">
        <v>167300</v>
      </c>
      <c r="E29" s="1618">
        <v>207800</v>
      </c>
      <c r="F29" s="1620">
        <v>136300</v>
      </c>
      <c r="G29" s="1618">
        <v>67500</v>
      </c>
      <c r="H29" s="1620">
        <v>8341771</v>
      </c>
      <c r="I29" s="1619">
        <v>6612337</v>
      </c>
    </row>
    <row r="30" spans="1:13" ht="18" customHeight="1">
      <c r="A30" s="1611">
        <v>25</v>
      </c>
      <c r="B30" s="1619">
        <v>154800</v>
      </c>
      <c r="C30" s="1618">
        <v>242000</v>
      </c>
      <c r="D30" s="1620">
        <v>138900</v>
      </c>
      <c r="E30" s="1618">
        <v>193300</v>
      </c>
      <c r="F30" s="1620">
        <v>138800</v>
      </c>
      <c r="G30" s="1618">
        <v>67900</v>
      </c>
      <c r="H30" s="1620">
        <v>7634632</v>
      </c>
      <c r="I30" s="1619">
        <v>5806078</v>
      </c>
    </row>
    <row r="31" spans="1:13" ht="18" customHeight="1">
      <c r="A31" s="1611">
        <v>26</v>
      </c>
      <c r="B31" s="1619">
        <v>186100</v>
      </c>
      <c r="C31" s="1618">
        <v>260600</v>
      </c>
      <c r="D31" s="1620">
        <v>204500</v>
      </c>
      <c r="E31" s="1618">
        <v>224400</v>
      </c>
      <c r="F31" s="1620">
        <v>180600</v>
      </c>
      <c r="G31" s="1618">
        <v>62000</v>
      </c>
      <c r="H31" s="1620">
        <v>8205710</v>
      </c>
      <c r="I31" s="1619">
        <v>6067362</v>
      </c>
    </row>
    <row r="32" spans="1:13" ht="18" customHeight="1">
      <c r="A32" s="1611">
        <v>27</v>
      </c>
      <c r="B32" s="1619">
        <v>150300</v>
      </c>
      <c r="C32" s="1618">
        <v>244800</v>
      </c>
      <c r="D32" s="1620">
        <v>189700</v>
      </c>
      <c r="E32" s="1618">
        <v>239500</v>
      </c>
      <c r="F32" s="1620">
        <v>151500</v>
      </c>
      <c r="G32" s="1618">
        <v>59700</v>
      </c>
      <c r="H32" s="1620">
        <v>8007184</v>
      </c>
      <c r="I32" s="1619">
        <v>5862308</v>
      </c>
    </row>
    <row r="33" spans="1:9" ht="18" customHeight="1">
      <c r="A33" s="1611">
        <v>28</v>
      </c>
      <c r="B33" s="1619">
        <v>187400</v>
      </c>
      <c r="C33" s="1618">
        <v>287500</v>
      </c>
      <c r="D33" s="1620">
        <v>197100</v>
      </c>
      <c r="E33" s="1618">
        <v>271200</v>
      </c>
      <c r="F33" s="1620">
        <v>175100</v>
      </c>
      <c r="G33" s="1618">
        <v>89400</v>
      </c>
      <c r="H33" s="1620">
        <v>8600159</v>
      </c>
      <c r="I33" s="1619">
        <v>5925530</v>
      </c>
    </row>
    <row r="34" spans="1:9" ht="18" customHeight="1">
      <c r="A34" s="1606">
        <v>29</v>
      </c>
      <c r="B34" s="1619">
        <v>177500</v>
      </c>
      <c r="C34" s="1618">
        <v>267800</v>
      </c>
      <c r="D34" s="1620">
        <v>194500</v>
      </c>
      <c r="E34" s="1618">
        <v>235000</v>
      </c>
      <c r="F34" s="1620">
        <v>162000</v>
      </c>
      <c r="G34" s="1618">
        <v>91700</v>
      </c>
      <c r="H34" s="1618">
        <v>8285876</v>
      </c>
      <c r="I34" s="1619">
        <v>5817575</v>
      </c>
    </row>
    <row r="35" spans="1:9" ht="18" customHeight="1">
      <c r="A35" s="1606">
        <v>30</v>
      </c>
      <c r="B35" s="1618">
        <v>179000</v>
      </c>
      <c r="C35" s="1618">
        <v>278800</v>
      </c>
      <c r="D35" s="1618">
        <v>204000</v>
      </c>
      <c r="E35" s="1618">
        <v>245800</v>
      </c>
      <c r="F35" s="1618">
        <v>183400</v>
      </c>
      <c r="G35" s="1618">
        <v>90700</v>
      </c>
      <c r="H35" s="1620">
        <v>8683939</v>
      </c>
      <c r="I35" s="1619">
        <v>6136642</v>
      </c>
    </row>
    <row r="36" spans="1:9" ht="18" customHeight="1">
      <c r="A36" s="1606" t="s">
        <v>3804</v>
      </c>
      <c r="B36" s="1619">
        <v>170800</v>
      </c>
      <c r="C36" s="1618">
        <v>269000</v>
      </c>
      <c r="D36" s="1620">
        <v>222300</v>
      </c>
      <c r="E36" s="1618">
        <v>208100</v>
      </c>
      <c r="F36" s="1620">
        <v>175400</v>
      </c>
      <c r="G36" s="1618">
        <v>100500</v>
      </c>
      <c r="H36" s="1620">
        <v>8552726</v>
      </c>
      <c r="I36" s="1619">
        <v>5978308</v>
      </c>
    </row>
    <row r="37" spans="1:9" ht="18" customHeight="1">
      <c r="A37" s="1606">
        <v>2</v>
      </c>
      <c r="B37" s="1619">
        <v>120400</v>
      </c>
      <c r="C37" s="1618">
        <v>188300</v>
      </c>
      <c r="D37" s="1620">
        <v>148500</v>
      </c>
      <c r="E37" s="1618">
        <v>149700</v>
      </c>
      <c r="F37" s="1620">
        <v>197700</v>
      </c>
      <c r="G37" s="1618">
        <v>125900</v>
      </c>
      <c r="H37" s="1620">
        <v>5245356</v>
      </c>
      <c r="I37" s="1619">
        <v>3025139</v>
      </c>
    </row>
    <row r="38" spans="1:9" ht="18" customHeight="1">
      <c r="A38" s="1606">
        <v>3</v>
      </c>
      <c r="B38" s="1619">
        <v>107700</v>
      </c>
      <c r="C38" s="1618">
        <v>115900</v>
      </c>
      <c r="D38" s="1620">
        <v>103700</v>
      </c>
      <c r="E38" s="1618">
        <v>119000</v>
      </c>
      <c r="F38" s="1620">
        <v>140800</v>
      </c>
      <c r="G38" s="1618">
        <v>94200</v>
      </c>
      <c r="H38" s="1620">
        <v>4710766</v>
      </c>
      <c r="I38" s="1619">
        <v>3053927</v>
      </c>
    </row>
    <row r="39" spans="1:9" ht="18" customHeight="1">
      <c r="A39" s="2460">
        <v>4</v>
      </c>
      <c r="B39" s="2461">
        <v>98200</v>
      </c>
      <c r="C39" s="2462">
        <v>143700</v>
      </c>
      <c r="D39" s="2463">
        <v>131400</v>
      </c>
      <c r="E39" s="2462">
        <v>152200</v>
      </c>
      <c r="F39" s="2463">
        <v>135600</v>
      </c>
      <c r="G39" s="2462">
        <v>100500</v>
      </c>
      <c r="H39" s="2463">
        <v>8941499</v>
      </c>
      <c r="I39" s="2461">
        <v>7765302</v>
      </c>
    </row>
    <row r="40" spans="1:9" ht="18" customHeight="1">
      <c r="A40" s="2464">
        <v>5</v>
      </c>
      <c r="B40" s="2465">
        <v>114600</v>
      </c>
      <c r="C40" s="2466">
        <v>175400</v>
      </c>
      <c r="D40" s="2467">
        <v>165400</v>
      </c>
      <c r="E40" s="2466">
        <v>140300</v>
      </c>
      <c r="F40" s="2467">
        <v>131600</v>
      </c>
      <c r="G40" s="2466">
        <v>98800</v>
      </c>
      <c r="H40" s="2467">
        <v>9960765</v>
      </c>
      <c r="I40" s="2465">
        <v>8187145</v>
      </c>
    </row>
    <row r="41" spans="1:9" ht="18" customHeight="1">
      <c r="A41" s="3096" t="s">
        <v>4029</v>
      </c>
      <c r="B41" s="3096"/>
      <c r="C41" s="3096"/>
      <c r="D41" s="3096"/>
      <c r="E41" s="3096"/>
      <c r="F41" s="3096"/>
      <c r="G41" s="3096"/>
      <c r="H41" s="3096"/>
      <c r="I41" s="3096"/>
    </row>
    <row r="42" spans="1:9" ht="18" customHeight="1">
      <c r="A42" s="3088" t="s">
        <v>3810</v>
      </c>
      <c r="B42" s="3088"/>
      <c r="C42" s="3088"/>
      <c r="D42" s="3088"/>
      <c r="E42" s="3088"/>
      <c r="F42" s="3088"/>
      <c r="G42" s="3088"/>
      <c r="H42" s="3088"/>
      <c r="I42" s="3088"/>
    </row>
    <row r="43" spans="1:9" ht="20.100000000000001" customHeight="1">
      <c r="A43" s="1621"/>
      <c r="B43" s="1621"/>
      <c r="C43" s="1622"/>
      <c r="D43" s="1622"/>
      <c r="E43" s="1622"/>
      <c r="F43" s="1622"/>
      <c r="G43" s="1622"/>
      <c r="H43" s="1622"/>
      <c r="I43" s="1621"/>
    </row>
    <row r="44" spans="1:9" ht="14.25" customHeight="1">
      <c r="A44" s="1621"/>
      <c r="B44" s="1621"/>
      <c r="C44" s="1623"/>
      <c r="D44" s="1623"/>
      <c r="E44" s="1623"/>
      <c r="F44" s="1623"/>
      <c r="G44" s="1623"/>
      <c r="H44" s="1623"/>
      <c r="I44" s="1621"/>
    </row>
    <row r="45" spans="1:9" ht="20.100000000000001" customHeight="1">
      <c r="A45" s="1624"/>
      <c r="B45" s="1624"/>
      <c r="C45" s="1621"/>
      <c r="D45" s="1621"/>
      <c r="E45" s="1621"/>
      <c r="F45" s="1621"/>
      <c r="G45" s="1621"/>
      <c r="H45" s="1621"/>
      <c r="I45" s="1621"/>
    </row>
    <row r="46" spans="1:9" ht="20.100000000000001" customHeight="1">
      <c r="A46" s="1624"/>
      <c r="B46" s="1624"/>
      <c r="C46" s="1621"/>
      <c r="D46" s="1621"/>
      <c r="E46" s="1621"/>
      <c r="F46" s="1621"/>
      <c r="G46" s="1621"/>
      <c r="H46" s="1621"/>
      <c r="I46" s="1621"/>
    </row>
    <row r="47" spans="1:9" ht="20.100000000000001" customHeight="1">
      <c r="A47" s="1624"/>
      <c r="B47" s="1624"/>
      <c r="C47" s="1621"/>
      <c r="D47" s="1621"/>
      <c r="E47" s="1621"/>
      <c r="F47" s="1621"/>
      <c r="G47" s="1621"/>
      <c r="H47" s="1621"/>
      <c r="I47" s="1621"/>
    </row>
    <row r="48" spans="1:9" ht="20.100000000000001" customHeight="1">
      <c r="A48" s="1624"/>
      <c r="B48" s="1624"/>
      <c r="C48" s="1621"/>
      <c r="D48" s="1621"/>
      <c r="E48" s="1621"/>
      <c r="F48" s="1621"/>
      <c r="G48" s="1621"/>
      <c r="H48" s="1621"/>
      <c r="I48" s="1621"/>
    </row>
    <row r="49" spans="1:9" ht="20.100000000000001" customHeight="1">
      <c r="A49" s="1624"/>
      <c r="B49" s="1624"/>
      <c r="C49" s="1621"/>
      <c r="D49" s="1621"/>
      <c r="E49" s="1621"/>
      <c r="F49" s="1621"/>
      <c r="G49" s="1621"/>
      <c r="H49" s="1621"/>
      <c r="I49" s="1621"/>
    </row>
    <row r="50" spans="1:9" ht="20.100000000000001" customHeight="1">
      <c r="A50" s="1624"/>
      <c r="B50" s="1624"/>
      <c r="C50" s="1621"/>
      <c r="D50" s="1621"/>
      <c r="E50" s="1621"/>
      <c r="F50" s="1621"/>
      <c r="G50" s="1621"/>
      <c r="H50" s="1621"/>
      <c r="I50" s="1621"/>
    </row>
    <row r="51" spans="1:9" ht="20.100000000000001" customHeight="1">
      <c r="A51" s="1624"/>
      <c r="B51" s="1624"/>
      <c r="C51" s="1621"/>
      <c r="D51" s="1621"/>
      <c r="E51" s="1621"/>
      <c r="F51" s="1621"/>
      <c r="G51" s="1621"/>
      <c r="H51" s="1621"/>
      <c r="I51" s="1621"/>
    </row>
    <row r="52" spans="1:9" ht="20.100000000000001" customHeight="1">
      <c r="A52" s="1624"/>
      <c r="B52" s="1624"/>
      <c r="C52" s="1621"/>
      <c r="D52" s="1621"/>
      <c r="E52" s="1621"/>
      <c r="F52" s="1621"/>
      <c r="G52" s="1621"/>
      <c r="H52" s="1621"/>
      <c r="I52" s="1621"/>
    </row>
    <row r="53" spans="1:9" ht="20.100000000000001" customHeight="1">
      <c r="A53" s="1624"/>
      <c r="B53" s="1624"/>
    </row>
    <row r="54" spans="1:9" ht="20.100000000000001" customHeight="1">
      <c r="A54" s="1624"/>
      <c r="B54" s="1624"/>
    </row>
  </sheetData>
  <mergeCells count="7">
    <mergeCell ref="A42:I42"/>
    <mergeCell ref="A2:A3"/>
    <mergeCell ref="B2:I2"/>
    <mergeCell ref="A22:A23"/>
    <mergeCell ref="B22:G22"/>
    <mergeCell ref="H22:I22"/>
    <mergeCell ref="A41:I4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6D8D6-A3F9-4735-998E-3837F6B2F993}">
  <dimension ref="A1:N90"/>
  <sheetViews>
    <sheetView view="pageBreakPreview" zoomScaleNormal="100" zoomScaleSheetLayoutView="100" workbookViewId="0">
      <selection activeCell="I50" sqref="I50"/>
    </sheetView>
  </sheetViews>
  <sheetFormatPr defaultRowHeight="18" customHeight="1"/>
  <cols>
    <col min="1" max="1" width="4.5" style="1597" customWidth="1"/>
    <col min="2" max="2" width="10.75" style="1622" customWidth="1"/>
    <col min="3" max="8" width="10.75" style="1597" customWidth="1"/>
    <col min="9" max="9" width="9" style="1597" customWidth="1"/>
    <col min="10" max="10" width="9.5" style="1597" bestFit="1" customWidth="1"/>
    <col min="11" max="246" width="9" style="1597" customWidth="1"/>
    <col min="247" max="247" width="4.5" style="1597" customWidth="1"/>
    <col min="248" max="248" width="9.375" style="1597" customWidth="1"/>
    <col min="249" max="254" width="10.75" style="1597" customWidth="1"/>
    <col min="255" max="502" width="9" style="1597" customWidth="1"/>
    <col min="503" max="503" width="4.5" style="1597" customWidth="1"/>
    <col min="504" max="504" width="9.375" style="1597" customWidth="1"/>
    <col min="505" max="510" width="10.75" style="1597" customWidth="1"/>
    <col min="511" max="758" width="9" style="1597" customWidth="1"/>
    <col min="759" max="759" width="4.5" style="1597" customWidth="1"/>
    <col min="760" max="760" width="9.375" style="1597" customWidth="1"/>
    <col min="761" max="766" width="10.75" style="1597" customWidth="1"/>
    <col min="767" max="1014" width="9" style="1597" customWidth="1"/>
    <col min="1015" max="1015" width="4.5" style="1597" customWidth="1"/>
    <col min="1016" max="1016" width="9.375" style="1597" customWidth="1"/>
    <col min="1017" max="1022" width="10.75" style="1597" customWidth="1"/>
    <col min="1023" max="1270" width="9" style="1597" customWidth="1"/>
    <col min="1271" max="1271" width="4.5" style="1597" customWidth="1"/>
    <col min="1272" max="1272" width="9.375" style="1597" customWidth="1"/>
    <col min="1273" max="1278" width="10.75" style="1597" customWidth="1"/>
    <col min="1279" max="1526" width="9" style="1597" customWidth="1"/>
    <col min="1527" max="1527" width="4.5" style="1597" customWidth="1"/>
    <col min="1528" max="1528" width="9.375" style="1597" customWidth="1"/>
    <col min="1529" max="1534" width="10.75" style="1597" customWidth="1"/>
    <col min="1535" max="1782" width="9" style="1597" customWidth="1"/>
    <col min="1783" max="1783" width="4.5" style="1597" customWidth="1"/>
    <col min="1784" max="1784" width="9.375" style="1597" customWidth="1"/>
    <col min="1785" max="1790" width="10.75" style="1597" customWidth="1"/>
    <col min="1791" max="2038" width="9" style="1597" customWidth="1"/>
    <col min="2039" max="2039" width="4.5" style="1597" customWidth="1"/>
    <col min="2040" max="2040" width="9.375" style="1597" customWidth="1"/>
    <col min="2041" max="2046" width="10.75" style="1597" customWidth="1"/>
    <col min="2047" max="2294" width="9" style="1597" customWidth="1"/>
    <col min="2295" max="2295" width="4.5" style="1597" customWidth="1"/>
    <col min="2296" max="2296" width="9.375" style="1597" customWidth="1"/>
    <col min="2297" max="2302" width="10.75" style="1597" customWidth="1"/>
    <col min="2303" max="2550" width="9" style="1597" customWidth="1"/>
    <col min="2551" max="2551" width="4.5" style="1597" customWidth="1"/>
    <col min="2552" max="2552" width="9.375" style="1597" customWidth="1"/>
    <col min="2553" max="2558" width="10.75" style="1597" customWidth="1"/>
    <col min="2559" max="2806" width="9" style="1597" customWidth="1"/>
    <col min="2807" max="2807" width="4.5" style="1597" customWidth="1"/>
    <col min="2808" max="2808" width="9.375" style="1597" customWidth="1"/>
    <col min="2809" max="2814" width="10.75" style="1597" customWidth="1"/>
    <col min="2815" max="3062" width="9" style="1597" customWidth="1"/>
    <col min="3063" max="3063" width="4.5" style="1597" customWidth="1"/>
    <col min="3064" max="3064" width="9.375" style="1597" customWidth="1"/>
    <col min="3065" max="3070" width="10.75" style="1597" customWidth="1"/>
    <col min="3071" max="3318" width="9" style="1597" customWidth="1"/>
    <col min="3319" max="3319" width="4.5" style="1597" customWidth="1"/>
    <col min="3320" max="3320" width="9.375" style="1597" customWidth="1"/>
    <col min="3321" max="3326" width="10.75" style="1597" customWidth="1"/>
    <col min="3327" max="3574" width="9" style="1597" customWidth="1"/>
    <col min="3575" max="3575" width="4.5" style="1597" customWidth="1"/>
    <col min="3576" max="3576" width="9.375" style="1597" customWidth="1"/>
    <col min="3577" max="3582" width="10.75" style="1597" customWidth="1"/>
    <col min="3583" max="3830" width="9" style="1597" customWidth="1"/>
    <col min="3831" max="3831" width="4.5" style="1597" customWidth="1"/>
    <col min="3832" max="3832" width="9.375" style="1597" customWidth="1"/>
    <col min="3833" max="3838" width="10.75" style="1597" customWidth="1"/>
    <col min="3839" max="4086" width="9" style="1597" customWidth="1"/>
    <col min="4087" max="4087" width="4.5" style="1597" customWidth="1"/>
    <col min="4088" max="4088" width="9.375" style="1597" customWidth="1"/>
    <col min="4089" max="4094" width="10.75" style="1597" customWidth="1"/>
    <col min="4095" max="4342" width="9" style="1597" customWidth="1"/>
    <col min="4343" max="4343" width="4.5" style="1597" customWidth="1"/>
    <col min="4344" max="4344" width="9.375" style="1597" customWidth="1"/>
    <col min="4345" max="4350" width="10.75" style="1597" customWidth="1"/>
    <col min="4351" max="4598" width="9" style="1597" customWidth="1"/>
    <col min="4599" max="4599" width="4.5" style="1597" customWidth="1"/>
    <col min="4600" max="4600" width="9.375" style="1597" customWidth="1"/>
    <col min="4601" max="4606" width="10.75" style="1597" customWidth="1"/>
    <col min="4607" max="4854" width="9" style="1597" customWidth="1"/>
    <col min="4855" max="4855" width="4.5" style="1597" customWidth="1"/>
    <col min="4856" max="4856" width="9.375" style="1597" customWidth="1"/>
    <col min="4857" max="4862" width="10.75" style="1597" customWidth="1"/>
    <col min="4863" max="5110" width="9" style="1597" customWidth="1"/>
    <col min="5111" max="5111" width="4.5" style="1597" customWidth="1"/>
    <col min="5112" max="5112" width="9.375" style="1597" customWidth="1"/>
    <col min="5113" max="5118" width="10.75" style="1597" customWidth="1"/>
    <col min="5119" max="5366" width="9" style="1597" customWidth="1"/>
    <col min="5367" max="5367" width="4.5" style="1597" customWidth="1"/>
    <col min="5368" max="5368" width="9.375" style="1597" customWidth="1"/>
    <col min="5369" max="5374" width="10.75" style="1597" customWidth="1"/>
    <col min="5375" max="5622" width="9" style="1597" customWidth="1"/>
    <col min="5623" max="5623" width="4.5" style="1597" customWidth="1"/>
    <col min="5624" max="5624" width="9.375" style="1597" customWidth="1"/>
    <col min="5625" max="5630" width="10.75" style="1597" customWidth="1"/>
    <col min="5631" max="5878" width="9" style="1597" customWidth="1"/>
    <col min="5879" max="5879" width="4.5" style="1597" customWidth="1"/>
    <col min="5880" max="5880" width="9.375" style="1597" customWidth="1"/>
    <col min="5881" max="5886" width="10.75" style="1597" customWidth="1"/>
    <col min="5887" max="6134" width="9" style="1597" customWidth="1"/>
    <col min="6135" max="6135" width="4.5" style="1597" customWidth="1"/>
    <col min="6136" max="6136" width="9.375" style="1597" customWidth="1"/>
    <col min="6137" max="6142" width="10.75" style="1597" customWidth="1"/>
    <col min="6143" max="6390" width="9" style="1597" customWidth="1"/>
    <col min="6391" max="6391" width="4.5" style="1597" customWidth="1"/>
    <col min="6392" max="6392" width="9.375" style="1597" customWidth="1"/>
    <col min="6393" max="6398" width="10.75" style="1597" customWidth="1"/>
    <col min="6399" max="6646" width="9" style="1597" customWidth="1"/>
    <col min="6647" max="6647" width="4.5" style="1597" customWidth="1"/>
    <col min="6648" max="6648" width="9.375" style="1597" customWidth="1"/>
    <col min="6649" max="6654" width="10.75" style="1597" customWidth="1"/>
    <col min="6655" max="6902" width="9" style="1597" customWidth="1"/>
    <col min="6903" max="6903" width="4.5" style="1597" customWidth="1"/>
    <col min="6904" max="6904" width="9.375" style="1597" customWidth="1"/>
    <col min="6905" max="6910" width="10.75" style="1597" customWidth="1"/>
    <col min="6911" max="7158" width="9" style="1597" customWidth="1"/>
    <col min="7159" max="7159" width="4.5" style="1597" customWidth="1"/>
    <col min="7160" max="7160" width="9.375" style="1597" customWidth="1"/>
    <col min="7161" max="7166" width="10.75" style="1597" customWidth="1"/>
    <col min="7167" max="7414" width="9" style="1597" customWidth="1"/>
    <col min="7415" max="7415" width="4.5" style="1597" customWidth="1"/>
    <col min="7416" max="7416" width="9.375" style="1597" customWidth="1"/>
    <col min="7417" max="7422" width="10.75" style="1597" customWidth="1"/>
    <col min="7423" max="7670" width="9" style="1597" customWidth="1"/>
    <col min="7671" max="7671" width="4.5" style="1597" customWidth="1"/>
    <col min="7672" max="7672" width="9.375" style="1597" customWidth="1"/>
    <col min="7673" max="7678" width="10.75" style="1597" customWidth="1"/>
    <col min="7679" max="7926" width="9" style="1597" customWidth="1"/>
    <col min="7927" max="7927" width="4.5" style="1597" customWidth="1"/>
    <col min="7928" max="7928" width="9.375" style="1597" customWidth="1"/>
    <col min="7929" max="7934" width="10.75" style="1597" customWidth="1"/>
    <col min="7935" max="8182" width="9" style="1597" customWidth="1"/>
    <col min="8183" max="8183" width="4.5" style="1597" customWidth="1"/>
    <col min="8184" max="8184" width="9.375" style="1597" customWidth="1"/>
    <col min="8185" max="8190" width="10.75" style="1597" customWidth="1"/>
    <col min="8191" max="8438" width="9" style="1597" customWidth="1"/>
    <col min="8439" max="8439" width="4.5" style="1597" customWidth="1"/>
    <col min="8440" max="8440" width="9.375" style="1597" customWidth="1"/>
    <col min="8441" max="8446" width="10.75" style="1597" customWidth="1"/>
    <col min="8447" max="8694" width="9" style="1597" customWidth="1"/>
    <col min="8695" max="8695" width="4.5" style="1597" customWidth="1"/>
    <col min="8696" max="8696" width="9.375" style="1597" customWidth="1"/>
    <col min="8697" max="8702" width="10.75" style="1597" customWidth="1"/>
    <col min="8703" max="8950" width="9" style="1597" customWidth="1"/>
    <col min="8951" max="8951" width="4.5" style="1597" customWidth="1"/>
    <col min="8952" max="8952" width="9.375" style="1597" customWidth="1"/>
    <col min="8953" max="8958" width="10.75" style="1597" customWidth="1"/>
    <col min="8959" max="9206" width="9" style="1597" customWidth="1"/>
    <col min="9207" max="9207" width="4.5" style="1597" customWidth="1"/>
    <col min="9208" max="9208" width="9.375" style="1597" customWidth="1"/>
    <col min="9209" max="9214" width="10.75" style="1597" customWidth="1"/>
    <col min="9215" max="9462" width="9" style="1597" customWidth="1"/>
    <col min="9463" max="9463" width="4.5" style="1597" customWidth="1"/>
    <col min="9464" max="9464" width="9.375" style="1597" customWidth="1"/>
    <col min="9465" max="9470" width="10.75" style="1597" customWidth="1"/>
    <col min="9471" max="9718" width="9" style="1597" customWidth="1"/>
    <col min="9719" max="9719" width="4.5" style="1597" customWidth="1"/>
    <col min="9720" max="9720" width="9.375" style="1597" customWidth="1"/>
    <col min="9721" max="9726" width="10.75" style="1597" customWidth="1"/>
    <col min="9727" max="9974" width="9" style="1597" customWidth="1"/>
    <col min="9975" max="9975" width="4.5" style="1597" customWidth="1"/>
    <col min="9976" max="9976" width="9.375" style="1597" customWidth="1"/>
    <col min="9977" max="9982" width="10.75" style="1597" customWidth="1"/>
    <col min="9983" max="10230" width="9" style="1597" customWidth="1"/>
    <col min="10231" max="10231" width="4.5" style="1597" customWidth="1"/>
    <col min="10232" max="10232" width="9.375" style="1597" customWidth="1"/>
    <col min="10233" max="10238" width="10.75" style="1597" customWidth="1"/>
    <col min="10239" max="10486" width="9" style="1597" customWidth="1"/>
    <col min="10487" max="10487" width="4.5" style="1597" customWidth="1"/>
    <col min="10488" max="10488" width="9.375" style="1597" customWidth="1"/>
    <col min="10489" max="10494" width="10.75" style="1597" customWidth="1"/>
    <col min="10495" max="10742" width="9" style="1597" customWidth="1"/>
    <col min="10743" max="10743" width="4.5" style="1597" customWidth="1"/>
    <col min="10744" max="10744" width="9.375" style="1597" customWidth="1"/>
    <col min="10745" max="10750" width="10.75" style="1597" customWidth="1"/>
    <col min="10751" max="10998" width="9" style="1597" customWidth="1"/>
    <col min="10999" max="10999" width="4.5" style="1597" customWidth="1"/>
    <col min="11000" max="11000" width="9.375" style="1597" customWidth="1"/>
    <col min="11001" max="11006" width="10.75" style="1597" customWidth="1"/>
    <col min="11007" max="11254" width="9" style="1597" customWidth="1"/>
    <col min="11255" max="11255" width="4.5" style="1597" customWidth="1"/>
    <col min="11256" max="11256" width="9.375" style="1597" customWidth="1"/>
    <col min="11257" max="11262" width="10.75" style="1597" customWidth="1"/>
    <col min="11263" max="11510" width="9" style="1597" customWidth="1"/>
    <col min="11511" max="11511" width="4.5" style="1597" customWidth="1"/>
    <col min="11512" max="11512" width="9.375" style="1597" customWidth="1"/>
    <col min="11513" max="11518" width="10.75" style="1597" customWidth="1"/>
    <col min="11519" max="11766" width="9" style="1597" customWidth="1"/>
    <col min="11767" max="11767" width="4.5" style="1597" customWidth="1"/>
    <col min="11768" max="11768" width="9.375" style="1597" customWidth="1"/>
    <col min="11769" max="11774" width="10.75" style="1597" customWidth="1"/>
    <col min="11775" max="12022" width="9" style="1597" customWidth="1"/>
    <col min="12023" max="12023" width="4.5" style="1597" customWidth="1"/>
    <col min="12024" max="12024" width="9.375" style="1597" customWidth="1"/>
    <col min="12025" max="12030" width="10.75" style="1597" customWidth="1"/>
    <col min="12031" max="12278" width="9" style="1597" customWidth="1"/>
    <col min="12279" max="12279" width="4.5" style="1597" customWidth="1"/>
    <col min="12280" max="12280" width="9.375" style="1597" customWidth="1"/>
    <col min="12281" max="12286" width="10.75" style="1597" customWidth="1"/>
    <col min="12287" max="12534" width="9" style="1597" customWidth="1"/>
    <col min="12535" max="12535" width="4.5" style="1597" customWidth="1"/>
    <col min="12536" max="12536" width="9.375" style="1597" customWidth="1"/>
    <col min="12537" max="12542" width="10.75" style="1597" customWidth="1"/>
    <col min="12543" max="12790" width="9" style="1597" customWidth="1"/>
    <col min="12791" max="12791" width="4.5" style="1597" customWidth="1"/>
    <col min="12792" max="12792" width="9.375" style="1597" customWidth="1"/>
    <col min="12793" max="12798" width="10.75" style="1597" customWidth="1"/>
    <col min="12799" max="13046" width="9" style="1597" customWidth="1"/>
    <col min="13047" max="13047" width="4.5" style="1597" customWidth="1"/>
    <col min="13048" max="13048" width="9.375" style="1597" customWidth="1"/>
    <col min="13049" max="13054" width="10.75" style="1597" customWidth="1"/>
    <col min="13055" max="13302" width="9" style="1597" customWidth="1"/>
    <col min="13303" max="13303" width="4.5" style="1597" customWidth="1"/>
    <col min="13304" max="13304" width="9.375" style="1597" customWidth="1"/>
    <col min="13305" max="13310" width="10.75" style="1597" customWidth="1"/>
    <col min="13311" max="13558" width="9" style="1597" customWidth="1"/>
    <col min="13559" max="13559" width="4.5" style="1597" customWidth="1"/>
    <col min="13560" max="13560" width="9.375" style="1597" customWidth="1"/>
    <col min="13561" max="13566" width="10.75" style="1597" customWidth="1"/>
    <col min="13567" max="13814" width="9" style="1597" customWidth="1"/>
    <col min="13815" max="13815" width="4.5" style="1597" customWidth="1"/>
    <col min="13816" max="13816" width="9.375" style="1597" customWidth="1"/>
    <col min="13817" max="13822" width="10.75" style="1597" customWidth="1"/>
    <col min="13823" max="14070" width="9" style="1597" customWidth="1"/>
    <col min="14071" max="14071" width="4.5" style="1597" customWidth="1"/>
    <col min="14072" max="14072" width="9.375" style="1597" customWidth="1"/>
    <col min="14073" max="14078" width="10.75" style="1597" customWidth="1"/>
    <col min="14079" max="14326" width="9" style="1597" customWidth="1"/>
    <col min="14327" max="14327" width="4.5" style="1597" customWidth="1"/>
    <col min="14328" max="14328" width="9.375" style="1597" customWidth="1"/>
    <col min="14329" max="14334" width="10.75" style="1597" customWidth="1"/>
    <col min="14335" max="14582" width="9" style="1597" customWidth="1"/>
    <col min="14583" max="14583" width="4.5" style="1597" customWidth="1"/>
    <col min="14584" max="14584" width="9.375" style="1597" customWidth="1"/>
    <col min="14585" max="14590" width="10.75" style="1597" customWidth="1"/>
    <col min="14591" max="14838" width="9" style="1597" customWidth="1"/>
    <col min="14839" max="14839" width="4.5" style="1597" customWidth="1"/>
    <col min="14840" max="14840" width="9.375" style="1597" customWidth="1"/>
    <col min="14841" max="14846" width="10.75" style="1597" customWidth="1"/>
    <col min="14847" max="15094" width="9" style="1597" customWidth="1"/>
    <col min="15095" max="15095" width="4.5" style="1597" customWidth="1"/>
    <col min="15096" max="15096" width="9.375" style="1597" customWidth="1"/>
    <col min="15097" max="15102" width="10.75" style="1597" customWidth="1"/>
    <col min="15103" max="15350" width="9" style="1597" customWidth="1"/>
    <col min="15351" max="15351" width="4.5" style="1597" customWidth="1"/>
    <col min="15352" max="15352" width="9.375" style="1597" customWidth="1"/>
    <col min="15353" max="15358" width="10.75" style="1597" customWidth="1"/>
    <col min="15359" max="15606" width="9" style="1597" customWidth="1"/>
    <col min="15607" max="15607" width="4.5" style="1597" customWidth="1"/>
    <col min="15608" max="15608" width="9.375" style="1597" customWidth="1"/>
    <col min="15609" max="15614" width="10.75" style="1597" customWidth="1"/>
    <col min="15615" max="15862" width="9" style="1597" customWidth="1"/>
    <col min="15863" max="15863" width="4.5" style="1597" customWidth="1"/>
    <col min="15864" max="15864" width="9.375" style="1597" customWidth="1"/>
    <col min="15865" max="15870" width="10.75" style="1597" customWidth="1"/>
    <col min="15871" max="16118" width="9" style="1597" customWidth="1"/>
    <col min="16119" max="16119" width="4.5" style="1597" customWidth="1"/>
    <col min="16120" max="16120" width="9.375" style="1597" customWidth="1"/>
    <col min="16121" max="16126" width="10.75" style="1597" customWidth="1"/>
    <col min="16127" max="16384" width="9" style="1597" customWidth="1"/>
  </cols>
  <sheetData>
    <row r="1" spans="1:14" ht="25.5" customHeight="1">
      <c r="A1" s="1595" t="s">
        <v>3811</v>
      </c>
      <c r="B1" s="1595"/>
      <c r="C1" s="1595"/>
      <c r="D1" s="1595"/>
      <c r="E1" s="1595"/>
      <c r="H1" s="1625" t="s">
        <v>3812</v>
      </c>
    </row>
    <row r="2" spans="1:14" ht="14.25" customHeight="1">
      <c r="A2" s="3116"/>
      <c r="B2" s="3117"/>
      <c r="C2" s="1600" t="s">
        <v>171</v>
      </c>
      <c r="D2" s="1599" t="s">
        <v>3813</v>
      </c>
      <c r="E2" s="1599" t="s">
        <v>3814</v>
      </c>
      <c r="F2" s="1599" t="s">
        <v>3815</v>
      </c>
      <c r="G2" s="1599" t="s">
        <v>3816</v>
      </c>
      <c r="H2" s="2553" t="s">
        <v>3817</v>
      </c>
    </row>
    <row r="3" spans="1:14" ht="14.25" customHeight="1">
      <c r="A3" s="3118" t="s">
        <v>3818</v>
      </c>
      <c r="B3" s="1626"/>
      <c r="C3" s="1627" t="s">
        <v>3774</v>
      </c>
      <c r="D3" s="1628" t="s">
        <v>3774</v>
      </c>
      <c r="E3" s="1628" t="s">
        <v>3774</v>
      </c>
      <c r="F3" s="1628" t="s">
        <v>3774</v>
      </c>
      <c r="G3" s="1628" t="s">
        <v>3774</v>
      </c>
      <c r="H3" s="2554" t="s">
        <v>3774</v>
      </c>
    </row>
    <row r="4" spans="1:14" ht="14.25" customHeight="1">
      <c r="A4" s="3108"/>
      <c r="B4" s="1630" t="s">
        <v>3819</v>
      </c>
      <c r="C4" s="1631">
        <v>1224500</v>
      </c>
      <c r="D4" s="1631">
        <v>708500</v>
      </c>
      <c r="E4" s="1631">
        <v>253500</v>
      </c>
      <c r="F4" s="1631">
        <v>64300</v>
      </c>
      <c r="G4" s="1631">
        <v>97000</v>
      </c>
      <c r="H4" s="1632">
        <v>101200</v>
      </c>
    </row>
    <row r="5" spans="1:14" ht="14.25" customHeight="1">
      <c r="A5" s="3108"/>
      <c r="B5" s="1630">
        <v>2</v>
      </c>
      <c r="C5" s="1631">
        <f>SUM(D5:H5)</f>
        <v>667300</v>
      </c>
      <c r="D5" s="1631">
        <f t="shared" ref="D5:H8" si="0">D13+D22+D30+D38+D46+D54+D62+D70+D78+D86</f>
        <v>418700</v>
      </c>
      <c r="E5" s="1631">
        <f t="shared" si="0"/>
        <v>119900</v>
      </c>
      <c r="F5" s="1631">
        <f t="shared" si="0"/>
        <v>34200</v>
      </c>
      <c r="G5" s="1631">
        <f t="shared" si="0"/>
        <v>55600</v>
      </c>
      <c r="H5" s="1632">
        <f t="shared" si="0"/>
        <v>38900</v>
      </c>
    </row>
    <row r="6" spans="1:14" ht="14.25" customHeight="1">
      <c r="A6" s="3108"/>
      <c r="B6" s="1630">
        <v>3</v>
      </c>
      <c r="C6" s="1631">
        <f>SUM(D6:H6)</f>
        <v>606450</v>
      </c>
      <c r="D6" s="1631">
        <f t="shared" si="0"/>
        <v>411410</v>
      </c>
      <c r="E6" s="1631">
        <f t="shared" si="0"/>
        <v>98630</v>
      </c>
      <c r="F6" s="1631">
        <f t="shared" si="0"/>
        <v>14230</v>
      </c>
      <c r="G6" s="1631">
        <f t="shared" si="0"/>
        <v>22180</v>
      </c>
      <c r="H6" s="1632">
        <f t="shared" si="0"/>
        <v>60000</v>
      </c>
    </row>
    <row r="7" spans="1:14" ht="14.25" customHeight="1">
      <c r="A7" s="3108"/>
      <c r="B7" s="1630">
        <v>4</v>
      </c>
      <c r="C7" s="1631">
        <f>SUM(D7:H7)</f>
        <v>680240</v>
      </c>
      <c r="D7" s="1631">
        <f t="shared" si="0"/>
        <v>427350</v>
      </c>
      <c r="E7" s="1631">
        <f t="shared" si="0"/>
        <v>127940</v>
      </c>
      <c r="F7" s="1631">
        <f t="shared" si="0"/>
        <v>23840</v>
      </c>
      <c r="G7" s="1631">
        <f t="shared" si="0"/>
        <v>30790</v>
      </c>
      <c r="H7" s="1632">
        <f t="shared" si="0"/>
        <v>70320</v>
      </c>
      <c r="J7" s="1633"/>
      <c r="K7" s="1633"/>
      <c r="L7" s="1633"/>
      <c r="M7" s="1633"/>
      <c r="N7" s="1633"/>
    </row>
    <row r="8" spans="1:14" ht="14.25" customHeight="1">
      <c r="A8" s="3119"/>
      <c r="B8" s="1614">
        <v>5</v>
      </c>
      <c r="C8" s="2468">
        <f>SUM(D8:H8)</f>
        <v>629200</v>
      </c>
      <c r="D8" s="2468">
        <f t="shared" si="0"/>
        <v>371300</v>
      </c>
      <c r="E8" s="2468">
        <f t="shared" si="0"/>
        <v>114760</v>
      </c>
      <c r="F8" s="2468">
        <f t="shared" si="0"/>
        <v>36410</v>
      </c>
      <c r="G8" s="2468">
        <f t="shared" si="0"/>
        <v>23230</v>
      </c>
      <c r="H8" s="2555">
        <f t="shared" si="0"/>
        <v>83500</v>
      </c>
    </row>
    <row r="9" spans="1:14" ht="14.25" customHeight="1">
      <c r="A9" s="1634"/>
      <c r="B9" s="1837"/>
      <c r="C9" s="1634"/>
      <c r="D9" s="1634"/>
      <c r="E9" s="1634"/>
      <c r="F9" s="1598"/>
      <c r="G9" s="1598"/>
      <c r="H9" s="1635"/>
    </row>
    <row r="10" spans="1:14" ht="15" customHeight="1">
      <c r="A10" s="3097"/>
      <c r="B10" s="3098"/>
      <c r="C10" s="1600" t="s">
        <v>171</v>
      </c>
      <c r="D10" s="1599" t="s">
        <v>3813</v>
      </c>
      <c r="E10" s="1599" t="s">
        <v>3814</v>
      </c>
      <c r="F10" s="1599" t="s">
        <v>3815</v>
      </c>
      <c r="G10" s="1599" t="s">
        <v>3816</v>
      </c>
      <c r="H10" s="1600" t="s">
        <v>3817</v>
      </c>
    </row>
    <row r="11" spans="1:14" ht="15" customHeight="1">
      <c r="A11" s="1616"/>
      <c r="B11" s="1626"/>
      <c r="C11" s="1627" t="s">
        <v>3774</v>
      </c>
      <c r="D11" s="1636" t="s">
        <v>3774</v>
      </c>
      <c r="E11" s="1636" t="s">
        <v>3774</v>
      </c>
      <c r="F11" s="1636" t="s">
        <v>3774</v>
      </c>
      <c r="G11" s="1636" t="s">
        <v>3774</v>
      </c>
      <c r="H11" s="1627" t="s">
        <v>3774</v>
      </c>
    </row>
    <row r="12" spans="1:14" ht="15" customHeight="1">
      <c r="A12" s="3120" t="s">
        <v>3820</v>
      </c>
      <c r="B12" s="1630" t="s">
        <v>3819</v>
      </c>
      <c r="C12" s="1631">
        <v>411000</v>
      </c>
      <c r="D12" s="1637">
        <v>205500</v>
      </c>
      <c r="E12" s="1638">
        <v>82200</v>
      </c>
      <c r="F12" s="1638">
        <v>20600</v>
      </c>
      <c r="G12" s="1638">
        <v>61600</v>
      </c>
      <c r="H12" s="1638">
        <v>41100</v>
      </c>
    </row>
    <row r="13" spans="1:14" ht="15" customHeight="1">
      <c r="A13" s="3120"/>
      <c r="B13" s="1630">
        <v>2</v>
      </c>
      <c r="C13" s="1631">
        <f>SUM(D13:H13)</f>
        <v>208500</v>
      </c>
      <c r="D13" s="1639">
        <v>104300</v>
      </c>
      <c r="E13" s="1640">
        <v>41700</v>
      </c>
      <c r="F13" s="1641">
        <v>10400</v>
      </c>
      <c r="G13" s="1640">
        <v>31300</v>
      </c>
      <c r="H13" s="1640">
        <v>20800</v>
      </c>
    </row>
    <row r="14" spans="1:14" ht="15" customHeight="1">
      <c r="A14" s="3120"/>
      <c r="B14" s="1630">
        <v>3</v>
      </c>
      <c r="C14" s="1631">
        <f>SUM(D14:H14)</f>
        <v>197600</v>
      </c>
      <c r="D14" s="1642">
        <v>130500</v>
      </c>
      <c r="E14" s="1642">
        <v>35600</v>
      </c>
      <c r="F14" s="1642">
        <v>0</v>
      </c>
      <c r="G14" s="1642">
        <v>1900</v>
      </c>
      <c r="H14" s="1638">
        <v>29600</v>
      </c>
    </row>
    <row r="15" spans="1:14" ht="15" customHeight="1">
      <c r="A15" s="3120"/>
      <c r="B15" s="1630">
        <v>4</v>
      </c>
      <c r="C15" s="1631">
        <f>SUM(D15:H15)</f>
        <v>192000</v>
      </c>
      <c r="D15" s="1639">
        <v>126700</v>
      </c>
      <c r="E15" s="1640">
        <v>34600</v>
      </c>
      <c r="F15" s="1641">
        <v>600</v>
      </c>
      <c r="G15" s="1640">
        <v>1700</v>
      </c>
      <c r="H15" s="1640">
        <v>28400</v>
      </c>
    </row>
    <row r="16" spans="1:14" ht="15" customHeight="1">
      <c r="A16" s="3119"/>
      <c r="B16" s="1614">
        <v>5</v>
      </c>
      <c r="C16" s="2468">
        <f>SUM(D16:H16)</f>
        <v>193400</v>
      </c>
      <c r="D16" s="2469">
        <v>127700</v>
      </c>
      <c r="E16" s="2470">
        <v>34900</v>
      </c>
      <c r="F16" s="2471">
        <v>800</v>
      </c>
      <c r="G16" s="2470">
        <v>1700</v>
      </c>
      <c r="H16" s="2470">
        <v>28300</v>
      </c>
    </row>
    <row r="17" spans="1:8" ht="15" customHeight="1">
      <c r="A17" s="1643" t="s">
        <v>3821</v>
      </c>
      <c r="B17" s="1836"/>
      <c r="C17" s="1835"/>
      <c r="D17" s="1835"/>
      <c r="E17" s="1835"/>
      <c r="F17" s="1835"/>
      <c r="G17" s="1835"/>
      <c r="H17" s="1835"/>
    </row>
    <row r="18" spans="1:8" ht="7.5" customHeight="1">
      <c r="A18" s="1643"/>
      <c r="B18" s="1836"/>
      <c r="C18" s="1835"/>
      <c r="D18" s="1835"/>
      <c r="E18" s="1835"/>
      <c r="F18" s="1835"/>
      <c r="G18" s="1835"/>
      <c r="H18" s="1835"/>
    </row>
    <row r="19" spans="1:8" ht="15" customHeight="1">
      <c r="A19" s="3098"/>
      <c r="B19" s="3121"/>
      <c r="C19" s="1600" t="s">
        <v>171</v>
      </c>
      <c r="D19" s="1599" t="s">
        <v>3813</v>
      </c>
      <c r="E19" s="1599" t="s">
        <v>3814</v>
      </c>
      <c r="F19" s="1599" t="s">
        <v>3815</v>
      </c>
      <c r="G19" s="1599" t="s">
        <v>3816</v>
      </c>
      <c r="H19" s="1600" t="s">
        <v>3817</v>
      </c>
    </row>
    <row r="20" spans="1:8" ht="15" customHeight="1">
      <c r="A20" s="3099" t="s">
        <v>3822</v>
      </c>
      <c r="B20" s="1626"/>
      <c r="C20" s="1627" t="s">
        <v>3774</v>
      </c>
      <c r="D20" s="1636" t="s">
        <v>3774</v>
      </c>
      <c r="E20" s="1636" t="s">
        <v>3774</v>
      </c>
      <c r="F20" s="1636" t="s">
        <v>3774</v>
      </c>
      <c r="G20" s="1636" t="s">
        <v>3774</v>
      </c>
      <c r="H20" s="1627" t="s">
        <v>3774</v>
      </c>
    </row>
    <row r="21" spans="1:8" ht="15" customHeight="1">
      <c r="A21" s="3114"/>
      <c r="B21" s="1630" t="s">
        <v>3819</v>
      </c>
      <c r="C21" s="1631">
        <v>54800</v>
      </c>
      <c r="D21" s="1637">
        <v>23600</v>
      </c>
      <c r="E21" s="1642">
        <v>11000</v>
      </c>
      <c r="F21" s="1637">
        <v>8200</v>
      </c>
      <c r="G21" s="1642">
        <v>5500</v>
      </c>
      <c r="H21" s="1637">
        <v>6500</v>
      </c>
    </row>
    <row r="22" spans="1:8" ht="15" customHeight="1">
      <c r="A22" s="3114"/>
      <c r="B22" s="1630">
        <v>2</v>
      </c>
      <c r="C22" s="1631">
        <f>SUM(D22:H22)</f>
        <v>28500</v>
      </c>
      <c r="D22" s="1637">
        <v>7200</v>
      </c>
      <c r="E22" s="1642">
        <v>2900</v>
      </c>
      <c r="F22" s="1637">
        <v>5700</v>
      </c>
      <c r="G22" s="1642">
        <v>11500</v>
      </c>
      <c r="H22" s="1637">
        <v>1200</v>
      </c>
    </row>
    <row r="23" spans="1:8" ht="15" customHeight="1">
      <c r="A23" s="3114"/>
      <c r="B23" s="1630">
        <v>3</v>
      </c>
      <c r="C23" s="1631">
        <f>SUM(D23:H23)</f>
        <v>13370</v>
      </c>
      <c r="D23" s="1637">
        <v>3320</v>
      </c>
      <c r="E23" s="1642">
        <v>1910</v>
      </c>
      <c r="F23" s="1637">
        <v>2010</v>
      </c>
      <c r="G23" s="1642">
        <v>6130</v>
      </c>
      <c r="H23" s="1637">
        <v>0</v>
      </c>
    </row>
    <row r="24" spans="1:8" ht="15" customHeight="1">
      <c r="A24" s="3114"/>
      <c r="B24" s="1630">
        <v>4</v>
      </c>
      <c r="C24" s="1631">
        <f>SUM(D24:H24)</f>
        <v>18740</v>
      </c>
      <c r="D24" s="1637">
        <v>3850</v>
      </c>
      <c r="E24" s="1642">
        <v>1440</v>
      </c>
      <c r="F24" s="1637">
        <v>2740</v>
      </c>
      <c r="G24" s="1642">
        <v>9590</v>
      </c>
      <c r="H24" s="1637">
        <v>1120</v>
      </c>
    </row>
    <row r="25" spans="1:8" ht="15" customHeight="1">
      <c r="A25" s="3115"/>
      <c r="B25" s="1614">
        <v>5</v>
      </c>
      <c r="C25" s="2468">
        <f>SUM(D25:H25)</f>
        <v>18300</v>
      </c>
      <c r="D25" s="2472">
        <v>6400</v>
      </c>
      <c r="E25" s="2473">
        <v>2860</v>
      </c>
      <c r="F25" s="2472">
        <v>4120</v>
      </c>
      <c r="G25" s="2473">
        <v>1300</v>
      </c>
      <c r="H25" s="2472">
        <v>3620</v>
      </c>
    </row>
    <row r="26" spans="1:8" ht="15" customHeight="1">
      <c r="A26" s="1643"/>
      <c r="B26" s="1836"/>
      <c r="C26" s="1835"/>
      <c r="D26" s="1835"/>
      <c r="E26" s="1835"/>
      <c r="F26" s="1835"/>
      <c r="G26" s="1835"/>
      <c r="H26" s="1835"/>
    </row>
    <row r="27" spans="1:8" ht="15" customHeight="1">
      <c r="A27" s="3097"/>
      <c r="B27" s="3098"/>
      <c r="C27" s="1600" t="s">
        <v>171</v>
      </c>
      <c r="D27" s="1599" t="s">
        <v>3813</v>
      </c>
      <c r="E27" s="1599" t="s">
        <v>3814</v>
      </c>
      <c r="F27" s="1599" t="s">
        <v>3815</v>
      </c>
      <c r="G27" s="1599" t="s">
        <v>3816</v>
      </c>
      <c r="H27" s="1600" t="s">
        <v>3817</v>
      </c>
    </row>
    <row r="28" spans="1:8" ht="15" customHeight="1">
      <c r="A28" s="3107" t="s">
        <v>3823</v>
      </c>
      <c r="B28" s="1626"/>
      <c r="C28" s="1628" t="s">
        <v>3774</v>
      </c>
      <c r="D28" s="1644" t="s">
        <v>3774</v>
      </c>
      <c r="E28" s="1628" t="s">
        <v>3774</v>
      </c>
      <c r="F28" s="1628" t="s">
        <v>3774</v>
      </c>
      <c r="G28" s="1644" t="s">
        <v>3774</v>
      </c>
      <c r="H28" s="1629" t="s">
        <v>3774</v>
      </c>
    </row>
    <row r="29" spans="1:8" ht="15" customHeight="1">
      <c r="A29" s="3108"/>
      <c r="B29" s="1630" t="s">
        <v>3819</v>
      </c>
      <c r="C29" s="1631">
        <v>14900</v>
      </c>
      <c r="D29" s="1637">
        <v>10900</v>
      </c>
      <c r="E29" s="1642">
        <v>1300</v>
      </c>
      <c r="F29" s="1642">
        <v>700</v>
      </c>
      <c r="G29" s="1637">
        <v>400</v>
      </c>
      <c r="H29" s="1638">
        <v>1600</v>
      </c>
    </row>
    <row r="30" spans="1:8" ht="15" customHeight="1">
      <c r="A30" s="3108"/>
      <c r="B30" s="1630">
        <v>2</v>
      </c>
      <c r="C30" s="1631">
        <f>SUM(D30:H30)</f>
        <v>32600</v>
      </c>
      <c r="D30" s="1637">
        <v>23800</v>
      </c>
      <c r="E30" s="1642">
        <v>2900</v>
      </c>
      <c r="F30" s="1642">
        <v>1600</v>
      </c>
      <c r="G30" s="1637">
        <v>1000</v>
      </c>
      <c r="H30" s="1638">
        <v>3300</v>
      </c>
    </row>
    <row r="31" spans="1:8" ht="15" customHeight="1">
      <c r="A31" s="3108"/>
      <c r="B31" s="1630">
        <v>3</v>
      </c>
      <c r="C31" s="1631">
        <f>SUM(D31:H31)</f>
        <v>32700</v>
      </c>
      <c r="D31" s="1637">
        <v>23900</v>
      </c>
      <c r="E31" s="1642">
        <v>2900</v>
      </c>
      <c r="F31" s="1642">
        <v>1600</v>
      </c>
      <c r="G31" s="1637">
        <v>1000</v>
      </c>
      <c r="H31" s="1638">
        <v>3300</v>
      </c>
    </row>
    <row r="32" spans="1:8" ht="15" customHeight="1">
      <c r="A32" s="3108"/>
      <c r="B32" s="1630">
        <v>4</v>
      </c>
      <c r="C32" s="1631">
        <f>SUM(D32:H32)</f>
        <v>38100</v>
      </c>
      <c r="D32" s="1637">
        <v>27900</v>
      </c>
      <c r="E32" s="1642">
        <v>3400</v>
      </c>
      <c r="F32" s="1642">
        <v>1900</v>
      </c>
      <c r="G32" s="1637">
        <v>1100</v>
      </c>
      <c r="H32" s="1638">
        <v>3800</v>
      </c>
    </row>
    <row r="33" spans="1:8" ht="15" customHeight="1">
      <c r="A33" s="3109"/>
      <c r="B33" s="1614">
        <v>5</v>
      </c>
      <c r="C33" s="2468">
        <f>SUM(D33:H33)</f>
        <v>41100</v>
      </c>
      <c r="D33" s="2472">
        <v>30000</v>
      </c>
      <c r="E33" s="2473">
        <v>3700</v>
      </c>
      <c r="F33" s="2473">
        <v>2100</v>
      </c>
      <c r="G33" s="2472">
        <v>1200</v>
      </c>
      <c r="H33" s="2474">
        <v>4100</v>
      </c>
    </row>
    <row r="34" spans="1:8" ht="15" customHeight="1">
      <c r="A34" s="1643"/>
      <c r="B34" s="1836"/>
      <c r="C34" s="1835"/>
      <c r="D34" s="1835"/>
      <c r="E34" s="1835"/>
      <c r="F34" s="1835"/>
      <c r="G34" s="1835"/>
      <c r="H34" s="1835"/>
    </row>
    <row r="35" spans="1:8" ht="15" customHeight="1">
      <c r="A35" s="3097"/>
      <c r="B35" s="3098"/>
      <c r="C35" s="1600" t="s">
        <v>171</v>
      </c>
      <c r="D35" s="1599" t="s">
        <v>3813</v>
      </c>
      <c r="E35" s="1599" t="s">
        <v>3814</v>
      </c>
      <c r="F35" s="1599" t="s">
        <v>3815</v>
      </c>
      <c r="G35" s="1599" t="s">
        <v>3816</v>
      </c>
      <c r="H35" s="1600" t="s">
        <v>3817</v>
      </c>
    </row>
    <row r="36" spans="1:8" ht="15" customHeight="1">
      <c r="A36" s="3110" t="s">
        <v>3824</v>
      </c>
      <c r="B36" s="1626"/>
      <c r="C36" s="1627" t="s">
        <v>3774</v>
      </c>
      <c r="D36" s="1628" t="s">
        <v>3774</v>
      </c>
      <c r="E36" s="1628" t="s">
        <v>3774</v>
      </c>
      <c r="F36" s="1628" t="s">
        <v>3774</v>
      </c>
      <c r="G36" s="1628" t="s">
        <v>3774</v>
      </c>
      <c r="H36" s="1629" t="s">
        <v>3774</v>
      </c>
    </row>
    <row r="37" spans="1:8" ht="15" customHeight="1">
      <c r="A37" s="3111"/>
      <c r="B37" s="1630" t="s">
        <v>3819</v>
      </c>
      <c r="C37" s="1631">
        <v>436300</v>
      </c>
      <c r="D37" s="1638">
        <v>292300</v>
      </c>
      <c r="E37" s="1638">
        <v>87300</v>
      </c>
      <c r="F37" s="1638">
        <v>13100</v>
      </c>
      <c r="G37" s="1638">
        <v>21800</v>
      </c>
      <c r="H37" s="1638">
        <v>21800</v>
      </c>
    </row>
    <row r="38" spans="1:8" ht="15" customHeight="1">
      <c r="A38" s="3111"/>
      <c r="B38" s="1630">
        <v>2</v>
      </c>
      <c r="C38" s="1631">
        <f>SUM(D38:H38)</f>
        <v>308500</v>
      </c>
      <c r="D38" s="1638">
        <v>230500</v>
      </c>
      <c r="E38" s="1638">
        <v>49400</v>
      </c>
      <c r="F38" s="1638">
        <v>11100</v>
      </c>
      <c r="G38" s="1638">
        <v>8600</v>
      </c>
      <c r="H38" s="1638">
        <v>8900</v>
      </c>
    </row>
    <row r="39" spans="1:8" ht="15" customHeight="1">
      <c r="A39" s="3111"/>
      <c r="B39" s="1630">
        <v>3</v>
      </c>
      <c r="C39" s="1631">
        <f>SUM(D39:H39)</f>
        <v>311500</v>
      </c>
      <c r="D39" s="1638">
        <v>219800</v>
      </c>
      <c r="E39" s="1638">
        <v>51200</v>
      </c>
      <c r="F39" s="1638">
        <v>8500</v>
      </c>
      <c r="G39" s="1638">
        <v>8500</v>
      </c>
      <c r="H39" s="1638">
        <v>23500</v>
      </c>
    </row>
    <row r="40" spans="1:8" ht="15" customHeight="1">
      <c r="A40" s="3111"/>
      <c r="B40" s="1630">
        <v>4</v>
      </c>
      <c r="C40" s="1631">
        <f>SUM(D40:H40)</f>
        <v>309100</v>
      </c>
      <c r="D40" s="1638">
        <v>200600</v>
      </c>
      <c r="E40" s="1638">
        <v>58100</v>
      </c>
      <c r="F40" s="1638">
        <v>11800</v>
      </c>
      <c r="G40" s="1638">
        <v>8700</v>
      </c>
      <c r="H40" s="1638">
        <v>29900</v>
      </c>
    </row>
    <row r="41" spans="1:8" ht="15" customHeight="1">
      <c r="A41" s="3112"/>
      <c r="B41" s="1614">
        <v>5</v>
      </c>
      <c r="C41" s="2468">
        <f>SUM(D41:H41)</f>
        <v>192200</v>
      </c>
      <c r="D41" s="2474">
        <v>110100</v>
      </c>
      <c r="E41" s="2474">
        <v>31500</v>
      </c>
      <c r="F41" s="2474">
        <v>19200</v>
      </c>
      <c r="G41" s="2474">
        <v>3500</v>
      </c>
      <c r="H41" s="2474">
        <v>27900</v>
      </c>
    </row>
    <row r="42" spans="1:8" ht="25.5" customHeight="1">
      <c r="A42" s="1643"/>
      <c r="B42" s="1836"/>
      <c r="C42" s="1835"/>
      <c r="D42" s="1835"/>
      <c r="E42" s="1835"/>
      <c r="F42" s="1835"/>
      <c r="G42" s="1835"/>
      <c r="H42" s="1625" t="s">
        <v>3812</v>
      </c>
    </row>
    <row r="43" spans="1:8" ht="15" customHeight="1">
      <c r="A43" s="3097"/>
      <c r="B43" s="3098"/>
      <c r="C43" s="1600" t="s">
        <v>171</v>
      </c>
      <c r="D43" s="1599" t="s">
        <v>3813</v>
      </c>
      <c r="E43" s="1599" t="s">
        <v>3814</v>
      </c>
      <c r="F43" s="1599" t="s">
        <v>3815</v>
      </c>
      <c r="G43" s="1599" t="s">
        <v>3816</v>
      </c>
      <c r="H43" s="1600" t="s">
        <v>3817</v>
      </c>
    </row>
    <row r="44" spans="1:8" ht="15" customHeight="1">
      <c r="A44" s="3099" t="s">
        <v>3825</v>
      </c>
      <c r="B44" s="1626"/>
      <c r="C44" s="1627" t="s">
        <v>3774</v>
      </c>
      <c r="D44" s="1628" t="s">
        <v>3774</v>
      </c>
      <c r="E44" s="1628" t="s">
        <v>3774</v>
      </c>
      <c r="F44" s="1628" t="s">
        <v>3774</v>
      </c>
      <c r="G44" s="1628" t="s">
        <v>3774</v>
      </c>
      <c r="H44" s="1629" t="s">
        <v>3774</v>
      </c>
    </row>
    <row r="45" spans="1:8" ht="15" customHeight="1">
      <c r="A45" s="3100"/>
      <c r="B45" s="1630" t="s">
        <v>3819</v>
      </c>
      <c r="C45" s="1631">
        <v>36300</v>
      </c>
      <c r="D45" s="1638">
        <v>14500</v>
      </c>
      <c r="E45" s="1638">
        <v>9100</v>
      </c>
      <c r="F45" s="1638">
        <v>4300</v>
      </c>
      <c r="G45" s="1638">
        <v>2800</v>
      </c>
      <c r="H45" s="1638">
        <v>5600</v>
      </c>
    </row>
    <row r="46" spans="1:8" ht="15" customHeight="1">
      <c r="A46" s="3100"/>
      <c r="B46" s="1630">
        <v>2</v>
      </c>
      <c r="C46" s="1631">
        <f>SUM(D46:H46)</f>
        <v>5300</v>
      </c>
      <c r="D46" s="1638">
        <v>2300</v>
      </c>
      <c r="E46" s="1638">
        <v>1100</v>
      </c>
      <c r="F46" s="1638">
        <v>800</v>
      </c>
      <c r="G46" s="1638">
        <v>500</v>
      </c>
      <c r="H46" s="1638">
        <v>600</v>
      </c>
    </row>
    <row r="47" spans="1:8" ht="15" customHeight="1">
      <c r="A47" s="3100"/>
      <c r="B47" s="1630">
        <v>3</v>
      </c>
      <c r="C47" s="1631">
        <f>SUM(D47:H47)</f>
        <v>3600</v>
      </c>
      <c r="D47" s="1638">
        <v>1400</v>
      </c>
      <c r="E47" s="1638">
        <v>400</v>
      </c>
      <c r="F47" s="1638">
        <v>400</v>
      </c>
      <c r="G47" s="1638">
        <v>1200</v>
      </c>
      <c r="H47" s="1638">
        <v>200</v>
      </c>
    </row>
    <row r="48" spans="1:8" ht="15" customHeight="1">
      <c r="A48" s="3100"/>
      <c r="B48" s="1630">
        <v>4</v>
      </c>
      <c r="C48" s="1631">
        <f>SUM(D48:H48)</f>
        <v>5000</v>
      </c>
      <c r="D48" s="1638">
        <v>2700</v>
      </c>
      <c r="E48" s="1638">
        <v>1100</v>
      </c>
      <c r="F48" s="1638">
        <v>1100</v>
      </c>
      <c r="G48" s="1638">
        <v>0</v>
      </c>
      <c r="H48" s="1638">
        <v>100</v>
      </c>
    </row>
    <row r="49" spans="1:8" ht="15" customHeight="1">
      <c r="A49" s="3101"/>
      <c r="B49" s="1614">
        <v>5</v>
      </c>
      <c r="C49" s="2468">
        <f>SUM(D49:H49)</f>
        <v>4700</v>
      </c>
      <c r="D49" s="2474">
        <v>2500</v>
      </c>
      <c r="E49" s="2474">
        <v>1000</v>
      </c>
      <c r="F49" s="2474">
        <v>900</v>
      </c>
      <c r="G49" s="2474">
        <v>100</v>
      </c>
      <c r="H49" s="2474">
        <v>200</v>
      </c>
    </row>
    <row r="50" spans="1:8" ht="15" customHeight="1">
      <c r="A50" s="1643"/>
      <c r="B50" s="1836"/>
      <c r="C50" s="1835"/>
      <c r="D50" s="1835"/>
      <c r="E50" s="1835"/>
      <c r="F50" s="1835"/>
      <c r="G50" s="1835"/>
      <c r="H50" s="1835"/>
    </row>
    <row r="51" spans="1:8" ht="15" customHeight="1">
      <c r="A51" s="3097"/>
      <c r="B51" s="3098"/>
      <c r="C51" s="1600" t="s">
        <v>171</v>
      </c>
      <c r="D51" s="1599" t="s">
        <v>3813</v>
      </c>
      <c r="E51" s="1599" t="s">
        <v>3814</v>
      </c>
      <c r="F51" s="1599" t="s">
        <v>3815</v>
      </c>
      <c r="G51" s="1599" t="s">
        <v>3816</v>
      </c>
      <c r="H51" s="1600" t="s">
        <v>3817</v>
      </c>
    </row>
    <row r="52" spans="1:8" ht="15" customHeight="1">
      <c r="A52" s="3113" t="s">
        <v>3826</v>
      </c>
      <c r="B52" s="1626"/>
      <c r="C52" s="1627" t="s">
        <v>3774</v>
      </c>
      <c r="D52" s="1629" t="s">
        <v>3774</v>
      </c>
      <c r="E52" s="1628" t="s">
        <v>3774</v>
      </c>
      <c r="F52" s="1629" t="s">
        <v>3774</v>
      </c>
      <c r="G52" s="1629" t="s">
        <v>3774</v>
      </c>
      <c r="H52" s="1629" t="s">
        <v>3774</v>
      </c>
    </row>
    <row r="53" spans="1:8" ht="15" customHeight="1">
      <c r="A53" s="3100"/>
      <c r="B53" s="1630" t="s">
        <v>3819</v>
      </c>
      <c r="C53" s="1631">
        <v>25700</v>
      </c>
      <c r="D53" s="1638">
        <v>18800</v>
      </c>
      <c r="E53" s="1638">
        <v>4900</v>
      </c>
      <c r="F53" s="1638">
        <v>800</v>
      </c>
      <c r="G53" s="1638">
        <v>800</v>
      </c>
      <c r="H53" s="1638">
        <v>400</v>
      </c>
    </row>
    <row r="54" spans="1:8" ht="15" customHeight="1">
      <c r="A54" s="3100"/>
      <c r="B54" s="1630">
        <v>2</v>
      </c>
      <c r="C54" s="1631">
        <v>0</v>
      </c>
      <c r="D54" s="1638">
        <v>0</v>
      </c>
      <c r="E54" s="1638">
        <v>0</v>
      </c>
      <c r="F54" s="1638">
        <v>0</v>
      </c>
      <c r="G54" s="1638">
        <v>0</v>
      </c>
      <c r="H54" s="1638">
        <v>0</v>
      </c>
    </row>
    <row r="55" spans="1:8" ht="15" customHeight="1">
      <c r="A55" s="3100"/>
      <c r="B55" s="1630">
        <v>3</v>
      </c>
      <c r="C55" s="1631">
        <v>0</v>
      </c>
      <c r="D55" s="1638">
        <v>0</v>
      </c>
      <c r="E55" s="1638">
        <v>0</v>
      </c>
      <c r="F55" s="1638">
        <v>0</v>
      </c>
      <c r="G55" s="1638">
        <v>0</v>
      </c>
      <c r="H55" s="1638">
        <v>0</v>
      </c>
    </row>
    <row r="56" spans="1:8" ht="15" customHeight="1">
      <c r="A56" s="3100"/>
      <c r="B56" s="1630">
        <v>4</v>
      </c>
      <c r="C56" s="1631">
        <f>SUM(D56:H56)</f>
        <v>18000</v>
      </c>
      <c r="D56" s="1638">
        <v>13300</v>
      </c>
      <c r="E56" s="1638">
        <v>3400</v>
      </c>
      <c r="F56" s="1638">
        <v>200</v>
      </c>
      <c r="G56" s="1638">
        <v>800</v>
      </c>
      <c r="H56" s="1638">
        <v>300</v>
      </c>
    </row>
    <row r="57" spans="1:8" ht="15" customHeight="1">
      <c r="A57" s="3101"/>
      <c r="B57" s="1614">
        <v>5</v>
      </c>
      <c r="C57" s="2468">
        <f>SUM(D57:H57)</f>
        <v>16900</v>
      </c>
      <c r="D57" s="2474">
        <v>12350</v>
      </c>
      <c r="E57" s="2474">
        <v>2650</v>
      </c>
      <c r="F57" s="2474">
        <v>590</v>
      </c>
      <c r="G57" s="2474">
        <v>1030</v>
      </c>
      <c r="H57" s="2474">
        <v>280</v>
      </c>
    </row>
    <row r="58" spans="1:8" ht="15" customHeight="1">
      <c r="A58" s="1645"/>
      <c r="B58" s="1836"/>
      <c r="C58" s="1836"/>
      <c r="D58" s="1646"/>
      <c r="E58" s="1646"/>
      <c r="F58" s="1646"/>
      <c r="G58" s="1646"/>
      <c r="H58" s="1646"/>
    </row>
    <row r="59" spans="1:8" ht="15" customHeight="1">
      <c r="A59" s="3097"/>
      <c r="B59" s="3098"/>
      <c r="C59" s="1600" t="s">
        <v>171</v>
      </c>
      <c r="D59" s="1599" t="s">
        <v>3813</v>
      </c>
      <c r="E59" s="1599" t="s">
        <v>3814</v>
      </c>
      <c r="F59" s="1599" t="s">
        <v>3815</v>
      </c>
      <c r="G59" s="1599" t="s">
        <v>3816</v>
      </c>
      <c r="H59" s="1600" t="s">
        <v>3817</v>
      </c>
    </row>
    <row r="60" spans="1:8" ht="15" customHeight="1">
      <c r="A60" s="3113" t="s">
        <v>3827</v>
      </c>
      <c r="B60" s="1626"/>
      <c r="C60" s="1628" t="s">
        <v>3774</v>
      </c>
      <c r="D60" s="1647" t="s">
        <v>3774</v>
      </c>
      <c r="E60" s="1628" t="s">
        <v>3774</v>
      </c>
      <c r="F60" s="1628" t="s">
        <v>3774</v>
      </c>
      <c r="G60" s="1628" t="s">
        <v>3774</v>
      </c>
      <c r="H60" s="1629" t="s">
        <v>3774</v>
      </c>
    </row>
    <row r="61" spans="1:8" ht="15" customHeight="1">
      <c r="A61" s="3100"/>
      <c r="B61" s="1630" t="s">
        <v>3819</v>
      </c>
      <c r="C61" s="1631">
        <v>28100</v>
      </c>
      <c r="D61" s="1637">
        <v>16900</v>
      </c>
      <c r="E61" s="1642">
        <v>9900</v>
      </c>
      <c r="F61" s="1637">
        <v>800</v>
      </c>
      <c r="G61" s="1642">
        <v>500</v>
      </c>
      <c r="H61" s="1637">
        <v>0</v>
      </c>
    </row>
    <row r="62" spans="1:8" ht="15" customHeight="1">
      <c r="A62" s="3100"/>
      <c r="B62" s="1630">
        <v>2</v>
      </c>
      <c r="C62" s="1631">
        <f>SUM(D62:H62)</f>
        <v>11200</v>
      </c>
      <c r="D62" s="1637">
        <v>6700</v>
      </c>
      <c r="E62" s="1642">
        <v>3900</v>
      </c>
      <c r="F62" s="1637">
        <v>0</v>
      </c>
      <c r="G62" s="1642">
        <v>300</v>
      </c>
      <c r="H62" s="1637">
        <v>300</v>
      </c>
    </row>
    <row r="63" spans="1:8" ht="15" customHeight="1">
      <c r="A63" s="3100"/>
      <c r="B63" s="1630">
        <v>3</v>
      </c>
      <c r="C63" s="1631">
        <f>SUM(D63:H63)</f>
        <v>12000</v>
      </c>
      <c r="D63" s="1637">
        <v>9600</v>
      </c>
      <c r="E63" s="1642">
        <v>2300</v>
      </c>
      <c r="F63" s="1637">
        <v>0</v>
      </c>
      <c r="G63" s="1642">
        <v>100</v>
      </c>
      <c r="H63" s="1637">
        <v>0</v>
      </c>
    </row>
    <row r="64" spans="1:8" ht="15" customHeight="1">
      <c r="A64" s="3100"/>
      <c r="B64" s="1630">
        <v>4</v>
      </c>
      <c r="C64" s="1631">
        <f>SUM(D64:H64)</f>
        <v>14900</v>
      </c>
      <c r="D64" s="1637">
        <v>10400</v>
      </c>
      <c r="E64" s="1642">
        <v>4300</v>
      </c>
      <c r="F64" s="1637">
        <v>0</v>
      </c>
      <c r="G64" s="1642">
        <v>0</v>
      </c>
      <c r="H64" s="1637">
        <v>200</v>
      </c>
    </row>
    <row r="65" spans="1:8" ht="15" customHeight="1">
      <c r="A65" s="3101"/>
      <c r="B65" s="1614">
        <v>5</v>
      </c>
      <c r="C65" s="2468">
        <f>SUM(D65:H65)</f>
        <v>14200</v>
      </c>
      <c r="D65" s="2472">
        <v>10500</v>
      </c>
      <c r="E65" s="2473">
        <v>3500</v>
      </c>
      <c r="F65" s="2472">
        <v>150</v>
      </c>
      <c r="G65" s="2473">
        <v>50</v>
      </c>
      <c r="H65" s="2472">
        <v>0</v>
      </c>
    </row>
    <row r="66" spans="1:8" ht="15" customHeight="1">
      <c r="A66" s="1643"/>
      <c r="B66" s="1836"/>
      <c r="C66" s="1835"/>
      <c r="D66" s="1835"/>
      <c r="E66" s="1835"/>
      <c r="F66" s="1835"/>
      <c r="G66" s="1835"/>
      <c r="H66" s="1835"/>
    </row>
    <row r="67" spans="1:8" ht="15" customHeight="1">
      <c r="A67" s="3097"/>
      <c r="B67" s="3098"/>
      <c r="C67" s="1600" t="s">
        <v>171</v>
      </c>
      <c r="D67" s="1599" t="s">
        <v>3813</v>
      </c>
      <c r="E67" s="1599" t="s">
        <v>3814</v>
      </c>
      <c r="F67" s="1599" t="s">
        <v>3815</v>
      </c>
      <c r="G67" s="1599" t="s">
        <v>3816</v>
      </c>
      <c r="H67" s="1600" t="s">
        <v>3817</v>
      </c>
    </row>
    <row r="68" spans="1:8" ht="15" customHeight="1">
      <c r="A68" s="3104" t="s">
        <v>3828</v>
      </c>
      <c r="B68" s="1626"/>
      <c r="C68" s="1627" t="s">
        <v>3774</v>
      </c>
      <c r="D68" s="1629" t="s">
        <v>3774</v>
      </c>
      <c r="E68" s="1628" t="s">
        <v>3774</v>
      </c>
      <c r="F68" s="1647" t="s">
        <v>3774</v>
      </c>
      <c r="G68" s="1628" t="s">
        <v>3774</v>
      </c>
      <c r="H68" s="1629" t="s">
        <v>3774</v>
      </c>
    </row>
    <row r="69" spans="1:8" ht="15" customHeight="1">
      <c r="A69" s="3105"/>
      <c r="B69" s="1630" t="s">
        <v>3819</v>
      </c>
      <c r="C69" s="1631">
        <v>62700</v>
      </c>
      <c r="D69" s="1642">
        <v>28100</v>
      </c>
      <c r="E69" s="1642">
        <v>21300</v>
      </c>
      <c r="F69" s="1637">
        <v>6000</v>
      </c>
      <c r="G69" s="1642">
        <v>1600</v>
      </c>
      <c r="H69" s="1638">
        <v>5700</v>
      </c>
    </row>
    <row r="70" spans="1:8" ht="15" customHeight="1">
      <c r="A70" s="3105"/>
      <c r="B70" s="1630">
        <v>2</v>
      </c>
      <c r="C70" s="1631">
        <f>SUM(D70:H70)</f>
        <v>24100</v>
      </c>
      <c r="D70" s="1642">
        <v>12300</v>
      </c>
      <c r="E70" s="1642">
        <v>7000</v>
      </c>
      <c r="F70" s="1637">
        <v>2800</v>
      </c>
      <c r="G70" s="1642">
        <v>700</v>
      </c>
      <c r="H70" s="1638">
        <v>1300</v>
      </c>
    </row>
    <row r="71" spans="1:8" ht="15" customHeight="1">
      <c r="A71" s="3105"/>
      <c r="B71" s="1630">
        <v>3</v>
      </c>
      <c r="C71" s="1631">
        <f>SUM(D71:H71)</f>
        <v>7600</v>
      </c>
      <c r="D71" s="1642">
        <v>3000</v>
      </c>
      <c r="E71" s="1642">
        <v>3000</v>
      </c>
      <c r="F71" s="1637">
        <v>400</v>
      </c>
      <c r="G71" s="1642">
        <v>1000</v>
      </c>
      <c r="H71" s="1638">
        <v>200</v>
      </c>
    </row>
    <row r="72" spans="1:8" ht="15" customHeight="1">
      <c r="A72" s="3105"/>
      <c r="B72" s="1630">
        <v>4</v>
      </c>
      <c r="C72" s="1631">
        <f>SUM(D72:H72)</f>
        <v>22900</v>
      </c>
      <c r="D72" s="1642">
        <v>9200</v>
      </c>
      <c r="E72" s="1642">
        <v>10200</v>
      </c>
      <c r="F72" s="1637">
        <v>1900</v>
      </c>
      <c r="G72" s="1642">
        <v>1200</v>
      </c>
      <c r="H72" s="1638">
        <v>400</v>
      </c>
    </row>
    <row r="73" spans="1:8" ht="15" customHeight="1">
      <c r="A73" s="3106"/>
      <c r="B73" s="1614">
        <v>5</v>
      </c>
      <c r="C73" s="2468">
        <f>SUM(D73:H73)</f>
        <v>39200</v>
      </c>
      <c r="D73" s="2473">
        <v>13400</v>
      </c>
      <c r="E73" s="2473">
        <v>14200</v>
      </c>
      <c r="F73" s="2472">
        <v>2100</v>
      </c>
      <c r="G73" s="2473">
        <v>1300</v>
      </c>
      <c r="H73" s="2474">
        <v>8200</v>
      </c>
    </row>
    <row r="74" spans="1:8" ht="15" customHeight="1">
      <c r="A74" s="1643"/>
      <c r="B74" s="1835"/>
      <c r="C74" s="1835"/>
      <c r="D74" s="1835"/>
      <c r="E74" s="1835"/>
      <c r="F74" s="1835"/>
      <c r="G74" s="1835"/>
      <c r="H74" s="1835"/>
    </row>
    <row r="75" spans="1:8" ht="15" customHeight="1">
      <c r="A75" s="3097"/>
      <c r="B75" s="3098"/>
      <c r="C75" s="1600" t="s">
        <v>171</v>
      </c>
      <c r="D75" s="1599" t="s">
        <v>3813</v>
      </c>
      <c r="E75" s="1599" t="s">
        <v>3814</v>
      </c>
      <c r="F75" s="1599" t="s">
        <v>3815</v>
      </c>
      <c r="G75" s="1599" t="s">
        <v>3816</v>
      </c>
      <c r="H75" s="1600" t="s">
        <v>3817</v>
      </c>
    </row>
    <row r="76" spans="1:8" ht="15" customHeight="1">
      <c r="A76" s="3099" t="s">
        <v>3829</v>
      </c>
      <c r="B76" s="1626"/>
      <c r="C76" s="1627" t="s">
        <v>3774</v>
      </c>
      <c r="D76" s="1628" t="s">
        <v>3774</v>
      </c>
      <c r="E76" s="1628" t="s">
        <v>3774</v>
      </c>
      <c r="F76" s="1628" t="s">
        <v>3774</v>
      </c>
      <c r="G76" s="1628" t="s">
        <v>3774</v>
      </c>
      <c r="H76" s="1629" t="s">
        <v>3774</v>
      </c>
    </row>
    <row r="77" spans="1:8" ht="15" customHeight="1">
      <c r="A77" s="3100"/>
      <c r="B77" s="1630" t="s">
        <v>3819</v>
      </c>
      <c r="C77" s="1631">
        <v>5500</v>
      </c>
      <c r="D77" s="1638">
        <v>2400</v>
      </c>
      <c r="E77" s="1638">
        <v>1100</v>
      </c>
      <c r="F77" s="1638">
        <v>800</v>
      </c>
      <c r="G77" s="1638">
        <v>500</v>
      </c>
      <c r="H77" s="1638">
        <v>700</v>
      </c>
    </row>
    <row r="78" spans="1:8" ht="15" customHeight="1">
      <c r="A78" s="3100"/>
      <c r="B78" s="1630">
        <v>2</v>
      </c>
      <c r="C78" s="1631">
        <f>SUM(D78:H78)</f>
        <v>3200</v>
      </c>
      <c r="D78" s="1638">
        <v>1200</v>
      </c>
      <c r="E78" s="1638">
        <v>600</v>
      </c>
      <c r="F78" s="1638">
        <v>400</v>
      </c>
      <c r="G78" s="1638">
        <v>300</v>
      </c>
      <c r="H78" s="1638">
        <v>700</v>
      </c>
    </row>
    <row r="79" spans="1:8" ht="15" customHeight="1">
      <c r="A79" s="3100"/>
      <c r="B79" s="1630">
        <v>3</v>
      </c>
      <c r="C79" s="1631">
        <f>SUM(D79:H79)</f>
        <v>780</v>
      </c>
      <c r="D79" s="1638">
        <v>190</v>
      </c>
      <c r="E79" s="1638">
        <v>120</v>
      </c>
      <c r="F79" s="1638">
        <v>120</v>
      </c>
      <c r="G79" s="1638">
        <v>350</v>
      </c>
      <c r="H79" s="1638">
        <v>0</v>
      </c>
    </row>
    <row r="80" spans="1:8" ht="15" customHeight="1">
      <c r="A80" s="3100"/>
      <c r="B80" s="1630">
        <v>4</v>
      </c>
      <c r="C80" s="1631">
        <f>SUM(D80:H80)</f>
        <v>1000</v>
      </c>
      <c r="D80" s="1638">
        <v>200</v>
      </c>
      <c r="E80" s="1638">
        <v>0</v>
      </c>
      <c r="F80" s="1638">
        <v>100</v>
      </c>
      <c r="G80" s="1638">
        <v>700</v>
      </c>
      <c r="H80" s="1638">
        <v>0</v>
      </c>
    </row>
    <row r="81" spans="1:8" ht="15" customHeight="1">
      <c r="A81" s="3101"/>
      <c r="B81" s="1614">
        <v>5</v>
      </c>
      <c r="C81" s="2468">
        <f>SUM(D81:H81)</f>
        <v>1200</v>
      </c>
      <c r="D81" s="2474">
        <v>350</v>
      </c>
      <c r="E81" s="2474">
        <v>150</v>
      </c>
      <c r="F81" s="2474">
        <v>150</v>
      </c>
      <c r="G81" s="2474">
        <v>550</v>
      </c>
      <c r="H81" s="2474">
        <v>0</v>
      </c>
    </row>
    <row r="82" spans="1:8" ht="25.5" customHeight="1">
      <c r="A82" s="1643"/>
      <c r="B82" s="1836"/>
      <c r="C82" s="1835"/>
      <c r="D82" s="1835"/>
      <c r="E82" s="1835"/>
      <c r="F82" s="1835"/>
      <c r="G82" s="1835"/>
      <c r="H82" s="1625" t="s">
        <v>3812</v>
      </c>
    </row>
    <row r="83" spans="1:8" ht="15" customHeight="1">
      <c r="A83" s="3097"/>
      <c r="B83" s="3098"/>
      <c r="C83" s="1600" t="s">
        <v>171</v>
      </c>
      <c r="D83" s="1599" t="s">
        <v>3813</v>
      </c>
      <c r="E83" s="1599" t="s">
        <v>3814</v>
      </c>
      <c r="F83" s="1599" t="s">
        <v>3815</v>
      </c>
      <c r="G83" s="1599" t="s">
        <v>3816</v>
      </c>
      <c r="H83" s="1600" t="s">
        <v>3817</v>
      </c>
    </row>
    <row r="84" spans="1:8" ht="15" customHeight="1">
      <c r="A84" s="3099" t="s">
        <v>3830</v>
      </c>
      <c r="B84" s="1626"/>
      <c r="C84" s="1627" t="s">
        <v>3774</v>
      </c>
      <c r="D84" s="1628" t="s">
        <v>3774</v>
      </c>
      <c r="E84" s="1628" t="s">
        <v>3774</v>
      </c>
      <c r="F84" s="1628" t="s">
        <v>3774</v>
      </c>
      <c r="G84" s="1628" t="s">
        <v>3774</v>
      </c>
      <c r="H84" s="1629" t="s">
        <v>3774</v>
      </c>
    </row>
    <row r="85" spans="1:8" ht="15" customHeight="1">
      <c r="A85" s="3100"/>
      <c r="B85" s="1630" t="s">
        <v>3819</v>
      </c>
      <c r="C85" s="1631">
        <v>149200</v>
      </c>
      <c r="D85" s="1638">
        <v>95500</v>
      </c>
      <c r="E85" s="1638">
        <v>25400</v>
      </c>
      <c r="F85" s="1638">
        <v>9000</v>
      </c>
      <c r="G85" s="1638">
        <v>1500</v>
      </c>
      <c r="H85" s="1638">
        <v>17800</v>
      </c>
    </row>
    <row r="86" spans="1:8" ht="15" customHeight="1">
      <c r="A86" s="3100"/>
      <c r="B86" s="1630">
        <v>2</v>
      </c>
      <c r="C86" s="1631">
        <f>SUM(D86:H86)</f>
        <v>45400</v>
      </c>
      <c r="D86" s="1638">
        <v>30400</v>
      </c>
      <c r="E86" s="1638">
        <v>10400</v>
      </c>
      <c r="F86" s="1638">
        <v>1400</v>
      </c>
      <c r="G86" s="1638">
        <v>1400</v>
      </c>
      <c r="H86" s="1638">
        <v>1800</v>
      </c>
    </row>
    <row r="87" spans="1:8" ht="15" customHeight="1">
      <c r="A87" s="3100"/>
      <c r="B87" s="1630">
        <v>3</v>
      </c>
      <c r="C87" s="1631">
        <f>SUM(D87:H87)</f>
        <v>27300</v>
      </c>
      <c r="D87" s="1638">
        <v>19700</v>
      </c>
      <c r="E87" s="1638">
        <v>1200</v>
      </c>
      <c r="F87" s="1638">
        <v>1200</v>
      </c>
      <c r="G87" s="1638">
        <v>2000</v>
      </c>
      <c r="H87" s="1638">
        <v>3200</v>
      </c>
    </row>
    <row r="88" spans="1:8" ht="15" customHeight="1">
      <c r="A88" s="3100"/>
      <c r="B88" s="1630">
        <v>4</v>
      </c>
      <c r="C88" s="1631">
        <f>SUM(D88:H88)</f>
        <v>60500</v>
      </c>
      <c r="D88" s="1638">
        <v>32500</v>
      </c>
      <c r="E88" s="1638">
        <v>11400</v>
      </c>
      <c r="F88" s="1638">
        <v>3500</v>
      </c>
      <c r="G88" s="1638">
        <v>7000</v>
      </c>
      <c r="H88" s="1638">
        <v>6100</v>
      </c>
    </row>
    <row r="89" spans="1:8" ht="15" customHeight="1">
      <c r="A89" s="3101"/>
      <c r="B89" s="1614">
        <v>5</v>
      </c>
      <c r="C89" s="2468">
        <f>SUM(D89:H89)</f>
        <v>108000</v>
      </c>
      <c r="D89" s="2474">
        <v>58000</v>
      </c>
      <c r="E89" s="2474">
        <v>20300</v>
      </c>
      <c r="F89" s="2474">
        <v>6300</v>
      </c>
      <c r="G89" s="2474">
        <v>12500</v>
      </c>
      <c r="H89" s="2474">
        <v>10900</v>
      </c>
    </row>
    <row r="90" spans="1:8" ht="15" customHeight="1">
      <c r="A90" s="3102" t="s">
        <v>4030</v>
      </c>
      <c r="B90" s="3103"/>
      <c r="C90" s="3103"/>
      <c r="D90" s="3103"/>
      <c r="E90" s="3103"/>
      <c r="F90" s="3103"/>
      <c r="G90" s="3103"/>
      <c r="H90" s="1834"/>
    </row>
  </sheetData>
  <mergeCells count="23">
    <mergeCell ref="A20:A25"/>
    <mergeCell ref="A2:B2"/>
    <mergeCell ref="A3:A8"/>
    <mergeCell ref="A10:B10"/>
    <mergeCell ref="A12:A16"/>
    <mergeCell ref="A19:B19"/>
    <mergeCell ref="A68:A73"/>
    <mergeCell ref="A27:B27"/>
    <mergeCell ref="A28:A33"/>
    <mergeCell ref="A35:B35"/>
    <mergeCell ref="A36:A41"/>
    <mergeCell ref="A43:B43"/>
    <mergeCell ref="A44:A49"/>
    <mergeCell ref="A51:B51"/>
    <mergeCell ref="A52:A57"/>
    <mergeCell ref="A59:B59"/>
    <mergeCell ref="A60:A65"/>
    <mergeCell ref="A67:B67"/>
    <mergeCell ref="A75:B75"/>
    <mergeCell ref="A76:A81"/>
    <mergeCell ref="A83:B83"/>
    <mergeCell ref="A84:A89"/>
    <mergeCell ref="A90:G90"/>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rowBreaks count="1" manualBreakCount="1">
    <brk id="4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4BC62-898C-40F0-B5DE-F9BD283EA797}">
  <dimension ref="A1:I41"/>
  <sheetViews>
    <sheetView showGridLines="0" view="pageBreakPreview" topLeftCell="A10" zoomScaleNormal="100" zoomScaleSheetLayoutView="100" workbookViewId="0">
      <selection activeCell="I50" sqref="I50"/>
    </sheetView>
  </sheetViews>
  <sheetFormatPr defaultRowHeight="24.95" customHeight="1"/>
  <cols>
    <col min="1" max="1" width="12.875" style="1649" customWidth="1"/>
    <col min="2" max="2" width="7.625" style="1649" customWidth="1"/>
    <col min="3" max="3" width="13.5" style="1649" customWidth="1"/>
    <col min="4" max="4" width="14.625" style="1649" customWidth="1"/>
    <col min="5" max="5" width="14.75" style="1649" customWidth="1"/>
    <col min="6" max="6" width="9" style="1649" customWidth="1"/>
    <col min="7" max="7" width="5" style="1649" customWidth="1"/>
    <col min="8" max="8" width="13.25" style="1649" customWidth="1"/>
    <col min="9" max="9" width="25.625" style="1649" customWidth="1"/>
    <col min="10" max="252" width="9" style="1649" customWidth="1"/>
    <col min="253" max="253" width="10.375" style="1649" customWidth="1"/>
    <col min="254" max="254" width="7.625" style="1649" customWidth="1"/>
    <col min="255" max="255" width="13.5" style="1649" customWidth="1"/>
    <col min="256" max="256" width="14.625" style="1649" customWidth="1"/>
    <col min="257" max="257" width="14.75" style="1649" customWidth="1"/>
    <col min="258" max="508" width="9" style="1649" customWidth="1"/>
    <col min="509" max="509" width="10.375" style="1649" customWidth="1"/>
    <col min="510" max="510" width="7.625" style="1649" customWidth="1"/>
    <col min="511" max="511" width="13.5" style="1649" customWidth="1"/>
    <col min="512" max="512" width="14.625" style="1649" customWidth="1"/>
    <col min="513" max="513" width="14.75" style="1649" customWidth="1"/>
    <col min="514" max="764" width="9" style="1649" customWidth="1"/>
    <col min="765" max="765" width="10.375" style="1649" customWidth="1"/>
    <col min="766" max="766" width="7.625" style="1649" customWidth="1"/>
    <col min="767" max="767" width="13.5" style="1649" customWidth="1"/>
    <col min="768" max="768" width="14.625" style="1649" customWidth="1"/>
    <col min="769" max="769" width="14.75" style="1649" customWidth="1"/>
    <col min="770" max="1020" width="9" style="1649" customWidth="1"/>
    <col min="1021" max="1021" width="10.375" style="1649" customWidth="1"/>
    <col min="1022" max="1022" width="7.625" style="1649" customWidth="1"/>
    <col min="1023" max="1023" width="13.5" style="1649" customWidth="1"/>
    <col min="1024" max="1024" width="14.625" style="1649" customWidth="1"/>
    <col min="1025" max="1025" width="14.75" style="1649" customWidth="1"/>
    <col min="1026" max="1276" width="9" style="1649" customWidth="1"/>
    <col min="1277" max="1277" width="10.375" style="1649" customWidth="1"/>
    <col min="1278" max="1278" width="7.625" style="1649" customWidth="1"/>
    <col min="1279" max="1279" width="13.5" style="1649" customWidth="1"/>
    <col min="1280" max="1280" width="14.625" style="1649" customWidth="1"/>
    <col min="1281" max="1281" width="14.75" style="1649" customWidth="1"/>
    <col min="1282" max="1532" width="9" style="1649" customWidth="1"/>
    <col min="1533" max="1533" width="10.375" style="1649" customWidth="1"/>
    <col min="1534" max="1534" width="7.625" style="1649" customWidth="1"/>
    <col min="1535" max="1535" width="13.5" style="1649" customWidth="1"/>
    <col min="1536" max="1536" width="14.625" style="1649" customWidth="1"/>
    <col min="1537" max="1537" width="14.75" style="1649" customWidth="1"/>
    <col min="1538" max="1788" width="9" style="1649" customWidth="1"/>
    <col min="1789" max="1789" width="10.375" style="1649" customWidth="1"/>
    <col min="1790" max="1790" width="7.625" style="1649" customWidth="1"/>
    <col min="1791" max="1791" width="13.5" style="1649" customWidth="1"/>
    <col min="1792" max="1792" width="14.625" style="1649" customWidth="1"/>
    <col min="1793" max="1793" width="14.75" style="1649" customWidth="1"/>
    <col min="1794" max="2044" width="9" style="1649" customWidth="1"/>
    <col min="2045" max="2045" width="10.375" style="1649" customWidth="1"/>
    <col min="2046" max="2046" width="7.625" style="1649" customWidth="1"/>
    <col min="2047" max="2047" width="13.5" style="1649" customWidth="1"/>
    <col min="2048" max="2048" width="14.625" style="1649" customWidth="1"/>
    <col min="2049" max="2049" width="14.75" style="1649" customWidth="1"/>
    <col min="2050" max="2300" width="9" style="1649" customWidth="1"/>
    <col min="2301" max="2301" width="10.375" style="1649" customWidth="1"/>
    <col min="2302" max="2302" width="7.625" style="1649" customWidth="1"/>
    <col min="2303" max="2303" width="13.5" style="1649" customWidth="1"/>
    <col min="2304" max="2304" width="14.625" style="1649" customWidth="1"/>
    <col min="2305" max="2305" width="14.75" style="1649" customWidth="1"/>
    <col min="2306" max="2556" width="9" style="1649" customWidth="1"/>
    <col min="2557" max="2557" width="10.375" style="1649" customWidth="1"/>
    <col min="2558" max="2558" width="7.625" style="1649" customWidth="1"/>
    <col min="2559" max="2559" width="13.5" style="1649" customWidth="1"/>
    <col min="2560" max="2560" width="14.625" style="1649" customWidth="1"/>
    <col min="2561" max="2561" width="14.75" style="1649" customWidth="1"/>
    <col min="2562" max="2812" width="9" style="1649" customWidth="1"/>
    <col min="2813" max="2813" width="10.375" style="1649" customWidth="1"/>
    <col min="2814" max="2814" width="7.625" style="1649" customWidth="1"/>
    <col min="2815" max="2815" width="13.5" style="1649" customWidth="1"/>
    <col min="2816" max="2816" width="14.625" style="1649" customWidth="1"/>
    <col min="2817" max="2817" width="14.75" style="1649" customWidth="1"/>
    <col min="2818" max="3068" width="9" style="1649" customWidth="1"/>
    <col min="3069" max="3069" width="10.375" style="1649" customWidth="1"/>
    <col min="3070" max="3070" width="7.625" style="1649" customWidth="1"/>
    <col min="3071" max="3071" width="13.5" style="1649" customWidth="1"/>
    <col min="3072" max="3072" width="14.625" style="1649" customWidth="1"/>
    <col min="3073" max="3073" width="14.75" style="1649" customWidth="1"/>
    <col min="3074" max="3324" width="9" style="1649" customWidth="1"/>
    <col min="3325" max="3325" width="10.375" style="1649" customWidth="1"/>
    <col min="3326" max="3326" width="7.625" style="1649" customWidth="1"/>
    <col min="3327" max="3327" width="13.5" style="1649" customWidth="1"/>
    <col min="3328" max="3328" width="14.625" style="1649" customWidth="1"/>
    <col min="3329" max="3329" width="14.75" style="1649" customWidth="1"/>
    <col min="3330" max="3580" width="9" style="1649" customWidth="1"/>
    <col min="3581" max="3581" width="10.375" style="1649" customWidth="1"/>
    <col min="3582" max="3582" width="7.625" style="1649" customWidth="1"/>
    <col min="3583" max="3583" width="13.5" style="1649" customWidth="1"/>
    <col min="3584" max="3584" width="14.625" style="1649" customWidth="1"/>
    <col min="3585" max="3585" width="14.75" style="1649" customWidth="1"/>
    <col min="3586" max="3836" width="9" style="1649" customWidth="1"/>
    <col min="3837" max="3837" width="10.375" style="1649" customWidth="1"/>
    <col min="3838" max="3838" width="7.625" style="1649" customWidth="1"/>
    <col min="3839" max="3839" width="13.5" style="1649" customWidth="1"/>
    <col min="3840" max="3840" width="14.625" style="1649" customWidth="1"/>
    <col min="3841" max="3841" width="14.75" style="1649" customWidth="1"/>
    <col min="3842" max="4092" width="9" style="1649" customWidth="1"/>
    <col min="4093" max="4093" width="10.375" style="1649" customWidth="1"/>
    <col min="4094" max="4094" width="7.625" style="1649" customWidth="1"/>
    <col min="4095" max="4095" width="13.5" style="1649" customWidth="1"/>
    <col min="4096" max="4096" width="14.625" style="1649" customWidth="1"/>
    <col min="4097" max="4097" width="14.75" style="1649" customWidth="1"/>
    <col min="4098" max="4348" width="9" style="1649" customWidth="1"/>
    <col min="4349" max="4349" width="10.375" style="1649" customWidth="1"/>
    <col min="4350" max="4350" width="7.625" style="1649" customWidth="1"/>
    <col min="4351" max="4351" width="13.5" style="1649" customWidth="1"/>
    <col min="4352" max="4352" width="14.625" style="1649" customWidth="1"/>
    <col min="4353" max="4353" width="14.75" style="1649" customWidth="1"/>
    <col min="4354" max="4604" width="9" style="1649" customWidth="1"/>
    <col min="4605" max="4605" width="10.375" style="1649" customWidth="1"/>
    <col min="4606" max="4606" width="7.625" style="1649" customWidth="1"/>
    <col min="4607" max="4607" width="13.5" style="1649" customWidth="1"/>
    <col min="4608" max="4608" width="14.625" style="1649" customWidth="1"/>
    <col min="4609" max="4609" width="14.75" style="1649" customWidth="1"/>
    <col min="4610" max="4860" width="9" style="1649" customWidth="1"/>
    <col min="4861" max="4861" width="10.375" style="1649" customWidth="1"/>
    <col min="4862" max="4862" width="7.625" style="1649" customWidth="1"/>
    <col min="4863" max="4863" width="13.5" style="1649" customWidth="1"/>
    <col min="4864" max="4864" width="14.625" style="1649" customWidth="1"/>
    <col min="4865" max="4865" width="14.75" style="1649" customWidth="1"/>
    <col min="4866" max="5116" width="9" style="1649" customWidth="1"/>
    <col min="5117" max="5117" width="10.375" style="1649" customWidth="1"/>
    <col min="5118" max="5118" width="7.625" style="1649" customWidth="1"/>
    <col min="5119" max="5119" width="13.5" style="1649" customWidth="1"/>
    <col min="5120" max="5120" width="14.625" style="1649" customWidth="1"/>
    <col min="5121" max="5121" width="14.75" style="1649" customWidth="1"/>
    <col min="5122" max="5372" width="9" style="1649" customWidth="1"/>
    <col min="5373" max="5373" width="10.375" style="1649" customWidth="1"/>
    <col min="5374" max="5374" width="7.625" style="1649" customWidth="1"/>
    <col min="5375" max="5375" width="13.5" style="1649" customWidth="1"/>
    <col min="5376" max="5376" width="14.625" style="1649" customWidth="1"/>
    <col min="5377" max="5377" width="14.75" style="1649" customWidth="1"/>
    <col min="5378" max="5628" width="9" style="1649" customWidth="1"/>
    <col min="5629" max="5629" width="10.375" style="1649" customWidth="1"/>
    <col min="5630" max="5630" width="7.625" style="1649" customWidth="1"/>
    <col min="5631" max="5631" width="13.5" style="1649" customWidth="1"/>
    <col min="5632" max="5632" width="14.625" style="1649" customWidth="1"/>
    <col min="5633" max="5633" width="14.75" style="1649" customWidth="1"/>
    <col min="5634" max="5884" width="9" style="1649" customWidth="1"/>
    <col min="5885" max="5885" width="10.375" style="1649" customWidth="1"/>
    <col min="5886" max="5886" width="7.625" style="1649" customWidth="1"/>
    <col min="5887" max="5887" width="13.5" style="1649" customWidth="1"/>
    <col min="5888" max="5888" width="14.625" style="1649" customWidth="1"/>
    <col min="5889" max="5889" width="14.75" style="1649" customWidth="1"/>
    <col min="5890" max="6140" width="9" style="1649" customWidth="1"/>
    <col min="6141" max="6141" width="10.375" style="1649" customWidth="1"/>
    <col min="6142" max="6142" width="7.625" style="1649" customWidth="1"/>
    <col min="6143" max="6143" width="13.5" style="1649" customWidth="1"/>
    <col min="6144" max="6144" width="14.625" style="1649" customWidth="1"/>
    <col min="6145" max="6145" width="14.75" style="1649" customWidth="1"/>
    <col min="6146" max="6396" width="9" style="1649" customWidth="1"/>
    <col min="6397" max="6397" width="10.375" style="1649" customWidth="1"/>
    <col min="6398" max="6398" width="7.625" style="1649" customWidth="1"/>
    <col min="6399" max="6399" width="13.5" style="1649" customWidth="1"/>
    <col min="6400" max="6400" width="14.625" style="1649" customWidth="1"/>
    <col min="6401" max="6401" width="14.75" style="1649" customWidth="1"/>
    <col min="6402" max="6652" width="9" style="1649" customWidth="1"/>
    <col min="6653" max="6653" width="10.375" style="1649" customWidth="1"/>
    <col min="6654" max="6654" width="7.625" style="1649" customWidth="1"/>
    <col min="6655" max="6655" width="13.5" style="1649" customWidth="1"/>
    <col min="6656" max="6656" width="14.625" style="1649" customWidth="1"/>
    <col min="6657" max="6657" width="14.75" style="1649" customWidth="1"/>
    <col min="6658" max="6908" width="9" style="1649" customWidth="1"/>
    <col min="6909" max="6909" width="10.375" style="1649" customWidth="1"/>
    <col min="6910" max="6910" width="7.625" style="1649" customWidth="1"/>
    <col min="6911" max="6911" width="13.5" style="1649" customWidth="1"/>
    <col min="6912" max="6912" width="14.625" style="1649" customWidth="1"/>
    <col min="6913" max="6913" width="14.75" style="1649" customWidth="1"/>
    <col min="6914" max="7164" width="9" style="1649" customWidth="1"/>
    <col min="7165" max="7165" width="10.375" style="1649" customWidth="1"/>
    <col min="7166" max="7166" width="7.625" style="1649" customWidth="1"/>
    <col min="7167" max="7167" width="13.5" style="1649" customWidth="1"/>
    <col min="7168" max="7168" width="14.625" style="1649" customWidth="1"/>
    <col min="7169" max="7169" width="14.75" style="1649" customWidth="1"/>
    <col min="7170" max="7420" width="9" style="1649" customWidth="1"/>
    <col min="7421" max="7421" width="10.375" style="1649" customWidth="1"/>
    <col min="7422" max="7422" width="7.625" style="1649" customWidth="1"/>
    <col min="7423" max="7423" width="13.5" style="1649" customWidth="1"/>
    <col min="7424" max="7424" width="14.625" style="1649" customWidth="1"/>
    <col min="7425" max="7425" width="14.75" style="1649" customWidth="1"/>
    <col min="7426" max="7676" width="9" style="1649" customWidth="1"/>
    <col min="7677" max="7677" width="10.375" style="1649" customWidth="1"/>
    <col min="7678" max="7678" width="7.625" style="1649" customWidth="1"/>
    <col min="7679" max="7679" width="13.5" style="1649" customWidth="1"/>
    <col min="7680" max="7680" width="14.625" style="1649" customWidth="1"/>
    <col min="7681" max="7681" width="14.75" style="1649" customWidth="1"/>
    <col min="7682" max="7932" width="9" style="1649" customWidth="1"/>
    <col min="7933" max="7933" width="10.375" style="1649" customWidth="1"/>
    <col min="7934" max="7934" width="7.625" style="1649" customWidth="1"/>
    <col min="7935" max="7935" width="13.5" style="1649" customWidth="1"/>
    <col min="7936" max="7936" width="14.625" style="1649" customWidth="1"/>
    <col min="7937" max="7937" width="14.75" style="1649" customWidth="1"/>
    <col min="7938" max="8188" width="9" style="1649" customWidth="1"/>
    <col min="8189" max="8189" width="10.375" style="1649" customWidth="1"/>
    <col min="8190" max="8190" width="7.625" style="1649" customWidth="1"/>
    <col min="8191" max="8191" width="13.5" style="1649" customWidth="1"/>
    <col min="8192" max="8192" width="14.625" style="1649" customWidth="1"/>
    <col min="8193" max="8193" width="14.75" style="1649" customWidth="1"/>
    <col min="8194" max="8444" width="9" style="1649" customWidth="1"/>
    <col min="8445" max="8445" width="10.375" style="1649" customWidth="1"/>
    <col min="8446" max="8446" width="7.625" style="1649" customWidth="1"/>
    <col min="8447" max="8447" width="13.5" style="1649" customWidth="1"/>
    <col min="8448" max="8448" width="14.625" style="1649" customWidth="1"/>
    <col min="8449" max="8449" width="14.75" style="1649" customWidth="1"/>
    <col min="8450" max="8700" width="9" style="1649" customWidth="1"/>
    <col min="8701" max="8701" width="10.375" style="1649" customWidth="1"/>
    <col min="8702" max="8702" width="7.625" style="1649" customWidth="1"/>
    <col min="8703" max="8703" width="13.5" style="1649" customWidth="1"/>
    <col min="8704" max="8704" width="14.625" style="1649" customWidth="1"/>
    <col min="8705" max="8705" width="14.75" style="1649" customWidth="1"/>
    <col min="8706" max="8956" width="9" style="1649" customWidth="1"/>
    <col min="8957" max="8957" width="10.375" style="1649" customWidth="1"/>
    <col min="8958" max="8958" width="7.625" style="1649" customWidth="1"/>
    <col min="8959" max="8959" width="13.5" style="1649" customWidth="1"/>
    <col min="8960" max="8960" width="14.625" style="1649" customWidth="1"/>
    <col min="8961" max="8961" width="14.75" style="1649" customWidth="1"/>
    <col min="8962" max="9212" width="9" style="1649" customWidth="1"/>
    <col min="9213" max="9213" width="10.375" style="1649" customWidth="1"/>
    <col min="9214" max="9214" width="7.625" style="1649" customWidth="1"/>
    <col min="9215" max="9215" width="13.5" style="1649" customWidth="1"/>
    <col min="9216" max="9216" width="14.625" style="1649" customWidth="1"/>
    <col min="9217" max="9217" width="14.75" style="1649" customWidth="1"/>
    <col min="9218" max="9468" width="9" style="1649" customWidth="1"/>
    <col min="9469" max="9469" width="10.375" style="1649" customWidth="1"/>
    <col min="9470" max="9470" width="7.625" style="1649" customWidth="1"/>
    <col min="9471" max="9471" width="13.5" style="1649" customWidth="1"/>
    <col min="9472" max="9472" width="14.625" style="1649" customWidth="1"/>
    <col min="9473" max="9473" width="14.75" style="1649" customWidth="1"/>
    <col min="9474" max="9724" width="9" style="1649" customWidth="1"/>
    <col min="9725" max="9725" width="10.375" style="1649" customWidth="1"/>
    <col min="9726" max="9726" width="7.625" style="1649" customWidth="1"/>
    <col min="9727" max="9727" width="13.5" style="1649" customWidth="1"/>
    <col min="9728" max="9728" width="14.625" style="1649" customWidth="1"/>
    <col min="9729" max="9729" width="14.75" style="1649" customWidth="1"/>
    <col min="9730" max="9980" width="9" style="1649" customWidth="1"/>
    <col min="9981" max="9981" width="10.375" style="1649" customWidth="1"/>
    <col min="9982" max="9982" width="7.625" style="1649" customWidth="1"/>
    <col min="9983" max="9983" width="13.5" style="1649" customWidth="1"/>
    <col min="9984" max="9984" width="14.625" style="1649" customWidth="1"/>
    <col min="9985" max="9985" width="14.75" style="1649" customWidth="1"/>
    <col min="9986" max="10236" width="9" style="1649" customWidth="1"/>
    <col min="10237" max="10237" width="10.375" style="1649" customWidth="1"/>
    <col min="10238" max="10238" width="7.625" style="1649" customWidth="1"/>
    <col min="10239" max="10239" width="13.5" style="1649" customWidth="1"/>
    <col min="10240" max="10240" width="14.625" style="1649" customWidth="1"/>
    <col min="10241" max="10241" width="14.75" style="1649" customWidth="1"/>
    <col min="10242" max="10492" width="9" style="1649" customWidth="1"/>
    <col min="10493" max="10493" width="10.375" style="1649" customWidth="1"/>
    <col min="10494" max="10494" width="7.625" style="1649" customWidth="1"/>
    <col min="10495" max="10495" width="13.5" style="1649" customWidth="1"/>
    <col min="10496" max="10496" width="14.625" style="1649" customWidth="1"/>
    <col min="10497" max="10497" width="14.75" style="1649" customWidth="1"/>
    <col min="10498" max="10748" width="9" style="1649" customWidth="1"/>
    <col min="10749" max="10749" width="10.375" style="1649" customWidth="1"/>
    <col min="10750" max="10750" width="7.625" style="1649" customWidth="1"/>
    <col min="10751" max="10751" width="13.5" style="1649" customWidth="1"/>
    <col min="10752" max="10752" width="14.625" style="1649" customWidth="1"/>
    <col min="10753" max="10753" width="14.75" style="1649" customWidth="1"/>
    <col min="10754" max="11004" width="9" style="1649" customWidth="1"/>
    <col min="11005" max="11005" width="10.375" style="1649" customWidth="1"/>
    <col min="11006" max="11006" width="7.625" style="1649" customWidth="1"/>
    <col min="11007" max="11007" width="13.5" style="1649" customWidth="1"/>
    <col min="11008" max="11008" width="14.625" style="1649" customWidth="1"/>
    <col min="11009" max="11009" width="14.75" style="1649" customWidth="1"/>
    <col min="11010" max="11260" width="9" style="1649" customWidth="1"/>
    <col min="11261" max="11261" width="10.375" style="1649" customWidth="1"/>
    <col min="11262" max="11262" width="7.625" style="1649" customWidth="1"/>
    <col min="11263" max="11263" width="13.5" style="1649" customWidth="1"/>
    <col min="11264" max="11264" width="14.625" style="1649" customWidth="1"/>
    <col min="11265" max="11265" width="14.75" style="1649" customWidth="1"/>
    <col min="11266" max="11516" width="9" style="1649" customWidth="1"/>
    <col min="11517" max="11517" width="10.375" style="1649" customWidth="1"/>
    <col min="11518" max="11518" width="7.625" style="1649" customWidth="1"/>
    <col min="11519" max="11519" width="13.5" style="1649" customWidth="1"/>
    <col min="11520" max="11520" width="14.625" style="1649" customWidth="1"/>
    <col min="11521" max="11521" width="14.75" style="1649" customWidth="1"/>
    <col min="11522" max="11772" width="9" style="1649" customWidth="1"/>
    <col min="11773" max="11773" width="10.375" style="1649" customWidth="1"/>
    <col min="11774" max="11774" width="7.625" style="1649" customWidth="1"/>
    <col min="11775" max="11775" width="13.5" style="1649" customWidth="1"/>
    <col min="11776" max="11776" width="14.625" style="1649" customWidth="1"/>
    <col min="11777" max="11777" width="14.75" style="1649" customWidth="1"/>
    <col min="11778" max="12028" width="9" style="1649" customWidth="1"/>
    <col min="12029" max="12029" width="10.375" style="1649" customWidth="1"/>
    <col min="12030" max="12030" width="7.625" style="1649" customWidth="1"/>
    <col min="12031" max="12031" width="13.5" style="1649" customWidth="1"/>
    <col min="12032" max="12032" width="14.625" style="1649" customWidth="1"/>
    <col min="12033" max="12033" width="14.75" style="1649" customWidth="1"/>
    <col min="12034" max="12284" width="9" style="1649" customWidth="1"/>
    <col min="12285" max="12285" width="10.375" style="1649" customWidth="1"/>
    <col min="12286" max="12286" width="7.625" style="1649" customWidth="1"/>
    <col min="12287" max="12287" width="13.5" style="1649" customWidth="1"/>
    <col min="12288" max="12288" width="14.625" style="1649" customWidth="1"/>
    <col min="12289" max="12289" width="14.75" style="1649" customWidth="1"/>
    <col min="12290" max="12540" width="9" style="1649" customWidth="1"/>
    <col min="12541" max="12541" width="10.375" style="1649" customWidth="1"/>
    <col min="12542" max="12542" width="7.625" style="1649" customWidth="1"/>
    <col min="12543" max="12543" width="13.5" style="1649" customWidth="1"/>
    <col min="12544" max="12544" width="14.625" style="1649" customWidth="1"/>
    <col min="12545" max="12545" width="14.75" style="1649" customWidth="1"/>
    <col min="12546" max="12796" width="9" style="1649" customWidth="1"/>
    <col min="12797" max="12797" width="10.375" style="1649" customWidth="1"/>
    <col min="12798" max="12798" width="7.625" style="1649" customWidth="1"/>
    <col min="12799" max="12799" width="13.5" style="1649" customWidth="1"/>
    <col min="12800" max="12800" width="14.625" style="1649" customWidth="1"/>
    <col min="12801" max="12801" width="14.75" style="1649" customWidth="1"/>
    <col min="12802" max="13052" width="9" style="1649" customWidth="1"/>
    <col min="13053" max="13053" width="10.375" style="1649" customWidth="1"/>
    <col min="13054" max="13054" width="7.625" style="1649" customWidth="1"/>
    <col min="13055" max="13055" width="13.5" style="1649" customWidth="1"/>
    <col min="13056" max="13056" width="14.625" style="1649" customWidth="1"/>
    <col min="13057" max="13057" width="14.75" style="1649" customWidth="1"/>
    <col min="13058" max="13308" width="9" style="1649" customWidth="1"/>
    <col min="13309" max="13309" width="10.375" style="1649" customWidth="1"/>
    <col min="13310" max="13310" width="7.625" style="1649" customWidth="1"/>
    <col min="13311" max="13311" width="13.5" style="1649" customWidth="1"/>
    <col min="13312" max="13312" width="14.625" style="1649" customWidth="1"/>
    <col min="13313" max="13313" width="14.75" style="1649" customWidth="1"/>
    <col min="13314" max="13564" width="9" style="1649" customWidth="1"/>
    <col min="13565" max="13565" width="10.375" style="1649" customWidth="1"/>
    <col min="13566" max="13566" width="7.625" style="1649" customWidth="1"/>
    <col min="13567" max="13567" width="13.5" style="1649" customWidth="1"/>
    <col min="13568" max="13568" width="14.625" style="1649" customWidth="1"/>
    <col min="13569" max="13569" width="14.75" style="1649" customWidth="1"/>
    <col min="13570" max="13820" width="9" style="1649" customWidth="1"/>
    <col min="13821" max="13821" width="10.375" style="1649" customWidth="1"/>
    <col min="13822" max="13822" width="7.625" style="1649" customWidth="1"/>
    <col min="13823" max="13823" width="13.5" style="1649" customWidth="1"/>
    <col min="13824" max="13824" width="14.625" style="1649" customWidth="1"/>
    <col min="13825" max="13825" width="14.75" style="1649" customWidth="1"/>
    <col min="13826" max="14076" width="9" style="1649" customWidth="1"/>
    <col min="14077" max="14077" width="10.375" style="1649" customWidth="1"/>
    <col min="14078" max="14078" width="7.625" style="1649" customWidth="1"/>
    <col min="14079" max="14079" width="13.5" style="1649" customWidth="1"/>
    <col min="14080" max="14080" width="14.625" style="1649" customWidth="1"/>
    <col min="14081" max="14081" width="14.75" style="1649" customWidth="1"/>
    <col min="14082" max="14332" width="9" style="1649" customWidth="1"/>
    <col min="14333" max="14333" width="10.375" style="1649" customWidth="1"/>
    <col min="14334" max="14334" width="7.625" style="1649" customWidth="1"/>
    <col min="14335" max="14335" width="13.5" style="1649" customWidth="1"/>
    <col min="14336" max="14336" width="14.625" style="1649" customWidth="1"/>
    <col min="14337" max="14337" width="14.75" style="1649" customWidth="1"/>
    <col min="14338" max="14588" width="9" style="1649" customWidth="1"/>
    <col min="14589" max="14589" width="10.375" style="1649" customWidth="1"/>
    <col min="14590" max="14590" width="7.625" style="1649" customWidth="1"/>
    <col min="14591" max="14591" width="13.5" style="1649" customWidth="1"/>
    <col min="14592" max="14592" width="14.625" style="1649" customWidth="1"/>
    <col min="14593" max="14593" width="14.75" style="1649" customWidth="1"/>
    <col min="14594" max="14844" width="9" style="1649" customWidth="1"/>
    <col min="14845" max="14845" width="10.375" style="1649" customWidth="1"/>
    <col min="14846" max="14846" width="7.625" style="1649" customWidth="1"/>
    <col min="14847" max="14847" width="13.5" style="1649" customWidth="1"/>
    <col min="14848" max="14848" width="14.625" style="1649" customWidth="1"/>
    <col min="14849" max="14849" width="14.75" style="1649" customWidth="1"/>
    <col min="14850" max="15100" width="9" style="1649" customWidth="1"/>
    <col min="15101" max="15101" width="10.375" style="1649" customWidth="1"/>
    <col min="15102" max="15102" width="7.625" style="1649" customWidth="1"/>
    <col min="15103" max="15103" width="13.5" style="1649" customWidth="1"/>
    <col min="15104" max="15104" width="14.625" style="1649" customWidth="1"/>
    <col min="15105" max="15105" width="14.75" style="1649" customWidth="1"/>
    <col min="15106" max="15356" width="9" style="1649" customWidth="1"/>
    <col min="15357" max="15357" width="10.375" style="1649" customWidth="1"/>
    <col min="15358" max="15358" width="7.625" style="1649" customWidth="1"/>
    <col min="15359" max="15359" width="13.5" style="1649" customWidth="1"/>
    <col min="15360" max="15360" width="14.625" style="1649" customWidth="1"/>
    <col min="15361" max="15361" width="14.75" style="1649" customWidth="1"/>
    <col min="15362" max="15612" width="9" style="1649" customWidth="1"/>
    <col min="15613" max="15613" width="10.375" style="1649" customWidth="1"/>
    <col min="15614" max="15614" width="7.625" style="1649" customWidth="1"/>
    <col min="15615" max="15615" width="13.5" style="1649" customWidth="1"/>
    <col min="15616" max="15616" width="14.625" style="1649" customWidth="1"/>
    <col min="15617" max="15617" width="14.75" style="1649" customWidth="1"/>
    <col min="15618" max="15868" width="9" style="1649" customWidth="1"/>
    <col min="15869" max="15869" width="10.375" style="1649" customWidth="1"/>
    <col min="15870" max="15870" width="7.625" style="1649" customWidth="1"/>
    <col min="15871" max="15871" width="13.5" style="1649" customWidth="1"/>
    <col min="15872" max="15872" width="14.625" style="1649" customWidth="1"/>
    <col min="15873" max="15873" width="14.75" style="1649" customWidth="1"/>
    <col min="15874" max="16124" width="9" style="1649" customWidth="1"/>
    <col min="16125" max="16125" width="10.375" style="1649" customWidth="1"/>
    <col min="16126" max="16126" width="7.625" style="1649" customWidth="1"/>
    <col min="16127" max="16127" width="13.5" style="1649" customWidth="1"/>
    <col min="16128" max="16128" width="14.625" style="1649" customWidth="1"/>
    <col min="16129" max="16129" width="14.75" style="1649" customWidth="1"/>
    <col min="16130" max="16384" width="9" style="1649" customWidth="1"/>
  </cols>
  <sheetData>
    <row r="1" spans="1:5" ht="30" customHeight="1">
      <c r="A1" s="1648" t="s">
        <v>3831</v>
      </c>
      <c r="B1" s="1648"/>
      <c r="C1" s="1648"/>
    </row>
    <row r="2" spans="1:5" ht="25.5" customHeight="1">
      <c r="A2" s="1650" t="s">
        <v>3832</v>
      </c>
      <c r="B2" s="1650"/>
      <c r="C2" s="1650"/>
      <c r="D2" s="1650"/>
    </row>
    <row r="3" spans="1:5" ht="18" customHeight="1">
      <c r="A3" s="1651"/>
      <c r="B3" s="1652" t="s">
        <v>3833</v>
      </c>
      <c r="C3" s="1652" t="s">
        <v>3834</v>
      </c>
      <c r="D3" s="1652" t="s">
        <v>3835</v>
      </c>
      <c r="E3" s="1653" t="s">
        <v>3836</v>
      </c>
    </row>
    <row r="4" spans="1:5" ht="18" customHeight="1">
      <c r="A4" s="1654"/>
      <c r="B4" s="1655"/>
      <c r="C4" s="1656" t="s">
        <v>3774</v>
      </c>
      <c r="D4" s="1656" t="s">
        <v>3774</v>
      </c>
      <c r="E4" s="1657" t="s">
        <v>3774</v>
      </c>
    </row>
    <row r="5" spans="1:5" ht="18" customHeight="1">
      <c r="A5" s="1658" t="s">
        <v>3837</v>
      </c>
      <c r="B5" s="1655">
        <v>9.1999999999999993</v>
      </c>
      <c r="C5" s="1659">
        <v>25624</v>
      </c>
      <c r="D5" s="1659">
        <v>12063</v>
      </c>
      <c r="E5" s="1660">
        <v>13510</v>
      </c>
    </row>
    <row r="6" spans="1:5" ht="18" customHeight="1">
      <c r="A6" s="1658">
        <v>2</v>
      </c>
      <c r="B6" s="1655">
        <v>9.1999999999999993</v>
      </c>
      <c r="C6" s="1659">
        <v>25642</v>
      </c>
      <c r="D6" s="1659">
        <v>12115</v>
      </c>
      <c r="E6" s="1660">
        <v>13509</v>
      </c>
    </row>
    <row r="7" spans="1:5" ht="18" customHeight="1">
      <c r="A7" s="1658">
        <v>3</v>
      </c>
      <c r="B7" s="1655">
        <v>9.1999999999999993</v>
      </c>
      <c r="C7" s="1659">
        <v>25615</v>
      </c>
      <c r="D7" s="1659">
        <v>12134</v>
      </c>
      <c r="E7" s="1660">
        <v>13481</v>
      </c>
    </row>
    <row r="8" spans="1:5" ht="18" customHeight="1">
      <c r="A8" s="1658">
        <v>4</v>
      </c>
      <c r="B8" s="1655">
        <v>9.1999999999999993</v>
      </c>
      <c r="C8" s="1659">
        <v>25549</v>
      </c>
      <c r="D8" s="1659">
        <v>12075</v>
      </c>
      <c r="E8" s="1660">
        <v>13474</v>
      </c>
    </row>
    <row r="9" spans="1:5" ht="18" customHeight="1">
      <c r="A9" s="1661">
        <v>5</v>
      </c>
      <c r="B9" s="1662">
        <v>9.1999999999999993</v>
      </c>
      <c r="C9" s="1663">
        <v>25736</v>
      </c>
      <c r="D9" s="1663">
        <v>12215</v>
      </c>
      <c r="E9" s="1664">
        <v>13521</v>
      </c>
    </row>
    <row r="10" spans="1:5" ht="18" customHeight="1">
      <c r="A10" s="1665">
        <v>6</v>
      </c>
      <c r="B10" s="1666">
        <v>9.1999999999999993</v>
      </c>
      <c r="C10" s="1667">
        <v>25966</v>
      </c>
      <c r="D10" s="1667">
        <v>12311</v>
      </c>
      <c r="E10" s="1668">
        <v>13655</v>
      </c>
    </row>
    <row r="11" spans="1:5" ht="18" customHeight="1">
      <c r="A11" s="1658">
        <v>7</v>
      </c>
      <c r="B11" s="1655">
        <v>9.1999999999999993</v>
      </c>
      <c r="C11" s="1659">
        <v>26058</v>
      </c>
      <c r="D11" s="1659">
        <v>12372</v>
      </c>
      <c r="E11" s="1660">
        <v>13686</v>
      </c>
    </row>
    <row r="12" spans="1:5" ht="18" customHeight="1">
      <c r="A12" s="1658">
        <v>8</v>
      </c>
      <c r="B12" s="1655">
        <v>9.1999999999999993</v>
      </c>
      <c r="C12" s="1659">
        <v>26179</v>
      </c>
      <c r="D12" s="1659">
        <v>12445</v>
      </c>
      <c r="E12" s="1660">
        <v>13734</v>
      </c>
    </row>
    <row r="13" spans="1:5" ht="18" customHeight="1">
      <c r="A13" s="1658">
        <v>9</v>
      </c>
      <c r="B13" s="1655">
        <v>9.1999999999999993</v>
      </c>
      <c r="C13" s="1659">
        <v>26217</v>
      </c>
      <c r="D13" s="1659">
        <v>12479</v>
      </c>
      <c r="E13" s="1660">
        <v>13738</v>
      </c>
    </row>
    <row r="14" spans="1:5" ht="18" customHeight="1">
      <c r="A14" s="1661">
        <v>10</v>
      </c>
      <c r="B14" s="1662">
        <v>9.1999999999999993</v>
      </c>
      <c r="C14" s="1663">
        <v>26291</v>
      </c>
      <c r="D14" s="1663">
        <v>12534</v>
      </c>
      <c r="E14" s="1664">
        <v>13757</v>
      </c>
    </row>
    <row r="15" spans="1:5" ht="18" customHeight="1">
      <c r="A15" s="1665">
        <v>11</v>
      </c>
      <c r="B15" s="1666">
        <v>9.1999999999999993</v>
      </c>
      <c r="C15" s="1667">
        <v>26325</v>
      </c>
      <c r="D15" s="1667">
        <v>12592</v>
      </c>
      <c r="E15" s="1668">
        <v>13733</v>
      </c>
    </row>
    <row r="16" spans="1:5" ht="18" customHeight="1">
      <c r="A16" s="1658">
        <v>12</v>
      </c>
      <c r="B16" s="1655">
        <v>9.1999999999999993</v>
      </c>
      <c r="C16" s="1659">
        <v>26374</v>
      </c>
      <c r="D16" s="1659">
        <v>12616</v>
      </c>
      <c r="E16" s="1660">
        <v>13758</v>
      </c>
    </row>
    <row r="17" spans="1:9" ht="18" customHeight="1">
      <c r="A17" s="1658">
        <v>13</v>
      </c>
      <c r="B17" s="1655">
        <v>9.1999999999999993</v>
      </c>
      <c r="C17" s="1659">
        <v>26361</v>
      </c>
      <c r="D17" s="1659">
        <v>12621</v>
      </c>
      <c r="E17" s="1660">
        <v>13740</v>
      </c>
    </row>
    <row r="18" spans="1:9" ht="18" customHeight="1">
      <c r="A18" s="1658">
        <v>14</v>
      </c>
      <c r="B18" s="1655">
        <v>9.1999999999999993</v>
      </c>
      <c r="C18" s="1659">
        <v>26276</v>
      </c>
      <c r="D18" s="1659">
        <v>12551</v>
      </c>
      <c r="E18" s="1660">
        <v>13725</v>
      </c>
    </row>
    <row r="19" spans="1:9" ht="18" customHeight="1">
      <c r="A19" s="1661">
        <v>15</v>
      </c>
      <c r="B19" s="1662">
        <v>9.1999999999999993</v>
      </c>
      <c r="C19" s="1663">
        <v>26275</v>
      </c>
      <c r="D19" s="1663">
        <v>12540</v>
      </c>
      <c r="E19" s="1664">
        <v>13735</v>
      </c>
    </row>
    <row r="20" spans="1:9" ht="18" customHeight="1">
      <c r="A20" s="1665">
        <v>16</v>
      </c>
      <c r="B20" s="1666">
        <v>9.1999999999999993</v>
      </c>
      <c r="C20" s="1667">
        <v>26239</v>
      </c>
      <c r="D20" s="1667">
        <v>12511</v>
      </c>
      <c r="E20" s="1668">
        <v>13728</v>
      </c>
    </row>
    <row r="21" spans="1:9" ht="18" customHeight="1">
      <c r="A21" s="1658">
        <v>17</v>
      </c>
      <c r="B21" s="1655">
        <v>9.1999999999999993</v>
      </c>
      <c r="C21" s="1659">
        <v>26130</v>
      </c>
      <c r="D21" s="1659">
        <v>12456</v>
      </c>
      <c r="E21" s="1660">
        <v>13674</v>
      </c>
    </row>
    <row r="22" spans="1:9" ht="18" customHeight="1">
      <c r="A22" s="1658">
        <v>18</v>
      </c>
      <c r="B22" s="1655">
        <v>9.1999999999999993</v>
      </c>
      <c r="C22" s="1659">
        <v>25992</v>
      </c>
      <c r="D22" s="1659">
        <v>12405</v>
      </c>
      <c r="E22" s="1660">
        <v>13587</v>
      </c>
    </row>
    <row r="23" spans="1:9" ht="18" customHeight="1">
      <c r="A23" s="1658">
        <v>19</v>
      </c>
      <c r="B23" s="1655">
        <v>9.1999999999999993</v>
      </c>
      <c r="C23" s="1659">
        <v>25785</v>
      </c>
      <c r="D23" s="1659">
        <v>12334</v>
      </c>
      <c r="E23" s="1660">
        <v>13451</v>
      </c>
    </row>
    <row r="24" spans="1:9" ht="18" customHeight="1">
      <c r="A24" s="1661">
        <v>20</v>
      </c>
      <c r="B24" s="1662">
        <v>9.1999999999999993</v>
      </c>
      <c r="C24" s="1663">
        <v>25676</v>
      </c>
      <c r="D24" s="1663">
        <v>12293</v>
      </c>
      <c r="E24" s="1664">
        <v>13383</v>
      </c>
    </row>
    <row r="25" spans="1:9" ht="18" customHeight="1">
      <c r="A25" s="1665">
        <v>21</v>
      </c>
      <c r="B25" s="1666">
        <v>9.1999999999999993</v>
      </c>
      <c r="C25" s="1667">
        <v>25682</v>
      </c>
      <c r="D25" s="1667">
        <v>12320</v>
      </c>
      <c r="E25" s="1668">
        <v>13362</v>
      </c>
    </row>
    <row r="26" spans="1:9" ht="18" customHeight="1">
      <c r="A26" s="1658">
        <v>22</v>
      </c>
      <c r="B26" s="1655">
        <v>9.1999999999999993</v>
      </c>
      <c r="C26" s="1659">
        <v>25618</v>
      </c>
      <c r="D26" s="1659">
        <v>12321</v>
      </c>
      <c r="E26" s="1660">
        <v>13297</v>
      </c>
    </row>
    <row r="27" spans="1:9" ht="18" customHeight="1">
      <c r="A27" s="1658">
        <v>23</v>
      </c>
      <c r="B27" s="1655">
        <v>9.1999999999999993</v>
      </c>
      <c r="C27" s="1659">
        <v>25483</v>
      </c>
      <c r="D27" s="1659">
        <v>12282</v>
      </c>
      <c r="E27" s="1669">
        <v>13201</v>
      </c>
    </row>
    <row r="28" spans="1:9" ht="18" customHeight="1">
      <c r="A28" s="1658">
        <v>24</v>
      </c>
      <c r="B28" s="1655">
        <v>9.1999999999999993</v>
      </c>
      <c r="C28" s="1659">
        <v>25335</v>
      </c>
      <c r="D28" s="1659">
        <v>12216</v>
      </c>
      <c r="E28" s="1669">
        <v>13119</v>
      </c>
      <c r="H28" s="1670"/>
      <c r="I28" s="1670"/>
    </row>
    <row r="29" spans="1:9" ht="18" customHeight="1">
      <c r="A29" s="1661">
        <v>25</v>
      </c>
      <c r="B29" s="1662">
        <v>9.1999999999999993</v>
      </c>
      <c r="C29" s="1663">
        <v>25126</v>
      </c>
      <c r="D29" s="1663">
        <v>12121</v>
      </c>
      <c r="E29" s="1671">
        <v>13005</v>
      </c>
      <c r="H29" s="1670"/>
      <c r="I29" s="1670"/>
    </row>
    <row r="30" spans="1:9" ht="18" customHeight="1">
      <c r="A30" s="1665">
        <v>26</v>
      </c>
      <c r="B30" s="1666">
        <v>9.1999999999999993</v>
      </c>
      <c r="C30" s="1667">
        <v>24911</v>
      </c>
      <c r="D30" s="1667">
        <v>12014</v>
      </c>
      <c r="E30" s="1672">
        <v>12897</v>
      </c>
      <c r="H30" s="1670"/>
      <c r="I30" s="1670"/>
    </row>
    <row r="31" spans="1:9" ht="18" customHeight="1">
      <c r="A31" s="1658">
        <v>27</v>
      </c>
      <c r="B31" s="1655">
        <v>9.1999999999999993</v>
      </c>
      <c r="C31" s="1659">
        <v>24753</v>
      </c>
      <c r="D31" s="1659">
        <v>11957</v>
      </c>
      <c r="E31" s="1669">
        <v>12796</v>
      </c>
      <c r="H31" s="1673"/>
      <c r="I31" s="1673"/>
    </row>
    <row r="32" spans="1:9" ht="18" customHeight="1">
      <c r="A32" s="1658">
        <v>28</v>
      </c>
      <c r="B32" s="1655">
        <v>9.1999999999999993</v>
      </c>
      <c r="C32" s="1659">
        <v>25224</v>
      </c>
      <c r="D32" s="1659">
        <v>12197</v>
      </c>
      <c r="E32" s="1660">
        <v>13027</v>
      </c>
      <c r="H32" s="1673"/>
      <c r="I32" s="1673"/>
    </row>
    <row r="33" spans="1:9" ht="18" customHeight="1">
      <c r="A33" s="1658">
        <v>29</v>
      </c>
      <c r="B33" s="1655">
        <v>9.1</v>
      </c>
      <c r="C33" s="1659">
        <v>25039</v>
      </c>
      <c r="D33" s="1659">
        <v>12136</v>
      </c>
      <c r="E33" s="1669">
        <v>12903</v>
      </c>
      <c r="H33" s="1673"/>
      <c r="I33" s="1673"/>
    </row>
    <row r="34" spans="1:9" ht="18" customHeight="1">
      <c r="A34" s="1661">
        <v>30</v>
      </c>
      <c r="B34" s="1662">
        <v>9.3000000000000007</v>
      </c>
      <c r="C34" s="1663">
        <v>24653</v>
      </c>
      <c r="D34" s="1663">
        <v>11996</v>
      </c>
      <c r="E34" s="1664">
        <v>12657</v>
      </c>
      <c r="H34" s="1673"/>
      <c r="I34" s="1673"/>
    </row>
    <row r="35" spans="1:9" ht="18" customHeight="1">
      <c r="A35" s="1658" t="s">
        <v>3819</v>
      </c>
      <c r="B35" s="1655">
        <v>9.1999999999999993</v>
      </c>
      <c r="C35" s="1659">
        <v>24457</v>
      </c>
      <c r="D35" s="1659">
        <v>11904</v>
      </c>
      <c r="E35" s="1660">
        <v>12553</v>
      </c>
      <c r="H35" s="1673"/>
      <c r="I35" s="1673"/>
    </row>
    <row r="36" spans="1:9" ht="18" customHeight="1">
      <c r="A36" s="1658">
        <v>2</v>
      </c>
      <c r="B36" s="1655">
        <v>9.1</v>
      </c>
      <c r="C36" s="1659">
        <v>24279</v>
      </c>
      <c r="D36" s="1659">
        <v>11842</v>
      </c>
      <c r="E36" s="1669">
        <v>12437</v>
      </c>
      <c r="H36" s="1673"/>
      <c r="I36" s="1673"/>
    </row>
    <row r="37" spans="1:9" ht="18" customHeight="1">
      <c r="A37" s="1658">
        <v>3</v>
      </c>
      <c r="B37" s="1655">
        <v>9.1</v>
      </c>
      <c r="C37" s="1659">
        <v>24123</v>
      </c>
      <c r="D37" s="1659">
        <v>11806</v>
      </c>
      <c r="E37" s="1660">
        <v>12317</v>
      </c>
      <c r="H37" s="1673"/>
      <c r="I37" s="1673"/>
    </row>
    <row r="38" spans="1:9" ht="18" customHeight="1">
      <c r="A38" s="1658">
        <v>4</v>
      </c>
      <c r="B38" s="1655">
        <v>9.1</v>
      </c>
      <c r="C38" s="1659">
        <v>23816</v>
      </c>
      <c r="D38" s="1659">
        <v>11687</v>
      </c>
      <c r="E38" s="1669">
        <v>12129</v>
      </c>
      <c r="H38" s="1673"/>
      <c r="I38" s="1673"/>
    </row>
    <row r="39" spans="1:9" ht="18" customHeight="1">
      <c r="A39" s="1606">
        <v>5</v>
      </c>
      <c r="B39" s="1630">
        <v>9.1</v>
      </c>
      <c r="C39" s="2475">
        <v>23565</v>
      </c>
      <c r="D39" s="2475">
        <v>11582</v>
      </c>
      <c r="E39" s="2476">
        <v>11983</v>
      </c>
      <c r="H39" s="1673"/>
      <c r="I39" s="1673"/>
    </row>
    <row r="40" spans="1:9" ht="18" customHeight="1">
      <c r="A40" s="2477">
        <v>6</v>
      </c>
      <c r="B40" s="2478">
        <v>9.1999999999999993</v>
      </c>
      <c r="C40" s="2479">
        <v>23209</v>
      </c>
      <c r="D40" s="2479">
        <v>11412</v>
      </c>
      <c r="E40" s="2480">
        <v>11797</v>
      </c>
      <c r="H40" s="1673"/>
      <c r="I40" s="1673"/>
    </row>
    <row r="41" spans="1:9" ht="18" customHeight="1">
      <c r="A41" s="3122" t="s">
        <v>3838</v>
      </c>
      <c r="B41" s="3122"/>
      <c r="C41" s="3122"/>
      <c r="D41" s="3122"/>
      <c r="E41" s="1674"/>
    </row>
  </sheetData>
  <mergeCells count="1">
    <mergeCell ref="A41:D4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3"/>
  <sheetViews>
    <sheetView view="pageBreakPreview" zoomScaleNormal="100" zoomScaleSheetLayoutView="100" workbookViewId="0">
      <selection activeCell="J11" sqref="J11"/>
    </sheetView>
  </sheetViews>
  <sheetFormatPr defaultRowHeight="20.100000000000001" customHeight="1"/>
  <cols>
    <col min="1" max="10" width="8.125" style="83" customWidth="1"/>
    <col min="11" max="16384" width="9" style="83"/>
  </cols>
  <sheetData>
    <row r="1" spans="1:10" ht="25.5" customHeight="1">
      <c r="A1" s="2578" t="s">
        <v>53</v>
      </c>
      <c r="B1" s="2579"/>
      <c r="C1" s="2579"/>
      <c r="D1" s="2579"/>
    </row>
    <row r="2" spans="1:10" ht="18" customHeight="1">
      <c r="A2" s="2580" t="s">
        <v>2589</v>
      </c>
      <c r="B2" s="2582" t="s">
        <v>54</v>
      </c>
      <c r="C2" s="2583"/>
      <c r="D2" s="2584"/>
      <c r="E2" s="2582" t="s">
        <v>3597</v>
      </c>
      <c r="F2" s="2584"/>
      <c r="G2" s="2576" t="s">
        <v>55</v>
      </c>
      <c r="H2" s="2576" t="s">
        <v>56</v>
      </c>
      <c r="I2" s="2577"/>
      <c r="J2" s="2577"/>
    </row>
    <row r="3" spans="1:10" ht="18" customHeight="1">
      <c r="A3" s="2581"/>
      <c r="B3" s="622" t="s">
        <v>57</v>
      </c>
      <c r="C3" s="622" t="s">
        <v>58</v>
      </c>
      <c r="D3" s="622" t="s">
        <v>59</v>
      </c>
      <c r="E3" s="622" t="s">
        <v>60</v>
      </c>
      <c r="F3" s="622" t="s">
        <v>61</v>
      </c>
      <c r="G3" s="2585"/>
      <c r="H3" s="579" t="s">
        <v>62</v>
      </c>
      <c r="I3" s="579" t="s">
        <v>63</v>
      </c>
      <c r="J3" s="407" t="s">
        <v>64</v>
      </c>
    </row>
    <row r="4" spans="1:10" ht="18" customHeight="1">
      <c r="A4" s="623"/>
      <c r="B4" s="624" t="s">
        <v>65</v>
      </c>
      <c r="C4" s="624" t="s">
        <v>66</v>
      </c>
      <c r="D4" s="624" t="s">
        <v>65</v>
      </c>
      <c r="E4" s="624" t="s">
        <v>67</v>
      </c>
      <c r="F4" s="624" t="s">
        <v>68</v>
      </c>
      <c r="G4" s="624" t="s">
        <v>69</v>
      </c>
      <c r="H4" s="625" t="s">
        <v>70</v>
      </c>
      <c r="I4" s="625" t="s">
        <v>71</v>
      </c>
      <c r="J4" s="626"/>
    </row>
    <row r="5" spans="1:10" ht="18" customHeight="1">
      <c r="A5" s="627" t="s">
        <v>3630</v>
      </c>
      <c r="B5" s="628">
        <v>15.6</v>
      </c>
      <c r="C5" s="629">
        <v>37.200000000000003</v>
      </c>
      <c r="D5" s="630">
        <v>-4.0999999999999996</v>
      </c>
      <c r="E5" s="631">
        <v>2494</v>
      </c>
      <c r="F5" s="471">
        <v>164</v>
      </c>
      <c r="G5" s="632">
        <v>1584.2</v>
      </c>
      <c r="H5" s="629">
        <v>3.5</v>
      </c>
      <c r="I5" s="629">
        <v>21</v>
      </c>
      <c r="J5" s="633" t="s">
        <v>2590</v>
      </c>
    </row>
    <row r="6" spans="1:10" ht="18" customHeight="1">
      <c r="A6" s="627">
        <v>17</v>
      </c>
      <c r="B6" s="628">
        <v>14.6</v>
      </c>
      <c r="C6" s="629">
        <v>36</v>
      </c>
      <c r="D6" s="630">
        <v>-6.7</v>
      </c>
      <c r="E6" s="631">
        <v>2191</v>
      </c>
      <c r="F6" s="471">
        <v>183</v>
      </c>
      <c r="G6" s="632">
        <v>1375.4</v>
      </c>
      <c r="H6" s="629">
        <v>3.4</v>
      </c>
      <c r="I6" s="629">
        <v>22</v>
      </c>
      <c r="J6" s="633" t="s">
        <v>2593</v>
      </c>
    </row>
    <row r="7" spans="1:10" ht="18" customHeight="1">
      <c r="A7" s="627">
        <v>18</v>
      </c>
      <c r="B7" s="628">
        <v>14.7</v>
      </c>
      <c r="C7" s="629">
        <v>37</v>
      </c>
      <c r="D7" s="630">
        <v>-3.8</v>
      </c>
      <c r="E7" s="631">
        <v>1959</v>
      </c>
      <c r="F7" s="471">
        <v>182</v>
      </c>
      <c r="G7" s="632">
        <v>1305</v>
      </c>
      <c r="H7" s="629">
        <v>3.5</v>
      </c>
      <c r="I7" s="629">
        <v>18</v>
      </c>
      <c r="J7" s="633" t="s">
        <v>2590</v>
      </c>
    </row>
    <row r="8" spans="1:10" ht="18" customHeight="1">
      <c r="A8" s="627">
        <v>19</v>
      </c>
      <c r="B8" s="628">
        <v>15.1</v>
      </c>
      <c r="C8" s="629">
        <v>36.799999999999997</v>
      </c>
      <c r="D8" s="630">
        <v>-3.7</v>
      </c>
      <c r="E8" s="631">
        <v>1784</v>
      </c>
      <c r="F8" s="471">
        <v>175</v>
      </c>
      <c r="G8" s="632">
        <v>1452.6</v>
      </c>
      <c r="H8" s="629">
        <v>3.2</v>
      </c>
      <c r="I8" s="629">
        <v>21</v>
      </c>
      <c r="J8" s="633" t="s">
        <v>2590</v>
      </c>
    </row>
    <row r="9" spans="1:10" ht="18" customHeight="1">
      <c r="A9" s="627">
        <v>20</v>
      </c>
      <c r="B9" s="628">
        <v>14.7</v>
      </c>
      <c r="C9" s="629">
        <v>37.4</v>
      </c>
      <c r="D9" s="630">
        <v>-2.9</v>
      </c>
      <c r="E9" s="631">
        <v>1914</v>
      </c>
      <c r="F9" s="471">
        <v>211</v>
      </c>
      <c r="G9" s="632">
        <v>1553.1</v>
      </c>
      <c r="H9" s="629">
        <v>3.2</v>
      </c>
      <c r="I9" s="629">
        <v>20</v>
      </c>
      <c r="J9" s="633" t="s">
        <v>2590</v>
      </c>
    </row>
    <row r="10" spans="1:10" ht="18" customHeight="1">
      <c r="A10" s="627">
        <v>21</v>
      </c>
      <c r="B10" s="628">
        <v>14.8</v>
      </c>
      <c r="C10" s="629">
        <v>36.1</v>
      </c>
      <c r="D10" s="630">
        <v>-6.6</v>
      </c>
      <c r="E10" s="631">
        <v>1938</v>
      </c>
      <c r="F10" s="471">
        <v>181</v>
      </c>
      <c r="G10" s="632">
        <v>1471.1</v>
      </c>
      <c r="H10" s="629">
        <v>3.3</v>
      </c>
      <c r="I10" s="629">
        <v>21.3</v>
      </c>
      <c r="J10" s="633" t="s">
        <v>2591</v>
      </c>
    </row>
    <row r="11" spans="1:10" ht="18" customHeight="1">
      <c r="A11" s="627">
        <v>22</v>
      </c>
      <c r="B11" s="628">
        <v>15.3</v>
      </c>
      <c r="C11" s="629">
        <v>37.4</v>
      </c>
      <c r="D11" s="630">
        <v>-1.9</v>
      </c>
      <c r="E11" s="631">
        <v>2149.5</v>
      </c>
      <c r="F11" s="471">
        <v>187</v>
      </c>
      <c r="G11" s="632">
        <v>1606.2</v>
      </c>
      <c r="H11" s="629">
        <v>3.3</v>
      </c>
      <c r="I11" s="629">
        <v>19.7</v>
      </c>
      <c r="J11" s="633" t="s">
        <v>2592</v>
      </c>
    </row>
    <row r="12" spans="1:10" ht="18" customHeight="1">
      <c r="A12" s="627">
        <v>23</v>
      </c>
      <c r="B12" s="628">
        <v>14.7</v>
      </c>
      <c r="C12" s="629">
        <v>38.1</v>
      </c>
      <c r="D12" s="630">
        <v>-6.3</v>
      </c>
      <c r="E12" s="631">
        <v>2968.5</v>
      </c>
      <c r="F12" s="471">
        <v>197</v>
      </c>
      <c r="G12" s="632">
        <v>1565.1</v>
      </c>
      <c r="H12" s="629">
        <v>3.3</v>
      </c>
      <c r="I12" s="629">
        <v>15.7</v>
      </c>
      <c r="J12" s="633" t="s">
        <v>72</v>
      </c>
    </row>
    <row r="13" spans="1:10" ht="18" customHeight="1">
      <c r="A13" s="627">
        <v>24</v>
      </c>
      <c r="B13" s="628">
        <v>14.7</v>
      </c>
      <c r="C13" s="629">
        <v>37.799999999999997</v>
      </c>
      <c r="D13" s="630">
        <v>-8.4</v>
      </c>
      <c r="E13" s="632">
        <v>2335.5</v>
      </c>
      <c r="F13" s="471">
        <v>194</v>
      </c>
      <c r="G13" s="632">
        <v>1601.1</v>
      </c>
      <c r="H13" s="629">
        <v>3.3</v>
      </c>
      <c r="I13" s="629">
        <v>15.2</v>
      </c>
      <c r="J13" s="633" t="s">
        <v>73</v>
      </c>
    </row>
    <row r="14" spans="1:10" s="432" customFormat="1" ht="18" customHeight="1">
      <c r="A14" s="627">
        <v>25</v>
      </c>
      <c r="B14" s="628">
        <v>15.9</v>
      </c>
      <c r="C14" s="629">
        <v>37.6</v>
      </c>
      <c r="D14" s="630">
        <v>-4.0999999999999996</v>
      </c>
      <c r="E14" s="632">
        <v>2258</v>
      </c>
      <c r="F14" s="471">
        <v>163</v>
      </c>
      <c r="G14" s="632">
        <v>1729.2</v>
      </c>
      <c r="H14" s="629">
        <v>3.4</v>
      </c>
      <c r="I14" s="629">
        <v>18.2</v>
      </c>
      <c r="J14" s="633" t="s">
        <v>72</v>
      </c>
    </row>
    <row r="15" spans="1:10" s="432" customFormat="1" ht="18" customHeight="1">
      <c r="A15" s="627">
        <v>26</v>
      </c>
      <c r="B15" s="628">
        <v>14.6</v>
      </c>
      <c r="C15" s="629">
        <v>38.700000000000003</v>
      </c>
      <c r="D15" s="630">
        <v>-2.8</v>
      </c>
      <c r="E15" s="632">
        <v>1761.5</v>
      </c>
      <c r="F15" s="471">
        <v>176</v>
      </c>
      <c r="G15" s="632">
        <v>1553.3</v>
      </c>
      <c r="H15" s="629">
        <v>3.4</v>
      </c>
      <c r="I15" s="629">
        <v>17.8</v>
      </c>
      <c r="J15" s="633" t="s">
        <v>74</v>
      </c>
    </row>
    <row r="16" spans="1:10" s="432" customFormat="1" ht="18" customHeight="1">
      <c r="A16" s="627">
        <v>27</v>
      </c>
      <c r="B16" s="628">
        <v>15.1</v>
      </c>
      <c r="C16" s="629">
        <v>38</v>
      </c>
      <c r="D16" s="630">
        <v>-3.8</v>
      </c>
      <c r="E16" s="632">
        <v>2066</v>
      </c>
      <c r="F16" s="471">
        <v>196</v>
      </c>
      <c r="G16" s="632">
        <v>1515.5</v>
      </c>
      <c r="H16" s="629">
        <v>3.3</v>
      </c>
      <c r="I16" s="629">
        <v>15.8</v>
      </c>
      <c r="J16" s="633" t="s">
        <v>75</v>
      </c>
    </row>
    <row r="17" spans="1:10" s="432" customFormat="1" ht="18" customHeight="1">
      <c r="A17" s="627">
        <v>28</v>
      </c>
      <c r="B17" s="628">
        <v>15.6</v>
      </c>
      <c r="C17" s="629">
        <v>37.1</v>
      </c>
      <c r="D17" s="630">
        <v>-7.6</v>
      </c>
      <c r="E17" s="632">
        <v>2022.5</v>
      </c>
      <c r="F17" s="471">
        <v>175</v>
      </c>
      <c r="G17" s="632">
        <v>1534.8</v>
      </c>
      <c r="H17" s="629">
        <v>3.3</v>
      </c>
      <c r="I17" s="629">
        <v>17</v>
      </c>
      <c r="J17" s="633" t="s">
        <v>76</v>
      </c>
    </row>
    <row r="18" spans="1:10" s="432" customFormat="1" ht="18" customHeight="1">
      <c r="A18" s="627">
        <v>29</v>
      </c>
      <c r="B18" s="628">
        <v>14.6</v>
      </c>
      <c r="C18" s="629">
        <v>36.299999999999997</v>
      </c>
      <c r="D18" s="630">
        <v>-3.7</v>
      </c>
      <c r="E18" s="632">
        <v>2300.5</v>
      </c>
      <c r="F18" s="471">
        <v>185</v>
      </c>
      <c r="G18" s="632">
        <v>1648.5</v>
      </c>
      <c r="H18" s="629">
        <v>3.3</v>
      </c>
      <c r="I18" s="629">
        <v>20.3</v>
      </c>
      <c r="J18" s="633" t="s">
        <v>77</v>
      </c>
    </row>
    <row r="19" spans="1:10" s="432" customFormat="1" ht="18" customHeight="1">
      <c r="A19" s="627">
        <v>30</v>
      </c>
      <c r="B19" s="628">
        <v>15.3</v>
      </c>
      <c r="C19" s="629">
        <v>37.700000000000003</v>
      </c>
      <c r="D19" s="630">
        <v>-9.6</v>
      </c>
      <c r="E19" s="632">
        <v>2139</v>
      </c>
      <c r="F19" s="471">
        <v>164</v>
      </c>
      <c r="G19" s="632">
        <v>1708.5</v>
      </c>
      <c r="H19" s="629">
        <v>3.3</v>
      </c>
      <c r="I19" s="629">
        <v>21.6</v>
      </c>
      <c r="J19" s="633" t="s">
        <v>75</v>
      </c>
    </row>
    <row r="20" spans="1:10" s="432" customFormat="1" ht="18" customHeight="1">
      <c r="A20" s="627" t="s">
        <v>78</v>
      </c>
      <c r="B20" s="628">
        <v>15.5</v>
      </c>
      <c r="C20" s="629">
        <v>37.700000000000003</v>
      </c>
      <c r="D20" s="630">
        <v>-2.2000000000000002</v>
      </c>
      <c r="E20" s="632">
        <v>1667</v>
      </c>
      <c r="F20" s="471">
        <v>196</v>
      </c>
      <c r="G20" s="632">
        <v>1635.1</v>
      </c>
      <c r="H20" s="629">
        <v>3.3</v>
      </c>
      <c r="I20" s="629">
        <v>17.399999999999999</v>
      </c>
      <c r="J20" s="633" t="s">
        <v>79</v>
      </c>
    </row>
    <row r="21" spans="1:10" s="432" customFormat="1" ht="18" customHeight="1">
      <c r="A21" s="627">
        <v>2</v>
      </c>
      <c r="B21" s="628">
        <v>15.6</v>
      </c>
      <c r="C21" s="629">
        <v>37.6</v>
      </c>
      <c r="D21" s="634" t="s">
        <v>80</v>
      </c>
      <c r="E21" s="632">
        <v>2146.5</v>
      </c>
      <c r="F21" s="471">
        <v>191</v>
      </c>
      <c r="G21" s="632">
        <v>1557.6</v>
      </c>
      <c r="H21" s="629">
        <v>3.1</v>
      </c>
      <c r="I21" s="629">
        <v>15.9</v>
      </c>
      <c r="J21" s="633" t="s">
        <v>72</v>
      </c>
    </row>
    <row r="22" spans="1:10" s="432" customFormat="1" ht="18" customHeight="1">
      <c r="A22" s="627">
        <v>3</v>
      </c>
      <c r="B22" s="628">
        <v>15.6</v>
      </c>
      <c r="C22" s="629">
        <v>37.299999999999997</v>
      </c>
      <c r="D22" s="630">
        <v>-5.3</v>
      </c>
      <c r="E22" s="632">
        <v>1957.5</v>
      </c>
      <c r="F22" s="471">
        <v>166</v>
      </c>
      <c r="G22" s="632">
        <v>1504.1</v>
      </c>
      <c r="H22" s="629">
        <v>3.4</v>
      </c>
      <c r="I22" s="629">
        <v>15.8</v>
      </c>
      <c r="J22" s="633" t="s">
        <v>2963</v>
      </c>
    </row>
    <row r="23" spans="1:10" s="432" customFormat="1" ht="18" customHeight="1">
      <c r="A23" s="627">
        <v>4</v>
      </c>
      <c r="B23" s="628">
        <v>15.3</v>
      </c>
      <c r="C23" s="629">
        <v>39.1</v>
      </c>
      <c r="D23" s="634">
        <v>-5.6</v>
      </c>
      <c r="E23" s="632">
        <v>1636.5</v>
      </c>
      <c r="F23" s="471">
        <v>174</v>
      </c>
      <c r="G23" s="632">
        <v>1666.5</v>
      </c>
      <c r="H23" s="629">
        <v>3.2</v>
      </c>
      <c r="I23" s="629">
        <v>15.7</v>
      </c>
      <c r="J23" s="633" t="s">
        <v>2590</v>
      </c>
    </row>
    <row r="24" spans="1:10" s="432" customFormat="1" ht="18" customHeight="1">
      <c r="A24" s="627">
        <v>5</v>
      </c>
      <c r="B24" s="628">
        <v>16.2</v>
      </c>
      <c r="C24" s="629">
        <v>38.5</v>
      </c>
      <c r="D24" s="634">
        <v>-8.9</v>
      </c>
      <c r="E24" s="632">
        <v>1629.5</v>
      </c>
      <c r="F24" s="471">
        <v>178</v>
      </c>
      <c r="G24" s="632">
        <v>1832.3</v>
      </c>
      <c r="H24" s="629">
        <v>3.3</v>
      </c>
      <c r="I24" s="629">
        <v>17.399999999999999</v>
      </c>
      <c r="J24" s="633" t="s">
        <v>3632</v>
      </c>
    </row>
    <row r="25" spans="1:10" s="432" customFormat="1" ht="18" customHeight="1">
      <c r="A25" s="1855">
        <v>6</v>
      </c>
      <c r="B25" s="628">
        <v>16.399999999999999</v>
      </c>
      <c r="C25" s="629">
        <v>38.9</v>
      </c>
      <c r="D25" s="634">
        <v>-2.2999999999999998</v>
      </c>
      <c r="E25" s="1856">
        <v>2074.5</v>
      </c>
      <c r="F25" s="1857">
        <v>179</v>
      </c>
      <c r="G25" s="1856">
        <v>1646.9</v>
      </c>
      <c r="H25" s="1858">
        <v>3.3</v>
      </c>
      <c r="I25" s="1858">
        <v>15.4</v>
      </c>
      <c r="J25" s="1859" t="s">
        <v>2590</v>
      </c>
    </row>
    <row r="26" spans="1:10" ht="18" customHeight="1">
      <c r="A26" s="1860" t="s">
        <v>3631</v>
      </c>
      <c r="B26" s="1861">
        <v>5.0999999999999996</v>
      </c>
      <c r="C26" s="1861">
        <v>13.3</v>
      </c>
      <c r="D26" s="1861">
        <v>-1.8</v>
      </c>
      <c r="E26" s="1862">
        <v>196.5</v>
      </c>
      <c r="F26" s="1863">
        <v>22</v>
      </c>
      <c r="G26" s="1864">
        <v>74.3</v>
      </c>
      <c r="H26" s="628">
        <v>3.8</v>
      </c>
      <c r="I26" s="628">
        <v>15.4</v>
      </c>
      <c r="J26" s="633" t="s">
        <v>2590</v>
      </c>
    </row>
    <row r="27" spans="1:10" ht="18" customHeight="1">
      <c r="A27" s="627" t="s">
        <v>81</v>
      </c>
      <c r="B27" s="628">
        <v>6.7</v>
      </c>
      <c r="C27" s="628">
        <v>20.9</v>
      </c>
      <c r="D27" s="1865">
        <v>-1.6</v>
      </c>
      <c r="E27" s="1864">
        <v>104</v>
      </c>
      <c r="F27" s="1863">
        <v>18</v>
      </c>
      <c r="G27" s="1864">
        <v>47</v>
      </c>
      <c r="H27" s="628">
        <v>3.8</v>
      </c>
      <c r="I27" s="628">
        <v>15.2</v>
      </c>
      <c r="J27" s="633" t="s">
        <v>2590</v>
      </c>
    </row>
    <row r="28" spans="1:10" ht="18" customHeight="1">
      <c r="A28" s="627" t="s">
        <v>82</v>
      </c>
      <c r="B28" s="628">
        <v>7.2</v>
      </c>
      <c r="C28" s="628">
        <v>21.2</v>
      </c>
      <c r="D28" s="634">
        <v>-2.2999999999999998</v>
      </c>
      <c r="E28" s="1864">
        <v>174</v>
      </c>
      <c r="F28" s="1863">
        <v>20</v>
      </c>
      <c r="G28" s="1864">
        <v>110.5</v>
      </c>
      <c r="H28" s="628">
        <v>4.0999999999999996</v>
      </c>
      <c r="I28" s="628">
        <v>15.3</v>
      </c>
      <c r="J28" s="633" t="s">
        <v>2590</v>
      </c>
    </row>
    <row r="29" spans="1:10" ht="18" customHeight="1">
      <c r="A29" s="1866" t="s">
        <v>83</v>
      </c>
      <c r="B29" s="1867">
        <v>15.3</v>
      </c>
      <c r="C29" s="1867">
        <v>26.4</v>
      </c>
      <c r="D29" s="1868">
        <v>2.8</v>
      </c>
      <c r="E29" s="1869">
        <v>143</v>
      </c>
      <c r="F29" s="1870">
        <v>11</v>
      </c>
      <c r="G29" s="1869">
        <v>175.8</v>
      </c>
      <c r="H29" s="1867">
        <v>3.5</v>
      </c>
      <c r="I29" s="1867">
        <v>12.1</v>
      </c>
      <c r="J29" s="1871" t="s">
        <v>3993</v>
      </c>
    </row>
    <row r="30" spans="1:10" ht="18" customHeight="1">
      <c r="A30" s="627" t="s">
        <v>84</v>
      </c>
      <c r="B30" s="628">
        <v>17.8</v>
      </c>
      <c r="C30" s="628">
        <v>29.7</v>
      </c>
      <c r="D30" s="1865">
        <v>5.7</v>
      </c>
      <c r="E30" s="1864">
        <v>182</v>
      </c>
      <c r="F30" s="1863">
        <v>13</v>
      </c>
      <c r="G30" s="1864">
        <v>187.9</v>
      </c>
      <c r="H30" s="628">
        <v>4</v>
      </c>
      <c r="I30" s="628">
        <v>13</v>
      </c>
      <c r="J30" s="633" t="s">
        <v>2591</v>
      </c>
    </row>
    <row r="31" spans="1:10" ht="18" customHeight="1">
      <c r="A31" s="627" t="s">
        <v>85</v>
      </c>
      <c r="B31" s="628">
        <v>22.8</v>
      </c>
      <c r="C31" s="628">
        <v>33.799999999999997</v>
      </c>
      <c r="D31" s="1865">
        <v>12.7</v>
      </c>
      <c r="E31" s="1864">
        <v>189.5</v>
      </c>
      <c r="F31" s="1863">
        <v>17</v>
      </c>
      <c r="G31" s="1864">
        <v>172</v>
      </c>
      <c r="H31" s="628">
        <v>3.1</v>
      </c>
      <c r="I31" s="628">
        <v>10.9</v>
      </c>
      <c r="J31" s="633" t="s">
        <v>3993</v>
      </c>
    </row>
    <row r="32" spans="1:10" ht="18" customHeight="1">
      <c r="A32" s="627" t="s">
        <v>86</v>
      </c>
      <c r="B32" s="628">
        <v>27.6</v>
      </c>
      <c r="C32" s="628">
        <v>38.9</v>
      </c>
      <c r="D32" s="1865">
        <v>20.3</v>
      </c>
      <c r="E32" s="1864">
        <v>303.5</v>
      </c>
      <c r="F32" s="1863">
        <v>14</v>
      </c>
      <c r="G32" s="1864">
        <v>177.9</v>
      </c>
      <c r="H32" s="628">
        <v>2.4</v>
      </c>
      <c r="I32" s="628">
        <v>12.3</v>
      </c>
      <c r="J32" s="633" t="s">
        <v>3994</v>
      </c>
    </row>
    <row r="33" spans="1:10" ht="18" customHeight="1">
      <c r="A33" s="1866" t="s">
        <v>87</v>
      </c>
      <c r="B33" s="1867">
        <v>28.2</v>
      </c>
      <c r="C33" s="1867">
        <v>37.700000000000003</v>
      </c>
      <c r="D33" s="1868">
        <v>21.9</v>
      </c>
      <c r="E33" s="1869">
        <v>34.5</v>
      </c>
      <c r="F33" s="1870">
        <v>6</v>
      </c>
      <c r="G33" s="1869">
        <v>186.7</v>
      </c>
      <c r="H33" s="1867">
        <v>2.9</v>
      </c>
      <c r="I33" s="1867">
        <v>9.3000000000000007</v>
      </c>
      <c r="J33" s="1871" t="s">
        <v>3995</v>
      </c>
    </row>
    <row r="34" spans="1:10" ht="18" customHeight="1">
      <c r="A34" s="627" t="s">
        <v>88</v>
      </c>
      <c r="B34" s="628">
        <v>26.9</v>
      </c>
      <c r="C34" s="628">
        <v>38</v>
      </c>
      <c r="D34" s="1865">
        <v>17.100000000000001</v>
      </c>
      <c r="E34" s="1864">
        <v>66</v>
      </c>
      <c r="F34" s="1863">
        <v>7</v>
      </c>
      <c r="G34" s="1864">
        <v>207.4</v>
      </c>
      <c r="H34" s="628">
        <v>2.5</v>
      </c>
      <c r="I34" s="628">
        <v>9.6</v>
      </c>
      <c r="J34" s="633" t="s">
        <v>3996</v>
      </c>
    </row>
    <row r="35" spans="1:10" ht="18" customHeight="1">
      <c r="A35" s="627" t="s">
        <v>89</v>
      </c>
      <c r="B35" s="628">
        <v>19.8</v>
      </c>
      <c r="C35" s="628">
        <v>30.3</v>
      </c>
      <c r="D35" s="1865">
        <v>9.4</v>
      </c>
      <c r="E35" s="1864">
        <v>253</v>
      </c>
      <c r="F35" s="1863">
        <v>13</v>
      </c>
      <c r="G35" s="1864">
        <v>121.9</v>
      </c>
      <c r="H35" s="628">
        <v>3</v>
      </c>
      <c r="I35" s="628">
        <v>10.8</v>
      </c>
      <c r="J35" s="633" t="s">
        <v>3997</v>
      </c>
    </row>
    <row r="36" spans="1:10" ht="18" customHeight="1">
      <c r="A36" s="627" t="s">
        <v>90</v>
      </c>
      <c r="B36" s="628">
        <v>13</v>
      </c>
      <c r="C36" s="628">
        <v>24.6</v>
      </c>
      <c r="D36" s="1865">
        <v>3.2</v>
      </c>
      <c r="E36" s="1864">
        <v>213.5</v>
      </c>
      <c r="F36" s="1863">
        <v>16</v>
      </c>
      <c r="G36" s="1864">
        <v>124.2</v>
      </c>
      <c r="H36" s="628">
        <v>3.5</v>
      </c>
      <c r="I36" s="628">
        <v>13.7</v>
      </c>
      <c r="J36" s="633" t="s">
        <v>3998</v>
      </c>
    </row>
    <row r="37" spans="1:10" ht="18" customHeight="1">
      <c r="A37" s="1855" t="s">
        <v>91</v>
      </c>
      <c r="B37" s="1872">
        <v>6.3</v>
      </c>
      <c r="C37" s="1872">
        <v>18.899999999999999</v>
      </c>
      <c r="D37" s="1873">
        <v>-0.8</v>
      </c>
      <c r="E37" s="1874">
        <v>215</v>
      </c>
      <c r="F37" s="1875">
        <v>22</v>
      </c>
      <c r="G37" s="1874">
        <v>61.3</v>
      </c>
      <c r="H37" s="1872">
        <v>3.5</v>
      </c>
      <c r="I37" s="1872">
        <v>15.2</v>
      </c>
      <c r="J37" s="1859" t="s">
        <v>2591</v>
      </c>
    </row>
    <row r="38" spans="1:10" ht="18" customHeight="1">
      <c r="A38" s="2575" t="s">
        <v>92</v>
      </c>
      <c r="B38" s="2575"/>
      <c r="C38" s="2575"/>
      <c r="D38" s="2575"/>
      <c r="F38" s="635"/>
    </row>
    <row r="39" spans="1:10" ht="18" customHeight="1">
      <c r="A39" s="2574" t="s">
        <v>93</v>
      </c>
      <c r="B39" s="2574"/>
      <c r="C39" s="2574"/>
      <c r="D39" s="2574"/>
      <c r="E39" s="2574"/>
      <c r="F39" s="2574"/>
      <c r="G39" s="2574"/>
      <c r="H39" s="2574"/>
      <c r="I39" s="2574"/>
      <c r="J39" s="2574"/>
    </row>
    <row r="40" spans="1:10" ht="18" customHeight="1">
      <c r="A40" s="2574" t="s">
        <v>94</v>
      </c>
      <c r="B40" s="2574"/>
      <c r="C40" s="2574"/>
      <c r="D40" s="2574"/>
      <c r="E40" s="2574"/>
      <c r="F40" s="2574"/>
      <c r="G40" s="2574"/>
      <c r="H40" s="2574"/>
      <c r="I40" s="2574"/>
      <c r="J40" s="2574"/>
    </row>
    <row r="41" spans="1:10" ht="18" customHeight="1">
      <c r="A41" s="2574" t="s">
        <v>95</v>
      </c>
      <c r="B41" s="2574"/>
      <c r="C41" s="2574"/>
      <c r="D41" s="2574"/>
      <c r="E41" s="2574"/>
      <c r="F41" s="2574"/>
      <c r="G41" s="2574"/>
      <c r="H41" s="2574"/>
      <c r="I41" s="2574"/>
      <c r="J41" s="2574"/>
    </row>
    <row r="42" spans="1:10" ht="18" customHeight="1">
      <c r="A42" s="2574" t="s">
        <v>96</v>
      </c>
      <c r="B42" s="2574"/>
      <c r="C42" s="2574"/>
      <c r="D42" s="2574"/>
      <c r="E42" s="2574"/>
      <c r="F42" s="2574"/>
      <c r="G42" s="2574"/>
      <c r="H42" s="2574"/>
      <c r="I42" s="2574"/>
      <c r="J42" s="2574"/>
    </row>
    <row r="43" spans="1:10" ht="18" customHeight="1">
      <c r="A43" s="2574" t="s">
        <v>97</v>
      </c>
      <c r="B43" s="2574"/>
      <c r="C43" s="2574"/>
      <c r="D43" s="2574"/>
      <c r="E43" s="2574"/>
      <c r="F43" s="2574"/>
      <c r="G43" s="2574"/>
      <c r="H43" s="2574"/>
      <c r="I43" s="2574"/>
      <c r="J43" s="2574"/>
    </row>
  </sheetData>
  <mergeCells count="12">
    <mergeCell ref="H2:J2"/>
    <mergeCell ref="A1:D1"/>
    <mergeCell ref="A2:A3"/>
    <mergeCell ref="B2:D2"/>
    <mergeCell ref="E2:F2"/>
    <mergeCell ref="G2:G3"/>
    <mergeCell ref="A43:J43"/>
    <mergeCell ref="A38:D38"/>
    <mergeCell ref="A39:J39"/>
    <mergeCell ref="A40:J40"/>
    <mergeCell ref="A41:J41"/>
    <mergeCell ref="A42:J4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3EAB-7856-4CB1-A666-592F896819BD}">
  <dimension ref="A1:I49"/>
  <sheetViews>
    <sheetView view="pageBreakPreview" topLeftCell="A26" zoomScale="85" zoomScaleNormal="85" zoomScaleSheetLayoutView="85" workbookViewId="0">
      <selection activeCell="I50" sqref="I50"/>
    </sheetView>
  </sheetViews>
  <sheetFormatPr defaultRowHeight="24.95" customHeight="1"/>
  <cols>
    <col min="1" max="1" width="12.5" style="1597" customWidth="1"/>
    <col min="2" max="2" width="13.75" style="1597" customWidth="1"/>
    <col min="3" max="8" width="7.75" style="1597" customWidth="1"/>
    <col min="9" max="9" width="7.75" style="1622" customWidth="1"/>
    <col min="10" max="249" width="9" style="1649" customWidth="1"/>
    <col min="250" max="250" width="12.5" style="1649" customWidth="1"/>
    <col min="251" max="251" width="13.75" style="1649" customWidth="1"/>
    <col min="252" max="258" width="7.75" style="1649" customWidth="1"/>
    <col min="259" max="505" width="9" style="1649" customWidth="1"/>
    <col min="506" max="506" width="12.5" style="1649" customWidth="1"/>
    <col min="507" max="507" width="13.75" style="1649" customWidth="1"/>
    <col min="508" max="514" width="7.75" style="1649" customWidth="1"/>
    <col min="515" max="761" width="9" style="1649" customWidth="1"/>
    <col min="762" max="762" width="12.5" style="1649" customWidth="1"/>
    <col min="763" max="763" width="13.75" style="1649" customWidth="1"/>
    <col min="764" max="770" width="7.75" style="1649" customWidth="1"/>
    <col min="771" max="1017" width="9" style="1649" customWidth="1"/>
    <col min="1018" max="1018" width="12.5" style="1649" customWidth="1"/>
    <col min="1019" max="1019" width="13.75" style="1649" customWidth="1"/>
    <col min="1020" max="1026" width="7.75" style="1649" customWidth="1"/>
    <col min="1027" max="1273" width="9" style="1649" customWidth="1"/>
    <col min="1274" max="1274" width="12.5" style="1649" customWidth="1"/>
    <col min="1275" max="1275" width="13.75" style="1649" customWidth="1"/>
    <col min="1276" max="1282" width="7.75" style="1649" customWidth="1"/>
    <col min="1283" max="1529" width="9" style="1649" customWidth="1"/>
    <col min="1530" max="1530" width="12.5" style="1649" customWidth="1"/>
    <col min="1531" max="1531" width="13.75" style="1649" customWidth="1"/>
    <col min="1532" max="1538" width="7.75" style="1649" customWidth="1"/>
    <col min="1539" max="1785" width="9" style="1649" customWidth="1"/>
    <col min="1786" max="1786" width="12.5" style="1649" customWidth="1"/>
    <col min="1787" max="1787" width="13.75" style="1649" customWidth="1"/>
    <col min="1788" max="1794" width="7.75" style="1649" customWidth="1"/>
    <col min="1795" max="2041" width="9" style="1649" customWidth="1"/>
    <col min="2042" max="2042" width="12.5" style="1649" customWidth="1"/>
    <col min="2043" max="2043" width="13.75" style="1649" customWidth="1"/>
    <col min="2044" max="2050" width="7.75" style="1649" customWidth="1"/>
    <col min="2051" max="2297" width="9" style="1649" customWidth="1"/>
    <col min="2298" max="2298" width="12.5" style="1649" customWidth="1"/>
    <col min="2299" max="2299" width="13.75" style="1649" customWidth="1"/>
    <col min="2300" max="2306" width="7.75" style="1649" customWidth="1"/>
    <col min="2307" max="2553" width="9" style="1649" customWidth="1"/>
    <col min="2554" max="2554" width="12.5" style="1649" customWidth="1"/>
    <col min="2555" max="2555" width="13.75" style="1649" customWidth="1"/>
    <col min="2556" max="2562" width="7.75" style="1649" customWidth="1"/>
    <col min="2563" max="2809" width="9" style="1649" customWidth="1"/>
    <col min="2810" max="2810" width="12.5" style="1649" customWidth="1"/>
    <col min="2811" max="2811" width="13.75" style="1649" customWidth="1"/>
    <col min="2812" max="2818" width="7.75" style="1649" customWidth="1"/>
    <col min="2819" max="3065" width="9" style="1649" customWidth="1"/>
    <col min="3066" max="3066" width="12.5" style="1649" customWidth="1"/>
    <col min="3067" max="3067" width="13.75" style="1649" customWidth="1"/>
    <col min="3068" max="3074" width="7.75" style="1649" customWidth="1"/>
    <col min="3075" max="3321" width="9" style="1649" customWidth="1"/>
    <col min="3322" max="3322" width="12.5" style="1649" customWidth="1"/>
    <col min="3323" max="3323" width="13.75" style="1649" customWidth="1"/>
    <col min="3324" max="3330" width="7.75" style="1649" customWidth="1"/>
    <col min="3331" max="3577" width="9" style="1649" customWidth="1"/>
    <col min="3578" max="3578" width="12.5" style="1649" customWidth="1"/>
    <col min="3579" max="3579" width="13.75" style="1649" customWidth="1"/>
    <col min="3580" max="3586" width="7.75" style="1649" customWidth="1"/>
    <col min="3587" max="3833" width="9" style="1649" customWidth="1"/>
    <col min="3834" max="3834" width="12.5" style="1649" customWidth="1"/>
    <col min="3835" max="3835" width="13.75" style="1649" customWidth="1"/>
    <col min="3836" max="3842" width="7.75" style="1649" customWidth="1"/>
    <col min="3843" max="4089" width="9" style="1649" customWidth="1"/>
    <col min="4090" max="4090" width="12.5" style="1649" customWidth="1"/>
    <col min="4091" max="4091" width="13.75" style="1649" customWidth="1"/>
    <col min="4092" max="4098" width="7.75" style="1649" customWidth="1"/>
    <col min="4099" max="4345" width="9" style="1649" customWidth="1"/>
    <col min="4346" max="4346" width="12.5" style="1649" customWidth="1"/>
    <col min="4347" max="4347" width="13.75" style="1649" customWidth="1"/>
    <col min="4348" max="4354" width="7.75" style="1649" customWidth="1"/>
    <col min="4355" max="4601" width="9" style="1649" customWidth="1"/>
    <col min="4602" max="4602" width="12.5" style="1649" customWidth="1"/>
    <col min="4603" max="4603" width="13.75" style="1649" customWidth="1"/>
    <col min="4604" max="4610" width="7.75" style="1649" customWidth="1"/>
    <col min="4611" max="4857" width="9" style="1649" customWidth="1"/>
    <col min="4858" max="4858" width="12.5" style="1649" customWidth="1"/>
    <col min="4859" max="4859" width="13.75" style="1649" customWidth="1"/>
    <col min="4860" max="4866" width="7.75" style="1649" customWidth="1"/>
    <col min="4867" max="5113" width="9" style="1649" customWidth="1"/>
    <col min="5114" max="5114" width="12.5" style="1649" customWidth="1"/>
    <col min="5115" max="5115" width="13.75" style="1649" customWidth="1"/>
    <col min="5116" max="5122" width="7.75" style="1649" customWidth="1"/>
    <col min="5123" max="5369" width="9" style="1649" customWidth="1"/>
    <col min="5370" max="5370" width="12.5" style="1649" customWidth="1"/>
    <col min="5371" max="5371" width="13.75" style="1649" customWidth="1"/>
    <col min="5372" max="5378" width="7.75" style="1649" customWidth="1"/>
    <col min="5379" max="5625" width="9" style="1649" customWidth="1"/>
    <col min="5626" max="5626" width="12.5" style="1649" customWidth="1"/>
    <col min="5627" max="5627" width="13.75" style="1649" customWidth="1"/>
    <col min="5628" max="5634" width="7.75" style="1649" customWidth="1"/>
    <col min="5635" max="5881" width="9" style="1649" customWidth="1"/>
    <col min="5882" max="5882" width="12.5" style="1649" customWidth="1"/>
    <col min="5883" max="5883" width="13.75" style="1649" customWidth="1"/>
    <col min="5884" max="5890" width="7.75" style="1649" customWidth="1"/>
    <col min="5891" max="6137" width="9" style="1649" customWidth="1"/>
    <col min="6138" max="6138" width="12.5" style="1649" customWidth="1"/>
    <col min="6139" max="6139" width="13.75" style="1649" customWidth="1"/>
    <col min="6140" max="6146" width="7.75" style="1649" customWidth="1"/>
    <col min="6147" max="6393" width="9" style="1649" customWidth="1"/>
    <col min="6394" max="6394" width="12.5" style="1649" customWidth="1"/>
    <col min="6395" max="6395" width="13.75" style="1649" customWidth="1"/>
    <col min="6396" max="6402" width="7.75" style="1649" customWidth="1"/>
    <col min="6403" max="6649" width="9" style="1649" customWidth="1"/>
    <col min="6650" max="6650" width="12.5" style="1649" customWidth="1"/>
    <col min="6651" max="6651" width="13.75" style="1649" customWidth="1"/>
    <col min="6652" max="6658" width="7.75" style="1649" customWidth="1"/>
    <col min="6659" max="6905" width="9" style="1649" customWidth="1"/>
    <col min="6906" max="6906" width="12.5" style="1649" customWidth="1"/>
    <col min="6907" max="6907" width="13.75" style="1649" customWidth="1"/>
    <col min="6908" max="6914" width="7.75" style="1649" customWidth="1"/>
    <col min="6915" max="7161" width="9" style="1649" customWidth="1"/>
    <col min="7162" max="7162" width="12.5" style="1649" customWidth="1"/>
    <col min="7163" max="7163" width="13.75" style="1649" customWidth="1"/>
    <col min="7164" max="7170" width="7.75" style="1649" customWidth="1"/>
    <col min="7171" max="7417" width="9" style="1649" customWidth="1"/>
    <col min="7418" max="7418" width="12.5" style="1649" customWidth="1"/>
    <col min="7419" max="7419" width="13.75" style="1649" customWidth="1"/>
    <col min="7420" max="7426" width="7.75" style="1649" customWidth="1"/>
    <col min="7427" max="7673" width="9" style="1649" customWidth="1"/>
    <col min="7674" max="7674" width="12.5" style="1649" customWidth="1"/>
    <col min="7675" max="7675" width="13.75" style="1649" customWidth="1"/>
    <col min="7676" max="7682" width="7.75" style="1649" customWidth="1"/>
    <col min="7683" max="7929" width="9" style="1649" customWidth="1"/>
    <col min="7930" max="7930" width="12.5" style="1649" customWidth="1"/>
    <col min="7931" max="7931" width="13.75" style="1649" customWidth="1"/>
    <col min="7932" max="7938" width="7.75" style="1649" customWidth="1"/>
    <col min="7939" max="8185" width="9" style="1649" customWidth="1"/>
    <col min="8186" max="8186" width="12.5" style="1649" customWidth="1"/>
    <col min="8187" max="8187" width="13.75" style="1649" customWidth="1"/>
    <col min="8188" max="8194" width="7.75" style="1649" customWidth="1"/>
    <col min="8195" max="8441" width="9" style="1649" customWidth="1"/>
    <col min="8442" max="8442" width="12.5" style="1649" customWidth="1"/>
    <col min="8443" max="8443" width="13.75" style="1649" customWidth="1"/>
    <col min="8444" max="8450" width="7.75" style="1649" customWidth="1"/>
    <col min="8451" max="8697" width="9" style="1649" customWidth="1"/>
    <col min="8698" max="8698" width="12.5" style="1649" customWidth="1"/>
    <col min="8699" max="8699" width="13.75" style="1649" customWidth="1"/>
    <col min="8700" max="8706" width="7.75" style="1649" customWidth="1"/>
    <col min="8707" max="8953" width="9" style="1649" customWidth="1"/>
    <col min="8954" max="8954" width="12.5" style="1649" customWidth="1"/>
    <col min="8955" max="8955" width="13.75" style="1649" customWidth="1"/>
    <col min="8956" max="8962" width="7.75" style="1649" customWidth="1"/>
    <col min="8963" max="9209" width="9" style="1649" customWidth="1"/>
    <col min="9210" max="9210" width="12.5" style="1649" customWidth="1"/>
    <col min="9211" max="9211" width="13.75" style="1649" customWidth="1"/>
    <col min="9212" max="9218" width="7.75" style="1649" customWidth="1"/>
    <col min="9219" max="9465" width="9" style="1649" customWidth="1"/>
    <col min="9466" max="9466" width="12.5" style="1649" customWidth="1"/>
    <col min="9467" max="9467" width="13.75" style="1649" customWidth="1"/>
    <col min="9468" max="9474" width="7.75" style="1649" customWidth="1"/>
    <col min="9475" max="9721" width="9" style="1649" customWidth="1"/>
    <col min="9722" max="9722" width="12.5" style="1649" customWidth="1"/>
    <col min="9723" max="9723" width="13.75" style="1649" customWidth="1"/>
    <col min="9724" max="9730" width="7.75" style="1649" customWidth="1"/>
    <col min="9731" max="9977" width="9" style="1649" customWidth="1"/>
    <col min="9978" max="9978" width="12.5" style="1649" customWidth="1"/>
    <col min="9979" max="9979" width="13.75" style="1649" customWidth="1"/>
    <col min="9980" max="9986" width="7.75" style="1649" customWidth="1"/>
    <col min="9987" max="10233" width="9" style="1649" customWidth="1"/>
    <col min="10234" max="10234" width="12.5" style="1649" customWidth="1"/>
    <col min="10235" max="10235" width="13.75" style="1649" customWidth="1"/>
    <col min="10236" max="10242" width="7.75" style="1649" customWidth="1"/>
    <col min="10243" max="10489" width="9" style="1649" customWidth="1"/>
    <col min="10490" max="10490" width="12.5" style="1649" customWidth="1"/>
    <col min="10491" max="10491" width="13.75" style="1649" customWidth="1"/>
    <col min="10492" max="10498" width="7.75" style="1649" customWidth="1"/>
    <col min="10499" max="10745" width="9" style="1649" customWidth="1"/>
    <col min="10746" max="10746" width="12.5" style="1649" customWidth="1"/>
    <col min="10747" max="10747" width="13.75" style="1649" customWidth="1"/>
    <col min="10748" max="10754" width="7.75" style="1649" customWidth="1"/>
    <col min="10755" max="11001" width="9" style="1649" customWidth="1"/>
    <col min="11002" max="11002" width="12.5" style="1649" customWidth="1"/>
    <col min="11003" max="11003" width="13.75" style="1649" customWidth="1"/>
    <col min="11004" max="11010" width="7.75" style="1649" customWidth="1"/>
    <col min="11011" max="11257" width="9" style="1649" customWidth="1"/>
    <col min="11258" max="11258" width="12.5" style="1649" customWidth="1"/>
    <col min="11259" max="11259" width="13.75" style="1649" customWidth="1"/>
    <col min="11260" max="11266" width="7.75" style="1649" customWidth="1"/>
    <col min="11267" max="11513" width="9" style="1649" customWidth="1"/>
    <col min="11514" max="11514" width="12.5" style="1649" customWidth="1"/>
    <col min="11515" max="11515" width="13.75" style="1649" customWidth="1"/>
    <col min="11516" max="11522" width="7.75" style="1649" customWidth="1"/>
    <col min="11523" max="11769" width="9" style="1649" customWidth="1"/>
    <col min="11770" max="11770" width="12.5" style="1649" customWidth="1"/>
    <col min="11771" max="11771" width="13.75" style="1649" customWidth="1"/>
    <col min="11772" max="11778" width="7.75" style="1649" customWidth="1"/>
    <col min="11779" max="12025" width="9" style="1649" customWidth="1"/>
    <col min="12026" max="12026" width="12.5" style="1649" customWidth="1"/>
    <col min="12027" max="12027" width="13.75" style="1649" customWidth="1"/>
    <col min="12028" max="12034" width="7.75" style="1649" customWidth="1"/>
    <col min="12035" max="12281" width="9" style="1649" customWidth="1"/>
    <col min="12282" max="12282" width="12.5" style="1649" customWidth="1"/>
    <col min="12283" max="12283" width="13.75" style="1649" customWidth="1"/>
    <col min="12284" max="12290" width="7.75" style="1649" customWidth="1"/>
    <col min="12291" max="12537" width="9" style="1649" customWidth="1"/>
    <col min="12538" max="12538" width="12.5" style="1649" customWidth="1"/>
    <col min="12539" max="12539" width="13.75" style="1649" customWidth="1"/>
    <col min="12540" max="12546" width="7.75" style="1649" customWidth="1"/>
    <col min="12547" max="12793" width="9" style="1649" customWidth="1"/>
    <col min="12794" max="12794" width="12.5" style="1649" customWidth="1"/>
    <col min="12795" max="12795" width="13.75" style="1649" customWidth="1"/>
    <col min="12796" max="12802" width="7.75" style="1649" customWidth="1"/>
    <col min="12803" max="13049" width="9" style="1649" customWidth="1"/>
    <col min="13050" max="13050" width="12.5" style="1649" customWidth="1"/>
    <col min="13051" max="13051" width="13.75" style="1649" customWidth="1"/>
    <col min="13052" max="13058" width="7.75" style="1649" customWidth="1"/>
    <col min="13059" max="13305" width="9" style="1649" customWidth="1"/>
    <col min="13306" max="13306" width="12.5" style="1649" customWidth="1"/>
    <col min="13307" max="13307" width="13.75" style="1649" customWidth="1"/>
    <col min="13308" max="13314" width="7.75" style="1649" customWidth="1"/>
    <col min="13315" max="13561" width="9" style="1649" customWidth="1"/>
    <col min="13562" max="13562" width="12.5" style="1649" customWidth="1"/>
    <col min="13563" max="13563" width="13.75" style="1649" customWidth="1"/>
    <col min="13564" max="13570" width="7.75" style="1649" customWidth="1"/>
    <col min="13571" max="13817" width="9" style="1649" customWidth="1"/>
    <col min="13818" max="13818" width="12.5" style="1649" customWidth="1"/>
    <col min="13819" max="13819" width="13.75" style="1649" customWidth="1"/>
    <col min="13820" max="13826" width="7.75" style="1649" customWidth="1"/>
    <col min="13827" max="14073" width="9" style="1649" customWidth="1"/>
    <col min="14074" max="14074" width="12.5" style="1649" customWidth="1"/>
    <col min="14075" max="14075" width="13.75" style="1649" customWidth="1"/>
    <col min="14076" max="14082" width="7.75" style="1649" customWidth="1"/>
    <col min="14083" max="14329" width="9" style="1649" customWidth="1"/>
    <col min="14330" max="14330" width="12.5" style="1649" customWidth="1"/>
    <col min="14331" max="14331" width="13.75" style="1649" customWidth="1"/>
    <col min="14332" max="14338" width="7.75" style="1649" customWidth="1"/>
    <col min="14339" max="14585" width="9" style="1649" customWidth="1"/>
    <col min="14586" max="14586" width="12.5" style="1649" customWidth="1"/>
    <col min="14587" max="14587" width="13.75" style="1649" customWidth="1"/>
    <col min="14588" max="14594" width="7.75" style="1649" customWidth="1"/>
    <col min="14595" max="14841" width="9" style="1649" customWidth="1"/>
    <col min="14842" max="14842" width="12.5" style="1649" customWidth="1"/>
    <col min="14843" max="14843" width="13.75" style="1649" customWidth="1"/>
    <col min="14844" max="14850" width="7.75" style="1649" customWidth="1"/>
    <col min="14851" max="15097" width="9" style="1649" customWidth="1"/>
    <col min="15098" max="15098" width="12.5" style="1649" customWidth="1"/>
    <col min="15099" max="15099" width="13.75" style="1649" customWidth="1"/>
    <col min="15100" max="15106" width="7.75" style="1649" customWidth="1"/>
    <col min="15107" max="15353" width="9" style="1649" customWidth="1"/>
    <col min="15354" max="15354" width="12.5" style="1649" customWidth="1"/>
    <col min="15355" max="15355" width="13.75" style="1649" customWidth="1"/>
    <col min="15356" max="15362" width="7.75" style="1649" customWidth="1"/>
    <col min="15363" max="15609" width="9" style="1649" customWidth="1"/>
    <col min="15610" max="15610" width="12.5" style="1649" customWidth="1"/>
    <col min="15611" max="15611" width="13.75" style="1649" customWidth="1"/>
    <col min="15612" max="15618" width="7.75" style="1649" customWidth="1"/>
    <col min="15619" max="15865" width="9" style="1649" customWidth="1"/>
    <col min="15866" max="15866" width="12.5" style="1649" customWidth="1"/>
    <col min="15867" max="15867" width="13.75" style="1649" customWidth="1"/>
    <col min="15868" max="15874" width="7.75" style="1649" customWidth="1"/>
    <col min="15875" max="16121" width="9" style="1649" customWidth="1"/>
    <col min="16122" max="16122" width="12.5" style="1649" customWidth="1"/>
    <col min="16123" max="16123" width="13.75" style="1649" customWidth="1"/>
    <col min="16124" max="16130" width="7.75" style="1649" customWidth="1"/>
    <col min="16131" max="16384" width="9" style="1649" customWidth="1"/>
  </cols>
  <sheetData>
    <row r="1" spans="1:9" ht="25.5" customHeight="1">
      <c r="A1" s="2481" t="s">
        <v>3839</v>
      </c>
    </row>
    <row r="2" spans="1:9" ht="18" customHeight="1">
      <c r="A2" s="3089" t="s">
        <v>3840</v>
      </c>
      <c r="B2" s="3124" t="s">
        <v>3841</v>
      </c>
      <c r="C2" s="3126" t="s">
        <v>3842</v>
      </c>
      <c r="D2" s="3126"/>
      <c r="E2" s="3126"/>
      <c r="F2" s="3126" t="s">
        <v>3843</v>
      </c>
      <c r="G2" s="3126"/>
      <c r="H2" s="3126"/>
      <c r="I2" s="3094" t="s">
        <v>3844</v>
      </c>
    </row>
    <row r="3" spans="1:9" ht="18" customHeight="1">
      <c r="A3" s="3090"/>
      <c r="B3" s="3125"/>
      <c r="C3" s="1838" t="s">
        <v>3795</v>
      </c>
      <c r="D3" s="1600" t="s">
        <v>3835</v>
      </c>
      <c r="E3" s="1599" t="s">
        <v>3836</v>
      </c>
      <c r="F3" s="1838" t="s">
        <v>3795</v>
      </c>
      <c r="G3" s="1600" t="s">
        <v>3835</v>
      </c>
      <c r="H3" s="1599" t="s">
        <v>3836</v>
      </c>
      <c r="I3" s="3115"/>
    </row>
    <row r="4" spans="1:9" ht="18" customHeight="1">
      <c r="A4" s="1606"/>
      <c r="B4" s="1630"/>
      <c r="C4" s="2482" t="s">
        <v>3774</v>
      </c>
      <c r="D4" s="1627" t="s">
        <v>3774</v>
      </c>
      <c r="E4" s="1636" t="s">
        <v>3774</v>
      </c>
      <c r="F4" s="2482" t="s">
        <v>3774</v>
      </c>
      <c r="G4" s="1627" t="s">
        <v>3774</v>
      </c>
      <c r="H4" s="1636" t="s">
        <v>3774</v>
      </c>
      <c r="I4" s="2483" t="s">
        <v>2464</v>
      </c>
    </row>
    <row r="5" spans="1:9" ht="18" customHeight="1">
      <c r="A5" s="2484" t="s">
        <v>3845</v>
      </c>
      <c r="B5" s="1630" t="s">
        <v>3846</v>
      </c>
      <c r="C5" s="2485" t="s">
        <v>3847</v>
      </c>
      <c r="D5" s="2486"/>
      <c r="E5" s="2487"/>
      <c r="F5" s="2488"/>
      <c r="G5" s="2489"/>
      <c r="H5" s="2487"/>
      <c r="I5" s="2490"/>
    </row>
    <row r="6" spans="1:9" ht="18" customHeight="1">
      <c r="A6" s="2484" t="s">
        <v>3848</v>
      </c>
      <c r="B6" s="1630" t="s">
        <v>3846</v>
      </c>
      <c r="C6" s="2485" t="s">
        <v>3847</v>
      </c>
      <c r="D6" s="2486"/>
      <c r="E6" s="2487"/>
      <c r="F6" s="2488"/>
      <c r="G6" s="2489"/>
      <c r="H6" s="2487"/>
      <c r="I6" s="2490"/>
    </row>
    <row r="7" spans="1:9" ht="18" customHeight="1">
      <c r="A7" s="2484" t="s">
        <v>3849</v>
      </c>
      <c r="B7" s="1630" t="s">
        <v>3846</v>
      </c>
      <c r="C7" s="2485" t="s">
        <v>3847</v>
      </c>
      <c r="D7" s="2486"/>
      <c r="E7" s="2487"/>
      <c r="F7" s="2488"/>
      <c r="G7" s="2489"/>
      <c r="H7" s="2487"/>
      <c r="I7" s="2490"/>
    </row>
    <row r="8" spans="1:9" ht="18" customHeight="1">
      <c r="A8" s="2484" t="s">
        <v>3850</v>
      </c>
      <c r="B8" s="1630" t="s">
        <v>3846</v>
      </c>
      <c r="C8" s="2485" t="s">
        <v>3847</v>
      </c>
      <c r="D8" s="2486"/>
      <c r="E8" s="2487"/>
      <c r="F8" s="2488"/>
      <c r="G8" s="2489"/>
      <c r="H8" s="2487"/>
      <c r="I8" s="2490"/>
    </row>
    <row r="9" spans="1:9" ht="18" customHeight="1">
      <c r="A9" s="2484" t="s">
        <v>3851</v>
      </c>
      <c r="B9" s="1630" t="s">
        <v>3852</v>
      </c>
      <c r="C9" s="2485">
        <v>23057</v>
      </c>
      <c r="D9" s="2486">
        <v>11325</v>
      </c>
      <c r="E9" s="2487">
        <v>11732</v>
      </c>
      <c r="F9" s="2488">
        <v>15683</v>
      </c>
      <c r="G9" s="2491">
        <v>7580</v>
      </c>
      <c r="H9" s="2487">
        <v>8103</v>
      </c>
      <c r="I9" s="2490">
        <f>F9/C9*100</f>
        <v>68.018389209350744</v>
      </c>
    </row>
    <row r="10" spans="1:9" ht="18" customHeight="1">
      <c r="A10" s="1616"/>
      <c r="B10" s="2492"/>
      <c r="C10" s="2488"/>
      <c r="D10" s="2489"/>
      <c r="E10" s="2487"/>
      <c r="F10" s="2488"/>
      <c r="G10" s="2489"/>
      <c r="H10" s="2487"/>
      <c r="I10" s="2490"/>
    </row>
    <row r="11" spans="1:9" ht="18" customHeight="1">
      <c r="A11" s="2484" t="s">
        <v>3853</v>
      </c>
      <c r="B11" s="1630" t="s">
        <v>3854</v>
      </c>
      <c r="C11" s="2488">
        <f>SUM(D11:E11)</f>
        <v>25180</v>
      </c>
      <c r="D11" s="2489">
        <v>12106</v>
      </c>
      <c r="E11" s="2487">
        <v>13074</v>
      </c>
      <c r="F11" s="2488">
        <f>SUM(G11:H11)</f>
        <v>18808</v>
      </c>
      <c r="G11" s="2489">
        <v>8919</v>
      </c>
      <c r="H11" s="2487">
        <v>9889</v>
      </c>
      <c r="I11" s="2490">
        <f>F11/C11*100</f>
        <v>74.694201747418589</v>
      </c>
    </row>
    <row r="12" spans="1:9" ht="18" customHeight="1">
      <c r="A12" s="2484" t="s">
        <v>3855</v>
      </c>
      <c r="B12" s="1630" t="s">
        <v>3854</v>
      </c>
      <c r="C12" s="2485" t="s">
        <v>3847</v>
      </c>
      <c r="D12" s="2486"/>
      <c r="E12" s="2487"/>
      <c r="F12" s="2488"/>
      <c r="G12" s="2489"/>
      <c r="H12" s="2487"/>
      <c r="I12" s="2490"/>
    </row>
    <row r="13" spans="1:9" ht="18" customHeight="1">
      <c r="A13" s="2484" t="s">
        <v>3856</v>
      </c>
      <c r="B13" s="1630" t="s">
        <v>3854</v>
      </c>
      <c r="C13" s="2488">
        <v>24125</v>
      </c>
      <c r="D13" s="2486">
        <v>11698</v>
      </c>
      <c r="E13" s="2487">
        <v>12427</v>
      </c>
      <c r="F13" s="2488">
        <v>16276</v>
      </c>
      <c r="G13" s="2489">
        <v>7834</v>
      </c>
      <c r="H13" s="2487">
        <v>8442</v>
      </c>
      <c r="I13" s="2490">
        <v>67.47</v>
      </c>
    </row>
    <row r="14" spans="1:9" ht="18" customHeight="1">
      <c r="A14" s="2484" t="s">
        <v>3857</v>
      </c>
      <c r="B14" s="1630" t="s">
        <v>3858</v>
      </c>
      <c r="C14" s="2485" t="s">
        <v>3859</v>
      </c>
      <c r="D14" s="2486"/>
      <c r="E14" s="2487"/>
      <c r="F14" s="2488"/>
      <c r="G14" s="2491"/>
      <c r="H14" s="2487"/>
      <c r="I14" s="2490"/>
    </row>
    <row r="15" spans="1:9" ht="18" customHeight="1">
      <c r="A15" s="2493"/>
      <c r="B15" s="2492"/>
      <c r="C15" s="2488"/>
      <c r="D15" s="2489"/>
      <c r="E15" s="2487"/>
      <c r="F15" s="2488"/>
      <c r="G15" s="2489"/>
      <c r="H15" s="2487"/>
      <c r="I15" s="2490"/>
    </row>
    <row r="16" spans="1:9" ht="18" customHeight="1">
      <c r="A16" s="2484" t="s">
        <v>3860</v>
      </c>
      <c r="B16" s="1630" t="s">
        <v>3861</v>
      </c>
      <c r="C16" s="2488">
        <f>SUM(D16:E16)</f>
        <v>25533</v>
      </c>
      <c r="D16" s="2489">
        <v>12166</v>
      </c>
      <c r="E16" s="2487">
        <v>13367</v>
      </c>
      <c r="F16" s="2488">
        <f>SUM(G16:H16)</f>
        <v>18947</v>
      </c>
      <c r="G16" s="2489">
        <v>8948</v>
      </c>
      <c r="H16" s="2487">
        <v>9999</v>
      </c>
      <c r="I16" s="2490">
        <f>F16/C16*100</f>
        <v>74.205929581326131</v>
      </c>
    </row>
    <row r="17" spans="1:9" ht="18" customHeight="1">
      <c r="A17" s="2484" t="s">
        <v>3862</v>
      </c>
      <c r="B17" s="1630" t="s">
        <v>3861</v>
      </c>
      <c r="C17" s="2488">
        <f>SUM(D17:E17)</f>
        <v>25218</v>
      </c>
      <c r="D17" s="2489">
        <v>12134</v>
      </c>
      <c r="E17" s="2487">
        <v>13084</v>
      </c>
      <c r="F17" s="2488">
        <f>SUM(G17:H17)</f>
        <v>17691</v>
      </c>
      <c r="G17" s="2489">
        <v>8480</v>
      </c>
      <c r="H17" s="2487">
        <v>9211</v>
      </c>
      <c r="I17" s="2490">
        <f>F17/C17*100</f>
        <v>70.152272186533423</v>
      </c>
    </row>
    <row r="18" spans="1:9" ht="18" customHeight="1">
      <c r="A18" s="2484" t="s">
        <v>3863</v>
      </c>
      <c r="B18" s="1630" t="s">
        <v>3861</v>
      </c>
      <c r="C18" s="2488">
        <f>SUM(D18:E18)</f>
        <v>24491</v>
      </c>
      <c r="D18" s="2489">
        <v>11784</v>
      </c>
      <c r="E18" s="2487">
        <v>12707</v>
      </c>
      <c r="F18" s="2488">
        <f>SUM(G18:H18)</f>
        <v>16004</v>
      </c>
      <c r="G18" s="2489">
        <v>7720</v>
      </c>
      <c r="H18" s="2487">
        <v>8284</v>
      </c>
      <c r="I18" s="2490">
        <f>F18/C18*100</f>
        <v>65.346453799354862</v>
      </c>
    </row>
    <row r="19" spans="1:9" ht="18" customHeight="1">
      <c r="A19" s="2484" t="s">
        <v>3864</v>
      </c>
      <c r="B19" s="1630" t="s">
        <v>3861</v>
      </c>
      <c r="C19" s="2488">
        <v>24191</v>
      </c>
      <c r="D19" s="2489">
        <v>11732</v>
      </c>
      <c r="E19" s="2487">
        <v>12459</v>
      </c>
      <c r="F19" s="2488">
        <v>16097</v>
      </c>
      <c r="G19" s="2489">
        <v>7859</v>
      </c>
      <c r="H19" s="2487">
        <v>8238</v>
      </c>
      <c r="I19" s="2490">
        <v>66.540000000000006</v>
      </c>
    </row>
    <row r="20" spans="1:9" ht="18" customHeight="1">
      <c r="A20" s="2484" t="s">
        <v>3865</v>
      </c>
      <c r="B20" s="1630" t="s">
        <v>3866</v>
      </c>
      <c r="C20" s="2488">
        <v>23396</v>
      </c>
      <c r="D20" s="2491">
        <v>11480</v>
      </c>
      <c r="E20" s="2487">
        <v>11916</v>
      </c>
      <c r="F20" s="2488">
        <v>10890</v>
      </c>
      <c r="G20" s="2491">
        <v>5300</v>
      </c>
      <c r="H20" s="2487">
        <v>5590</v>
      </c>
      <c r="I20" s="2490">
        <f>F20/C20*100</f>
        <v>46.546418191143786</v>
      </c>
    </row>
    <row r="21" spans="1:9" ht="18" customHeight="1">
      <c r="A21" s="1616"/>
      <c r="B21" s="2492"/>
      <c r="C21" s="2488"/>
      <c r="D21" s="2489"/>
      <c r="E21" s="2487"/>
      <c r="F21" s="2488"/>
      <c r="G21" s="2489"/>
      <c r="H21" s="2487"/>
      <c r="I21" s="2490"/>
    </row>
    <row r="22" spans="1:9" ht="18" customHeight="1">
      <c r="A22" s="2494" t="s">
        <v>3867</v>
      </c>
      <c r="B22" s="2495" t="s">
        <v>3868</v>
      </c>
      <c r="C22" s="2485" t="s">
        <v>3847</v>
      </c>
      <c r="D22" s="2486"/>
      <c r="E22" s="2487"/>
      <c r="F22" s="2488"/>
      <c r="G22" s="2489"/>
      <c r="H22" s="2487"/>
      <c r="I22" s="2490"/>
    </row>
    <row r="23" spans="1:9" ht="18" customHeight="1">
      <c r="A23" s="2494" t="s">
        <v>3860</v>
      </c>
      <c r="B23" s="2495" t="s">
        <v>3868</v>
      </c>
      <c r="C23" s="2488">
        <f>SUM(D23:E23)</f>
        <v>25533</v>
      </c>
      <c r="D23" s="2496">
        <v>12166</v>
      </c>
      <c r="E23" s="2487">
        <v>13367</v>
      </c>
      <c r="F23" s="2488">
        <f>SUM(G23:H23)</f>
        <v>18945</v>
      </c>
      <c r="G23" s="2489">
        <v>8947</v>
      </c>
      <c r="H23" s="2487">
        <v>9998</v>
      </c>
      <c r="I23" s="2490">
        <f>F23/C23*100</f>
        <v>74.19809658089531</v>
      </c>
    </row>
    <row r="24" spans="1:9" ht="18" customHeight="1">
      <c r="A24" s="2484" t="s">
        <v>3862</v>
      </c>
      <c r="B24" s="2495" t="s">
        <v>3868</v>
      </c>
      <c r="C24" s="2488">
        <f>SUM(D24:E24)</f>
        <v>25218</v>
      </c>
      <c r="D24" s="2489">
        <v>12134</v>
      </c>
      <c r="E24" s="2487">
        <v>13084</v>
      </c>
      <c r="F24" s="2488">
        <f>SUM(G24:H24)</f>
        <v>17666</v>
      </c>
      <c r="G24" s="2489">
        <v>8466</v>
      </c>
      <c r="H24" s="2487">
        <v>9200</v>
      </c>
      <c r="I24" s="2490">
        <f>F24/C24*100</f>
        <v>70.053136648425735</v>
      </c>
    </row>
    <row r="25" spans="1:9" ht="18" customHeight="1">
      <c r="A25" s="2484" t="s">
        <v>3863</v>
      </c>
      <c r="B25" s="2495" t="s">
        <v>3868</v>
      </c>
      <c r="C25" s="2488">
        <f>SUM(D25:E25)</f>
        <v>24488</v>
      </c>
      <c r="D25" s="2489">
        <v>11781</v>
      </c>
      <c r="E25" s="2487">
        <v>12707</v>
      </c>
      <c r="F25" s="2488">
        <f>SUM(G25:H25)</f>
        <v>15986</v>
      </c>
      <c r="G25" s="2489">
        <v>7709</v>
      </c>
      <c r="H25" s="2487">
        <v>8277</v>
      </c>
      <c r="I25" s="2490">
        <f>F25/C25*100</f>
        <v>65.280953936622026</v>
      </c>
    </row>
    <row r="26" spans="1:9" ht="18" customHeight="1">
      <c r="A26" s="2484" t="s">
        <v>3864</v>
      </c>
      <c r="B26" s="2495" t="s">
        <v>3868</v>
      </c>
      <c r="C26" s="2488">
        <v>24193</v>
      </c>
      <c r="D26" s="2489">
        <v>11733</v>
      </c>
      <c r="E26" s="2487">
        <v>12460</v>
      </c>
      <c r="F26" s="2488">
        <v>16028</v>
      </c>
      <c r="G26" s="2489">
        <v>7823</v>
      </c>
      <c r="H26" s="2487">
        <v>8205</v>
      </c>
      <c r="I26" s="2490">
        <v>66.25</v>
      </c>
    </row>
    <row r="27" spans="1:9" ht="18" customHeight="1">
      <c r="A27" s="2484" t="s">
        <v>3865</v>
      </c>
      <c r="B27" s="2495" t="s">
        <v>3869</v>
      </c>
      <c r="C27" s="2485" t="s">
        <v>3859</v>
      </c>
      <c r="D27" s="2491"/>
      <c r="E27" s="2487"/>
      <c r="F27" s="2488"/>
      <c r="G27" s="2491"/>
      <c r="H27" s="2487"/>
      <c r="I27" s="2490"/>
    </row>
    <row r="28" spans="1:9" ht="18" customHeight="1">
      <c r="A28" s="1616"/>
      <c r="B28" s="2495"/>
      <c r="C28" s="2488"/>
      <c r="D28" s="2489"/>
      <c r="E28" s="2487"/>
      <c r="F28" s="2488"/>
      <c r="G28" s="2489"/>
      <c r="H28" s="2487"/>
      <c r="I28" s="2490"/>
    </row>
    <row r="29" spans="1:9" ht="18" customHeight="1">
      <c r="A29" s="2494" t="s">
        <v>3870</v>
      </c>
      <c r="B29" s="2495" t="s">
        <v>3871</v>
      </c>
      <c r="C29" s="2488">
        <f>SUM(D29:E29)</f>
        <v>25653</v>
      </c>
      <c r="D29" s="2489">
        <v>12300</v>
      </c>
      <c r="E29" s="2487">
        <v>13353</v>
      </c>
      <c r="F29" s="2488">
        <f>SUM(G29:H29)</f>
        <v>19565</v>
      </c>
      <c r="G29" s="2489">
        <v>9552</v>
      </c>
      <c r="H29" s="2487">
        <v>10013</v>
      </c>
      <c r="I29" s="2490">
        <f>F29/C29*100</f>
        <v>76.26788289868631</v>
      </c>
    </row>
    <row r="30" spans="1:9" ht="18" customHeight="1">
      <c r="A30" s="2494" t="s">
        <v>1160</v>
      </c>
      <c r="B30" s="2495" t="s">
        <v>3871</v>
      </c>
      <c r="C30" s="2488">
        <f>SUM(D30:E30)</f>
        <v>25232</v>
      </c>
      <c r="D30" s="2489">
        <v>12160</v>
      </c>
      <c r="E30" s="2487">
        <v>13072</v>
      </c>
      <c r="F30" s="2488">
        <f>SUM(G30:H30)</f>
        <v>16532</v>
      </c>
      <c r="G30" s="2489">
        <v>8160</v>
      </c>
      <c r="H30" s="2487">
        <v>8372</v>
      </c>
      <c r="I30" s="2490">
        <f>F30/C30*100</f>
        <v>65.519974635383633</v>
      </c>
    </row>
    <row r="31" spans="1:9" ht="18" customHeight="1">
      <c r="A31" s="2494" t="s">
        <v>3872</v>
      </c>
      <c r="B31" s="2495" t="s">
        <v>3871</v>
      </c>
      <c r="C31" s="2488">
        <f>SUM(D31:E31)</f>
        <v>24865</v>
      </c>
      <c r="D31" s="2489">
        <v>11994</v>
      </c>
      <c r="E31" s="2487">
        <v>12871</v>
      </c>
      <c r="F31" s="2488">
        <f>SUM(G31:H31)</f>
        <v>14751</v>
      </c>
      <c r="G31" s="2489">
        <v>7283</v>
      </c>
      <c r="H31" s="2487">
        <v>7468</v>
      </c>
      <c r="I31" s="2490">
        <f>F31/C31*100</f>
        <v>59.32435149808969</v>
      </c>
    </row>
    <row r="32" spans="1:9" ht="18" customHeight="1">
      <c r="A32" s="2494">
        <v>43030</v>
      </c>
      <c r="B32" s="2495" t="s">
        <v>3871</v>
      </c>
      <c r="C32" s="2488">
        <f>SUM(D32:E32)</f>
        <v>24925</v>
      </c>
      <c r="D32" s="2489">
        <v>12073</v>
      </c>
      <c r="E32" s="2487">
        <v>12852</v>
      </c>
      <c r="F32" s="2488">
        <f>SUM(G32:H32)</f>
        <v>15016</v>
      </c>
      <c r="G32" s="2489">
        <v>7398</v>
      </c>
      <c r="H32" s="2487">
        <v>7618</v>
      </c>
      <c r="I32" s="2490">
        <f>F32/C32*100</f>
        <v>60.244734202607816</v>
      </c>
    </row>
    <row r="33" spans="1:9" ht="18" customHeight="1">
      <c r="A33" s="1675" t="s">
        <v>3873</v>
      </c>
      <c r="B33" s="2495" t="s">
        <v>3871</v>
      </c>
      <c r="C33" s="2488">
        <f>SUM(D33:E33)</f>
        <v>24063</v>
      </c>
      <c r="D33" s="2489">
        <v>11780</v>
      </c>
      <c r="E33" s="2487">
        <v>12283</v>
      </c>
      <c r="F33" s="2488">
        <f>SUM(G33:H33)</f>
        <v>15349</v>
      </c>
      <c r="G33" s="2489">
        <v>7556</v>
      </c>
      <c r="H33" s="2487">
        <v>7793</v>
      </c>
      <c r="I33" s="2490">
        <v>63.79</v>
      </c>
    </row>
    <row r="34" spans="1:9" ht="18" customHeight="1">
      <c r="A34" s="1675" t="s">
        <v>3874</v>
      </c>
      <c r="B34" s="2495" t="s">
        <v>3875</v>
      </c>
      <c r="C34" s="2488">
        <v>23159</v>
      </c>
      <c r="D34" s="2491">
        <v>11372</v>
      </c>
      <c r="E34" s="2487">
        <v>11787</v>
      </c>
      <c r="F34" s="2488">
        <v>14617</v>
      </c>
      <c r="G34" s="2491">
        <v>7298</v>
      </c>
      <c r="H34" s="2487">
        <v>7319</v>
      </c>
      <c r="I34" s="2490">
        <f>F34/C34*100</f>
        <v>63.115851288915756</v>
      </c>
    </row>
    <row r="35" spans="1:9" ht="18" customHeight="1">
      <c r="A35" s="1616"/>
      <c r="B35" s="2495"/>
      <c r="C35" s="2488"/>
      <c r="D35" s="2489"/>
      <c r="E35" s="2487"/>
      <c r="F35" s="2488"/>
      <c r="G35" s="2489"/>
      <c r="H35" s="2487"/>
      <c r="I35" s="2490"/>
    </row>
    <row r="36" spans="1:9" ht="18" customHeight="1">
      <c r="A36" s="2494" t="s">
        <v>3876</v>
      </c>
      <c r="B36" s="2495" t="s">
        <v>3877</v>
      </c>
      <c r="C36" s="2488">
        <f>SUM(D36:E36)</f>
        <v>25552</v>
      </c>
      <c r="D36" s="2489">
        <v>12260</v>
      </c>
      <c r="E36" s="2487">
        <v>13292</v>
      </c>
      <c r="F36" s="2488">
        <f>SUM(G36:H36)</f>
        <v>17566</v>
      </c>
      <c r="G36" s="2489">
        <v>8534</v>
      </c>
      <c r="H36" s="2487">
        <v>9032</v>
      </c>
      <c r="I36" s="2490">
        <f>F36/C36*100</f>
        <v>68.746086412022549</v>
      </c>
    </row>
    <row r="37" spans="1:9" ht="18" customHeight="1">
      <c r="A37" s="2494" t="s">
        <v>3878</v>
      </c>
      <c r="B37" s="2495" t="s">
        <v>3877</v>
      </c>
      <c r="C37" s="2488">
        <f>SUM(D37:E37)</f>
        <v>25130</v>
      </c>
      <c r="D37" s="2489">
        <v>12121</v>
      </c>
      <c r="E37" s="2487">
        <v>13009</v>
      </c>
      <c r="F37" s="2488">
        <f>SUM(G37:H37)</f>
        <v>15269</v>
      </c>
      <c r="G37" s="2489">
        <v>7546</v>
      </c>
      <c r="H37" s="2487">
        <v>7723</v>
      </c>
      <c r="I37" s="2490">
        <f>F37/C37*100</f>
        <v>60.760047751691204</v>
      </c>
    </row>
    <row r="38" spans="1:9" ht="18" customHeight="1">
      <c r="A38" s="1675" t="s">
        <v>3879</v>
      </c>
      <c r="B38" s="2495" t="s">
        <v>3877</v>
      </c>
      <c r="C38" s="2488">
        <f>SUM(D38:E38)</f>
        <v>25246</v>
      </c>
      <c r="D38" s="2489">
        <v>12196</v>
      </c>
      <c r="E38" s="2487">
        <v>13050</v>
      </c>
      <c r="F38" s="2488">
        <f>SUM(G38:H38)</f>
        <v>15481</v>
      </c>
      <c r="G38" s="2489">
        <v>7657</v>
      </c>
      <c r="H38" s="2487">
        <v>7824</v>
      </c>
      <c r="I38" s="2490">
        <f>F38/C38*100</f>
        <v>61.320605244395153</v>
      </c>
    </row>
    <row r="39" spans="1:9" ht="18" customHeight="1">
      <c r="A39" s="1675" t="s">
        <v>3050</v>
      </c>
      <c r="B39" s="2495" t="s">
        <v>3877</v>
      </c>
      <c r="C39" s="2488">
        <v>24438</v>
      </c>
      <c r="D39" s="2489">
        <v>11879</v>
      </c>
      <c r="E39" s="2487">
        <v>12559</v>
      </c>
      <c r="F39" s="2488">
        <v>13419</v>
      </c>
      <c r="G39" s="2489">
        <v>6690</v>
      </c>
      <c r="H39" s="2487">
        <v>6729</v>
      </c>
      <c r="I39" s="2490">
        <v>54.91</v>
      </c>
    </row>
    <row r="40" spans="1:9" ht="18" customHeight="1">
      <c r="A40" s="1676" t="s">
        <v>3880</v>
      </c>
      <c r="B40" s="1677" t="s">
        <v>3877</v>
      </c>
      <c r="C40" s="1678">
        <f>SUM(D40:E40)</f>
        <v>23835</v>
      </c>
      <c r="D40" s="1679">
        <v>11666</v>
      </c>
      <c r="E40" s="1680">
        <v>12169</v>
      </c>
      <c r="F40" s="1678">
        <f>SUM(G40:H40)</f>
        <v>14281</v>
      </c>
      <c r="G40" s="1679">
        <v>7070</v>
      </c>
      <c r="H40" s="1680">
        <v>7211</v>
      </c>
      <c r="I40" s="1681">
        <v>59.92</v>
      </c>
    </row>
    <row r="41" spans="1:9" ht="18" customHeight="1">
      <c r="A41" s="3123" t="s">
        <v>3881</v>
      </c>
      <c r="B41" s="3123"/>
      <c r="C41" s="3123"/>
      <c r="D41" s="3123"/>
      <c r="E41" s="1834"/>
      <c r="F41" s="1834"/>
      <c r="G41" s="1834"/>
      <c r="H41" s="1834"/>
      <c r="I41" s="1624"/>
    </row>
    <row r="42" spans="1:9" ht="20.100000000000001" customHeight="1"/>
    <row r="43" spans="1:9" ht="20.100000000000001" customHeight="1"/>
    <row r="44" spans="1:9" ht="20.100000000000001" customHeight="1"/>
    <row r="45" spans="1:9" ht="20.100000000000001" customHeight="1"/>
    <row r="46" spans="1:9" ht="20.100000000000001" customHeight="1"/>
    <row r="47" spans="1:9" ht="20.100000000000001" customHeight="1"/>
    <row r="48" spans="1:9" ht="20.100000000000001" customHeight="1"/>
    <row r="49" spans="9:9" ht="20.100000000000001" customHeight="1">
      <c r="I49" s="1597"/>
    </row>
  </sheetData>
  <mergeCells count="6">
    <mergeCell ref="I2:I3"/>
    <mergeCell ref="A41:D41"/>
    <mergeCell ref="A2:A3"/>
    <mergeCell ref="B2:B3"/>
    <mergeCell ref="C2:E2"/>
    <mergeCell ref="F2:H2"/>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1741A-D664-4D3C-866E-3A05AA1E421D}">
  <dimension ref="A1:D13"/>
  <sheetViews>
    <sheetView showGridLines="0" view="pageBreakPreview" zoomScaleNormal="100" zoomScaleSheetLayoutView="100" workbookViewId="0">
      <selection activeCell="I50" sqref="I50"/>
    </sheetView>
  </sheetViews>
  <sheetFormatPr defaultRowHeight="24.95" customHeight="1"/>
  <cols>
    <col min="1" max="1" width="5" style="2507" customWidth="1"/>
    <col min="2" max="2" width="13.25" style="2507" customWidth="1"/>
    <col min="3" max="3" width="25.625" style="2507" customWidth="1"/>
    <col min="4" max="246" width="9" style="1682" customWidth="1"/>
    <col min="247" max="247" width="10.375" style="1682" customWidth="1"/>
    <col min="248" max="248" width="7.625" style="1682" customWidth="1"/>
    <col min="249" max="249" width="13.5" style="1682" customWidth="1"/>
    <col min="250" max="250" width="14.625" style="1682" customWidth="1"/>
    <col min="251" max="251" width="14.75" style="1682" customWidth="1"/>
    <col min="252" max="502" width="9" style="1682" customWidth="1"/>
    <col min="503" max="503" width="10.375" style="1682" customWidth="1"/>
    <col min="504" max="504" width="7.625" style="1682" customWidth="1"/>
    <col min="505" max="505" width="13.5" style="1682" customWidth="1"/>
    <col min="506" max="506" width="14.625" style="1682" customWidth="1"/>
    <col min="507" max="507" width="14.75" style="1682" customWidth="1"/>
    <col min="508" max="758" width="9" style="1682" customWidth="1"/>
    <col min="759" max="759" width="10.375" style="1682" customWidth="1"/>
    <col min="760" max="760" width="7.625" style="1682" customWidth="1"/>
    <col min="761" max="761" width="13.5" style="1682" customWidth="1"/>
    <col min="762" max="762" width="14.625" style="1682" customWidth="1"/>
    <col min="763" max="763" width="14.75" style="1682" customWidth="1"/>
    <col min="764" max="1014" width="9" style="1682" customWidth="1"/>
    <col min="1015" max="1015" width="10.375" style="1682" customWidth="1"/>
    <col min="1016" max="1016" width="7.625" style="1682" customWidth="1"/>
    <col min="1017" max="1017" width="13.5" style="1682" customWidth="1"/>
    <col min="1018" max="1018" width="14.625" style="1682" customWidth="1"/>
    <col min="1019" max="1019" width="14.75" style="1682" customWidth="1"/>
    <col min="1020" max="1270" width="9" style="1682" customWidth="1"/>
    <col min="1271" max="1271" width="10.375" style="1682" customWidth="1"/>
    <col min="1272" max="1272" width="7.625" style="1682" customWidth="1"/>
    <col min="1273" max="1273" width="13.5" style="1682" customWidth="1"/>
    <col min="1274" max="1274" width="14.625" style="1682" customWidth="1"/>
    <col min="1275" max="1275" width="14.75" style="1682" customWidth="1"/>
    <col min="1276" max="1526" width="9" style="1682" customWidth="1"/>
    <col min="1527" max="1527" width="10.375" style="1682" customWidth="1"/>
    <col min="1528" max="1528" width="7.625" style="1682" customWidth="1"/>
    <col min="1529" max="1529" width="13.5" style="1682" customWidth="1"/>
    <col min="1530" max="1530" width="14.625" style="1682" customWidth="1"/>
    <col min="1531" max="1531" width="14.75" style="1682" customWidth="1"/>
    <col min="1532" max="1782" width="9" style="1682" customWidth="1"/>
    <col min="1783" max="1783" width="10.375" style="1682" customWidth="1"/>
    <col min="1784" max="1784" width="7.625" style="1682" customWidth="1"/>
    <col min="1785" max="1785" width="13.5" style="1682" customWidth="1"/>
    <col min="1786" max="1786" width="14.625" style="1682" customWidth="1"/>
    <col min="1787" max="1787" width="14.75" style="1682" customWidth="1"/>
    <col min="1788" max="2038" width="9" style="1682" customWidth="1"/>
    <col min="2039" max="2039" width="10.375" style="1682" customWidth="1"/>
    <col min="2040" max="2040" width="7.625" style="1682" customWidth="1"/>
    <col min="2041" max="2041" width="13.5" style="1682" customWidth="1"/>
    <col min="2042" max="2042" width="14.625" style="1682" customWidth="1"/>
    <col min="2043" max="2043" width="14.75" style="1682" customWidth="1"/>
    <col min="2044" max="2294" width="9" style="1682" customWidth="1"/>
    <col min="2295" max="2295" width="10.375" style="1682" customWidth="1"/>
    <col min="2296" max="2296" width="7.625" style="1682" customWidth="1"/>
    <col min="2297" max="2297" width="13.5" style="1682" customWidth="1"/>
    <col min="2298" max="2298" width="14.625" style="1682" customWidth="1"/>
    <col min="2299" max="2299" width="14.75" style="1682" customWidth="1"/>
    <col min="2300" max="2550" width="9" style="1682" customWidth="1"/>
    <col min="2551" max="2551" width="10.375" style="1682" customWidth="1"/>
    <col min="2552" max="2552" width="7.625" style="1682" customWidth="1"/>
    <col min="2553" max="2553" width="13.5" style="1682" customWidth="1"/>
    <col min="2554" max="2554" width="14.625" style="1682" customWidth="1"/>
    <col min="2555" max="2555" width="14.75" style="1682" customWidth="1"/>
    <col min="2556" max="2806" width="9" style="1682" customWidth="1"/>
    <col min="2807" max="2807" width="10.375" style="1682" customWidth="1"/>
    <col min="2808" max="2808" width="7.625" style="1682" customWidth="1"/>
    <col min="2809" max="2809" width="13.5" style="1682" customWidth="1"/>
    <col min="2810" max="2810" width="14.625" style="1682" customWidth="1"/>
    <col min="2811" max="2811" width="14.75" style="1682" customWidth="1"/>
    <col min="2812" max="3062" width="9" style="1682" customWidth="1"/>
    <col min="3063" max="3063" width="10.375" style="1682" customWidth="1"/>
    <col min="3064" max="3064" width="7.625" style="1682" customWidth="1"/>
    <col min="3065" max="3065" width="13.5" style="1682" customWidth="1"/>
    <col min="3066" max="3066" width="14.625" style="1682" customWidth="1"/>
    <col min="3067" max="3067" width="14.75" style="1682" customWidth="1"/>
    <col min="3068" max="3318" width="9" style="1682" customWidth="1"/>
    <col min="3319" max="3319" width="10.375" style="1682" customWidth="1"/>
    <col min="3320" max="3320" width="7.625" style="1682" customWidth="1"/>
    <col min="3321" max="3321" width="13.5" style="1682" customWidth="1"/>
    <col min="3322" max="3322" width="14.625" style="1682" customWidth="1"/>
    <col min="3323" max="3323" width="14.75" style="1682" customWidth="1"/>
    <col min="3324" max="3574" width="9" style="1682" customWidth="1"/>
    <col min="3575" max="3575" width="10.375" style="1682" customWidth="1"/>
    <col min="3576" max="3576" width="7.625" style="1682" customWidth="1"/>
    <col min="3577" max="3577" width="13.5" style="1682" customWidth="1"/>
    <col min="3578" max="3578" width="14.625" style="1682" customWidth="1"/>
    <col min="3579" max="3579" width="14.75" style="1682" customWidth="1"/>
    <col min="3580" max="3830" width="9" style="1682" customWidth="1"/>
    <col min="3831" max="3831" width="10.375" style="1682" customWidth="1"/>
    <col min="3832" max="3832" width="7.625" style="1682" customWidth="1"/>
    <col min="3833" max="3833" width="13.5" style="1682" customWidth="1"/>
    <col min="3834" max="3834" width="14.625" style="1682" customWidth="1"/>
    <col min="3835" max="3835" width="14.75" style="1682" customWidth="1"/>
    <col min="3836" max="4086" width="9" style="1682" customWidth="1"/>
    <col min="4087" max="4087" width="10.375" style="1682" customWidth="1"/>
    <col min="4088" max="4088" width="7.625" style="1682" customWidth="1"/>
    <col min="4089" max="4089" width="13.5" style="1682" customWidth="1"/>
    <col min="4090" max="4090" width="14.625" style="1682" customWidth="1"/>
    <col min="4091" max="4091" width="14.75" style="1682" customWidth="1"/>
    <col min="4092" max="4342" width="9" style="1682" customWidth="1"/>
    <col min="4343" max="4343" width="10.375" style="1682" customWidth="1"/>
    <col min="4344" max="4344" width="7.625" style="1682" customWidth="1"/>
    <col min="4345" max="4345" width="13.5" style="1682" customWidth="1"/>
    <col min="4346" max="4346" width="14.625" style="1682" customWidth="1"/>
    <col min="4347" max="4347" width="14.75" style="1682" customWidth="1"/>
    <col min="4348" max="4598" width="9" style="1682" customWidth="1"/>
    <col min="4599" max="4599" width="10.375" style="1682" customWidth="1"/>
    <col min="4600" max="4600" width="7.625" style="1682" customWidth="1"/>
    <col min="4601" max="4601" width="13.5" style="1682" customWidth="1"/>
    <col min="4602" max="4602" width="14.625" style="1682" customWidth="1"/>
    <col min="4603" max="4603" width="14.75" style="1682" customWidth="1"/>
    <col min="4604" max="4854" width="9" style="1682" customWidth="1"/>
    <col min="4855" max="4855" width="10.375" style="1682" customWidth="1"/>
    <col min="4856" max="4856" width="7.625" style="1682" customWidth="1"/>
    <col min="4857" max="4857" width="13.5" style="1682" customWidth="1"/>
    <col min="4858" max="4858" width="14.625" style="1682" customWidth="1"/>
    <col min="4859" max="4859" width="14.75" style="1682" customWidth="1"/>
    <col min="4860" max="5110" width="9" style="1682" customWidth="1"/>
    <col min="5111" max="5111" width="10.375" style="1682" customWidth="1"/>
    <col min="5112" max="5112" width="7.625" style="1682" customWidth="1"/>
    <col min="5113" max="5113" width="13.5" style="1682" customWidth="1"/>
    <col min="5114" max="5114" width="14.625" style="1682" customWidth="1"/>
    <col min="5115" max="5115" width="14.75" style="1682" customWidth="1"/>
    <col min="5116" max="5366" width="9" style="1682" customWidth="1"/>
    <col min="5367" max="5367" width="10.375" style="1682" customWidth="1"/>
    <col min="5368" max="5368" width="7.625" style="1682" customWidth="1"/>
    <col min="5369" max="5369" width="13.5" style="1682" customWidth="1"/>
    <col min="5370" max="5370" width="14.625" style="1682" customWidth="1"/>
    <col min="5371" max="5371" width="14.75" style="1682" customWidth="1"/>
    <col min="5372" max="5622" width="9" style="1682" customWidth="1"/>
    <col min="5623" max="5623" width="10.375" style="1682" customWidth="1"/>
    <col min="5624" max="5624" width="7.625" style="1682" customWidth="1"/>
    <col min="5625" max="5625" width="13.5" style="1682" customWidth="1"/>
    <col min="5626" max="5626" width="14.625" style="1682" customWidth="1"/>
    <col min="5627" max="5627" width="14.75" style="1682" customWidth="1"/>
    <col min="5628" max="5878" width="9" style="1682" customWidth="1"/>
    <col min="5879" max="5879" width="10.375" style="1682" customWidth="1"/>
    <col min="5880" max="5880" width="7.625" style="1682" customWidth="1"/>
    <col min="5881" max="5881" width="13.5" style="1682" customWidth="1"/>
    <col min="5882" max="5882" width="14.625" style="1682" customWidth="1"/>
    <col min="5883" max="5883" width="14.75" style="1682" customWidth="1"/>
    <col min="5884" max="6134" width="9" style="1682" customWidth="1"/>
    <col min="6135" max="6135" width="10.375" style="1682" customWidth="1"/>
    <col min="6136" max="6136" width="7.625" style="1682" customWidth="1"/>
    <col min="6137" max="6137" width="13.5" style="1682" customWidth="1"/>
    <col min="6138" max="6138" width="14.625" style="1682" customWidth="1"/>
    <col min="6139" max="6139" width="14.75" style="1682" customWidth="1"/>
    <col min="6140" max="6390" width="9" style="1682" customWidth="1"/>
    <col min="6391" max="6391" width="10.375" style="1682" customWidth="1"/>
    <col min="6392" max="6392" width="7.625" style="1682" customWidth="1"/>
    <col min="6393" max="6393" width="13.5" style="1682" customWidth="1"/>
    <col min="6394" max="6394" width="14.625" style="1682" customWidth="1"/>
    <col min="6395" max="6395" width="14.75" style="1682" customWidth="1"/>
    <col min="6396" max="6646" width="9" style="1682" customWidth="1"/>
    <col min="6647" max="6647" width="10.375" style="1682" customWidth="1"/>
    <col min="6648" max="6648" width="7.625" style="1682" customWidth="1"/>
    <col min="6649" max="6649" width="13.5" style="1682" customWidth="1"/>
    <col min="6650" max="6650" width="14.625" style="1682" customWidth="1"/>
    <col min="6651" max="6651" width="14.75" style="1682" customWidth="1"/>
    <col min="6652" max="6902" width="9" style="1682" customWidth="1"/>
    <col min="6903" max="6903" width="10.375" style="1682" customWidth="1"/>
    <col min="6904" max="6904" width="7.625" style="1682" customWidth="1"/>
    <col min="6905" max="6905" width="13.5" style="1682" customWidth="1"/>
    <col min="6906" max="6906" width="14.625" style="1682" customWidth="1"/>
    <col min="6907" max="6907" width="14.75" style="1682" customWidth="1"/>
    <col min="6908" max="7158" width="9" style="1682" customWidth="1"/>
    <col min="7159" max="7159" width="10.375" style="1682" customWidth="1"/>
    <col min="7160" max="7160" width="7.625" style="1682" customWidth="1"/>
    <col min="7161" max="7161" width="13.5" style="1682" customWidth="1"/>
    <col min="7162" max="7162" width="14.625" style="1682" customWidth="1"/>
    <col min="7163" max="7163" width="14.75" style="1682" customWidth="1"/>
    <col min="7164" max="7414" width="9" style="1682" customWidth="1"/>
    <col min="7415" max="7415" width="10.375" style="1682" customWidth="1"/>
    <col min="7416" max="7416" width="7.625" style="1682" customWidth="1"/>
    <col min="7417" max="7417" width="13.5" style="1682" customWidth="1"/>
    <col min="7418" max="7418" width="14.625" style="1682" customWidth="1"/>
    <col min="7419" max="7419" width="14.75" style="1682" customWidth="1"/>
    <col min="7420" max="7670" width="9" style="1682" customWidth="1"/>
    <col min="7671" max="7671" width="10.375" style="1682" customWidth="1"/>
    <col min="7672" max="7672" width="7.625" style="1682" customWidth="1"/>
    <col min="7673" max="7673" width="13.5" style="1682" customWidth="1"/>
    <col min="7674" max="7674" width="14.625" style="1682" customWidth="1"/>
    <col min="7675" max="7675" width="14.75" style="1682" customWidth="1"/>
    <col min="7676" max="7926" width="9" style="1682" customWidth="1"/>
    <col min="7927" max="7927" width="10.375" style="1682" customWidth="1"/>
    <col min="7928" max="7928" width="7.625" style="1682" customWidth="1"/>
    <col min="7929" max="7929" width="13.5" style="1682" customWidth="1"/>
    <col min="7930" max="7930" width="14.625" style="1682" customWidth="1"/>
    <col min="7931" max="7931" width="14.75" style="1682" customWidth="1"/>
    <col min="7932" max="8182" width="9" style="1682" customWidth="1"/>
    <col min="8183" max="8183" width="10.375" style="1682" customWidth="1"/>
    <col min="8184" max="8184" width="7.625" style="1682" customWidth="1"/>
    <col min="8185" max="8185" width="13.5" style="1682" customWidth="1"/>
    <col min="8186" max="8186" width="14.625" style="1682" customWidth="1"/>
    <col min="8187" max="8187" width="14.75" style="1682" customWidth="1"/>
    <col min="8188" max="8438" width="9" style="1682" customWidth="1"/>
    <col min="8439" max="8439" width="10.375" style="1682" customWidth="1"/>
    <col min="8440" max="8440" width="7.625" style="1682" customWidth="1"/>
    <col min="8441" max="8441" width="13.5" style="1682" customWidth="1"/>
    <col min="8442" max="8442" width="14.625" style="1682" customWidth="1"/>
    <col min="8443" max="8443" width="14.75" style="1682" customWidth="1"/>
    <col min="8444" max="8694" width="9" style="1682" customWidth="1"/>
    <col min="8695" max="8695" width="10.375" style="1682" customWidth="1"/>
    <col min="8696" max="8696" width="7.625" style="1682" customWidth="1"/>
    <col min="8697" max="8697" width="13.5" style="1682" customWidth="1"/>
    <col min="8698" max="8698" width="14.625" style="1682" customWidth="1"/>
    <col min="8699" max="8699" width="14.75" style="1682" customWidth="1"/>
    <col min="8700" max="8950" width="9" style="1682" customWidth="1"/>
    <col min="8951" max="8951" width="10.375" style="1682" customWidth="1"/>
    <col min="8952" max="8952" width="7.625" style="1682" customWidth="1"/>
    <col min="8953" max="8953" width="13.5" style="1682" customWidth="1"/>
    <col min="8954" max="8954" width="14.625" style="1682" customWidth="1"/>
    <col min="8955" max="8955" width="14.75" style="1682" customWidth="1"/>
    <col min="8956" max="9206" width="9" style="1682" customWidth="1"/>
    <col min="9207" max="9207" width="10.375" style="1682" customWidth="1"/>
    <col min="9208" max="9208" width="7.625" style="1682" customWidth="1"/>
    <col min="9209" max="9209" width="13.5" style="1682" customWidth="1"/>
    <col min="9210" max="9210" width="14.625" style="1682" customWidth="1"/>
    <col min="9211" max="9211" width="14.75" style="1682" customWidth="1"/>
    <col min="9212" max="9462" width="9" style="1682" customWidth="1"/>
    <col min="9463" max="9463" width="10.375" style="1682" customWidth="1"/>
    <col min="9464" max="9464" width="7.625" style="1682" customWidth="1"/>
    <col min="9465" max="9465" width="13.5" style="1682" customWidth="1"/>
    <col min="9466" max="9466" width="14.625" style="1682" customWidth="1"/>
    <col min="9467" max="9467" width="14.75" style="1682" customWidth="1"/>
    <col min="9468" max="9718" width="9" style="1682" customWidth="1"/>
    <col min="9719" max="9719" width="10.375" style="1682" customWidth="1"/>
    <col min="9720" max="9720" width="7.625" style="1682" customWidth="1"/>
    <col min="9721" max="9721" width="13.5" style="1682" customWidth="1"/>
    <col min="9722" max="9722" width="14.625" style="1682" customWidth="1"/>
    <col min="9723" max="9723" width="14.75" style="1682" customWidth="1"/>
    <col min="9724" max="9974" width="9" style="1682" customWidth="1"/>
    <col min="9975" max="9975" width="10.375" style="1682" customWidth="1"/>
    <col min="9976" max="9976" width="7.625" style="1682" customWidth="1"/>
    <col min="9977" max="9977" width="13.5" style="1682" customWidth="1"/>
    <col min="9978" max="9978" width="14.625" style="1682" customWidth="1"/>
    <col min="9979" max="9979" width="14.75" style="1682" customWidth="1"/>
    <col min="9980" max="10230" width="9" style="1682" customWidth="1"/>
    <col min="10231" max="10231" width="10.375" style="1682" customWidth="1"/>
    <col min="10232" max="10232" width="7.625" style="1682" customWidth="1"/>
    <col min="10233" max="10233" width="13.5" style="1682" customWidth="1"/>
    <col min="10234" max="10234" width="14.625" style="1682" customWidth="1"/>
    <col min="10235" max="10235" width="14.75" style="1682" customWidth="1"/>
    <col min="10236" max="10486" width="9" style="1682" customWidth="1"/>
    <col min="10487" max="10487" width="10.375" style="1682" customWidth="1"/>
    <col min="10488" max="10488" width="7.625" style="1682" customWidth="1"/>
    <col min="10489" max="10489" width="13.5" style="1682" customWidth="1"/>
    <col min="10490" max="10490" width="14.625" style="1682" customWidth="1"/>
    <col min="10491" max="10491" width="14.75" style="1682" customWidth="1"/>
    <col min="10492" max="10742" width="9" style="1682" customWidth="1"/>
    <col min="10743" max="10743" width="10.375" style="1682" customWidth="1"/>
    <col min="10744" max="10744" width="7.625" style="1682" customWidth="1"/>
    <col min="10745" max="10745" width="13.5" style="1682" customWidth="1"/>
    <col min="10746" max="10746" width="14.625" style="1682" customWidth="1"/>
    <col min="10747" max="10747" width="14.75" style="1682" customWidth="1"/>
    <col min="10748" max="10998" width="9" style="1682" customWidth="1"/>
    <col min="10999" max="10999" width="10.375" style="1682" customWidth="1"/>
    <col min="11000" max="11000" width="7.625" style="1682" customWidth="1"/>
    <col min="11001" max="11001" width="13.5" style="1682" customWidth="1"/>
    <col min="11002" max="11002" width="14.625" style="1682" customWidth="1"/>
    <col min="11003" max="11003" width="14.75" style="1682" customWidth="1"/>
    <col min="11004" max="11254" width="9" style="1682" customWidth="1"/>
    <col min="11255" max="11255" width="10.375" style="1682" customWidth="1"/>
    <col min="11256" max="11256" width="7.625" style="1682" customWidth="1"/>
    <col min="11257" max="11257" width="13.5" style="1682" customWidth="1"/>
    <col min="11258" max="11258" width="14.625" style="1682" customWidth="1"/>
    <col min="11259" max="11259" width="14.75" style="1682" customWidth="1"/>
    <col min="11260" max="11510" width="9" style="1682" customWidth="1"/>
    <col min="11511" max="11511" width="10.375" style="1682" customWidth="1"/>
    <col min="11512" max="11512" width="7.625" style="1682" customWidth="1"/>
    <col min="11513" max="11513" width="13.5" style="1682" customWidth="1"/>
    <col min="11514" max="11514" width="14.625" style="1682" customWidth="1"/>
    <col min="11515" max="11515" width="14.75" style="1682" customWidth="1"/>
    <col min="11516" max="11766" width="9" style="1682" customWidth="1"/>
    <col min="11767" max="11767" width="10.375" style="1682" customWidth="1"/>
    <col min="11768" max="11768" width="7.625" style="1682" customWidth="1"/>
    <col min="11769" max="11769" width="13.5" style="1682" customWidth="1"/>
    <col min="11770" max="11770" width="14.625" style="1682" customWidth="1"/>
    <col min="11771" max="11771" width="14.75" style="1682" customWidth="1"/>
    <col min="11772" max="12022" width="9" style="1682" customWidth="1"/>
    <col min="12023" max="12023" width="10.375" style="1682" customWidth="1"/>
    <col min="12024" max="12024" width="7.625" style="1682" customWidth="1"/>
    <col min="12025" max="12025" width="13.5" style="1682" customWidth="1"/>
    <col min="12026" max="12026" width="14.625" style="1682" customWidth="1"/>
    <col min="12027" max="12027" width="14.75" style="1682" customWidth="1"/>
    <col min="12028" max="12278" width="9" style="1682" customWidth="1"/>
    <col min="12279" max="12279" width="10.375" style="1682" customWidth="1"/>
    <col min="12280" max="12280" width="7.625" style="1682" customWidth="1"/>
    <col min="12281" max="12281" width="13.5" style="1682" customWidth="1"/>
    <col min="12282" max="12282" width="14.625" style="1682" customWidth="1"/>
    <col min="12283" max="12283" width="14.75" style="1682" customWidth="1"/>
    <col min="12284" max="12534" width="9" style="1682" customWidth="1"/>
    <col min="12535" max="12535" width="10.375" style="1682" customWidth="1"/>
    <col min="12536" max="12536" width="7.625" style="1682" customWidth="1"/>
    <col min="12537" max="12537" width="13.5" style="1682" customWidth="1"/>
    <col min="12538" max="12538" width="14.625" style="1682" customWidth="1"/>
    <col min="12539" max="12539" width="14.75" style="1682" customWidth="1"/>
    <col min="12540" max="12790" width="9" style="1682" customWidth="1"/>
    <col min="12791" max="12791" width="10.375" style="1682" customWidth="1"/>
    <col min="12792" max="12792" width="7.625" style="1682" customWidth="1"/>
    <col min="12793" max="12793" width="13.5" style="1682" customWidth="1"/>
    <col min="12794" max="12794" width="14.625" style="1682" customWidth="1"/>
    <col min="12795" max="12795" width="14.75" style="1682" customWidth="1"/>
    <col min="12796" max="13046" width="9" style="1682" customWidth="1"/>
    <col min="13047" max="13047" width="10.375" style="1682" customWidth="1"/>
    <col min="13048" max="13048" width="7.625" style="1682" customWidth="1"/>
    <col min="13049" max="13049" width="13.5" style="1682" customWidth="1"/>
    <col min="13050" max="13050" width="14.625" style="1682" customWidth="1"/>
    <col min="13051" max="13051" width="14.75" style="1682" customWidth="1"/>
    <col min="13052" max="13302" width="9" style="1682" customWidth="1"/>
    <col min="13303" max="13303" width="10.375" style="1682" customWidth="1"/>
    <col min="13304" max="13304" width="7.625" style="1682" customWidth="1"/>
    <col min="13305" max="13305" width="13.5" style="1682" customWidth="1"/>
    <col min="13306" max="13306" width="14.625" style="1682" customWidth="1"/>
    <col min="13307" max="13307" width="14.75" style="1682" customWidth="1"/>
    <col min="13308" max="13558" width="9" style="1682" customWidth="1"/>
    <col min="13559" max="13559" width="10.375" style="1682" customWidth="1"/>
    <col min="13560" max="13560" width="7.625" style="1682" customWidth="1"/>
    <col min="13561" max="13561" width="13.5" style="1682" customWidth="1"/>
    <col min="13562" max="13562" width="14.625" style="1682" customWidth="1"/>
    <col min="13563" max="13563" width="14.75" style="1682" customWidth="1"/>
    <col min="13564" max="13814" width="9" style="1682" customWidth="1"/>
    <col min="13815" max="13815" width="10.375" style="1682" customWidth="1"/>
    <col min="13816" max="13816" width="7.625" style="1682" customWidth="1"/>
    <col min="13817" max="13817" width="13.5" style="1682" customWidth="1"/>
    <col min="13818" max="13818" width="14.625" style="1682" customWidth="1"/>
    <col min="13819" max="13819" width="14.75" style="1682" customWidth="1"/>
    <col min="13820" max="14070" width="9" style="1682" customWidth="1"/>
    <col min="14071" max="14071" width="10.375" style="1682" customWidth="1"/>
    <col min="14072" max="14072" width="7.625" style="1682" customWidth="1"/>
    <col min="14073" max="14073" width="13.5" style="1682" customWidth="1"/>
    <col min="14074" max="14074" width="14.625" style="1682" customWidth="1"/>
    <col min="14075" max="14075" width="14.75" style="1682" customWidth="1"/>
    <col min="14076" max="14326" width="9" style="1682" customWidth="1"/>
    <col min="14327" max="14327" width="10.375" style="1682" customWidth="1"/>
    <col min="14328" max="14328" width="7.625" style="1682" customWidth="1"/>
    <col min="14329" max="14329" width="13.5" style="1682" customWidth="1"/>
    <col min="14330" max="14330" width="14.625" style="1682" customWidth="1"/>
    <col min="14331" max="14331" width="14.75" style="1682" customWidth="1"/>
    <col min="14332" max="14582" width="9" style="1682" customWidth="1"/>
    <col min="14583" max="14583" width="10.375" style="1682" customWidth="1"/>
    <col min="14584" max="14584" width="7.625" style="1682" customWidth="1"/>
    <col min="14585" max="14585" width="13.5" style="1682" customWidth="1"/>
    <col min="14586" max="14586" width="14.625" style="1682" customWidth="1"/>
    <col min="14587" max="14587" width="14.75" style="1682" customWidth="1"/>
    <col min="14588" max="14838" width="9" style="1682" customWidth="1"/>
    <col min="14839" max="14839" width="10.375" style="1682" customWidth="1"/>
    <col min="14840" max="14840" width="7.625" style="1682" customWidth="1"/>
    <col min="14841" max="14841" width="13.5" style="1682" customWidth="1"/>
    <col min="14842" max="14842" width="14.625" style="1682" customWidth="1"/>
    <col min="14843" max="14843" width="14.75" style="1682" customWidth="1"/>
    <col min="14844" max="15094" width="9" style="1682" customWidth="1"/>
    <col min="15095" max="15095" width="10.375" style="1682" customWidth="1"/>
    <col min="15096" max="15096" width="7.625" style="1682" customWidth="1"/>
    <col min="15097" max="15097" width="13.5" style="1682" customWidth="1"/>
    <col min="15098" max="15098" width="14.625" style="1682" customWidth="1"/>
    <col min="15099" max="15099" width="14.75" style="1682" customWidth="1"/>
    <col min="15100" max="15350" width="9" style="1682" customWidth="1"/>
    <col min="15351" max="15351" width="10.375" style="1682" customWidth="1"/>
    <col min="15352" max="15352" width="7.625" style="1682" customWidth="1"/>
    <col min="15353" max="15353" width="13.5" style="1682" customWidth="1"/>
    <col min="15354" max="15354" width="14.625" style="1682" customWidth="1"/>
    <col min="15355" max="15355" width="14.75" style="1682" customWidth="1"/>
    <col min="15356" max="15606" width="9" style="1682" customWidth="1"/>
    <col min="15607" max="15607" width="10.375" style="1682" customWidth="1"/>
    <col min="15608" max="15608" width="7.625" style="1682" customWidth="1"/>
    <col min="15609" max="15609" width="13.5" style="1682" customWidth="1"/>
    <col min="15610" max="15610" width="14.625" style="1682" customWidth="1"/>
    <col min="15611" max="15611" width="14.75" style="1682" customWidth="1"/>
    <col min="15612" max="15862" width="9" style="1682" customWidth="1"/>
    <col min="15863" max="15863" width="10.375" style="1682" customWidth="1"/>
    <col min="15864" max="15864" width="7.625" style="1682" customWidth="1"/>
    <col min="15865" max="15865" width="13.5" style="1682" customWidth="1"/>
    <col min="15866" max="15866" width="14.625" style="1682" customWidth="1"/>
    <col min="15867" max="15867" width="14.75" style="1682" customWidth="1"/>
    <col min="15868" max="16118" width="9" style="1682" customWidth="1"/>
    <col min="16119" max="16119" width="10.375" style="1682" customWidth="1"/>
    <col min="16120" max="16120" width="7.625" style="1682" customWidth="1"/>
    <col min="16121" max="16121" width="13.5" style="1682" customWidth="1"/>
    <col min="16122" max="16122" width="14.625" style="1682" customWidth="1"/>
    <col min="16123" max="16123" width="14.75" style="1682" customWidth="1"/>
    <col min="16124" max="16384" width="9" style="1682" customWidth="1"/>
  </cols>
  <sheetData>
    <row r="1" spans="1:4" ht="25.5" customHeight="1">
      <c r="A1" s="3127" t="s">
        <v>3882</v>
      </c>
      <c r="B1" s="3127"/>
      <c r="C1" s="2497" t="s">
        <v>3883</v>
      </c>
    </row>
    <row r="2" spans="1:4" ht="22.5" customHeight="1">
      <c r="A2" s="2498" t="s">
        <v>3884</v>
      </c>
      <c r="B2" s="2499" t="s">
        <v>3885</v>
      </c>
      <c r="C2" s="2500" t="s">
        <v>3886</v>
      </c>
    </row>
    <row r="3" spans="1:4" ht="22.5" customHeight="1">
      <c r="A3" s="2460" t="s">
        <v>3887</v>
      </c>
      <c r="B3" s="2501" t="s">
        <v>3888</v>
      </c>
      <c r="C3" s="2502" t="s">
        <v>3889</v>
      </c>
    </row>
    <row r="4" spans="1:4" ht="22.5" customHeight="1">
      <c r="A4" s="2460">
        <v>2</v>
      </c>
      <c r="B4" s="2501" t="s">
        <v>3890</v>
      </c>
      <c r="C4" s="2503" t="s">
        <v>3891</v>
      </c>
    </row>
    <row r="5" spans="1:4" ht="22.5" customHeight="1">
      <c r="A5" s="2460">
        <v>3</v>
      </c>
      <c r="B5" s="2501" t="s">
        <v>3892</v>
      </c>
      <c r="C5" s="2503" t="s">
        <v>3893</v>
      </c>
    </row>
    <row r="6" spans="1:4" ht="22.5" customHeight="1">
      <c r="A6" s="2460">
        <v>4</v>
      </c>
      <c r="B6" s="2501" t="s">
        <v>3894</v>
      </c>
      <c r="C6" s="2503" t="s">
        <v>3895</v>
      </c>
    </row>
    <row r="7" spans="1:4" ht="22.5" customHeight="1">
      <c r="A7" s="2460">
        <v>5</v>
      </c>
      <c r="B7" s="2501" t="s">
        <v>3896</v>
      </c>
      <c r="C7" s="2503" t="s">
        <v>3897</v>
      </c>
    </row>
    <row r="8" spans="1:4" ht="22.5" customHeight="1">
      <c r="A8" s="2460">
        <v>6</v>
      </c>
      <c r="B8" s="2501" t="s">
        <v>3898</v>
      </c>
      <c r="C8" s="2503" t="s">
        <v>3899</v>
      </c>
    </row>
    <row r="9" spans="1:4" ht="22.5" customHeight="1">
      <c r="A9" s="2460">
        <v>7</v>
      </c>
      <c r="B9" s="2501" t="s">
        <v>3900</v>
      </c>
      <c r="C9" s="2503" t="s">
        <v>3901</v>
      </c>
    </row>
    <row r="10" spans="1:4" ht="22.5" customHeight="1">
      <c r="A10" s="2460">
        <v>8</v>
      </c>
      <c r="B10" s="2501" t="s">
        <v>3902</v>
      </c>
      <c r="C10" s="2503" t="s">
        <v>3903</v>
      </c>
    </row>
    <row r="11" spans="1:4" ht="22.5" customHeight="1">
      <c r="A11" s="2460">
        <v>9</v>
      </c>
      <c r="B11" s="2501" t="s">
        <v>3904</v>
      </c>
      <c r="C11" s="2503" t="s">
        <v>3905</v>
      </c>
    </row>
    <row r="12" spans="1:4" ht="22.5" customHeight="1">
      <c r="A12" s="2464">
        <v>10</v>
      </c>
      <c r="B12" s="2504" t="s">
        <v>3906</v>
      </c>
      <c r="C12" s="2505" t="s">
        <v>3907</v>
      </c>
    </row>
    <row r="13" spans="1:4" ht="18" customHeight="1">
      <c r="A13" s="2506" t="s">
        <v>3881</v>
      </c>
      <c r="B13" s="2506"/>
      <c r="C13" s="2506"/>
      <c r="D13" s="1683"/>
    </row>
  </sheetData>
  <mergeCells count="1">
    <mergeCell ref="A1:B1"/>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779A-C7F0-4F4B-825B-7C0A7CDA6828}">
  <dimension ref="A1:G33"/>
  <sheetViews>
    <sheetView view="pageBreakPreview" topLeftCell="A25" zoomScaleNormal="100" zoomScaleSheetLayoutView="100" workbookViewId="0">
      <selection activeCell="I50" sqref="I50"/>
    </sheetView>
  </sheetViews>
  <sheetFormatPr defaultRowHeight="13.5"/>
  <cols>
    <col min="1" max="1" width="4.625" style="422" customWidth="1"/>
    <col min="2" max="2" width="12.5" style="4" customWidth="1"/>
    <col min="3" max="3" width="22.625" style="2459" customWidth="1"/>
    <col min="4" max="4" width="4.625" style="2459" customWidth="1"/>
    <col min="5" max="5" width="12.5" style="2459" customWidth="1"/>
    <col min="6" max="6" width="24.625" style="2459" customWidth="1"/>
    <col min="7" max="16384" width="9" style="4"/>
  </cols>
  <sheetData>
    <row r="1" spans="1:6" ht="25.5" customHeight="1">
      <c r="A1" s="508" t="s">
        <v>1165</v>
      </c>
      <c r="B1" s="508"/>
      <c r="C1" s="2508"/>
      <c r="E1" s="3128" t="s">
        <v>3908</v>
      </c>
      <c r="F1" s="3128"/>
    </row>
    <row r="2" spans="1:6" ht="24.95" customHeight="1">
      <c r="A2" s="1431" t="s">
        <v>1161</v>
      </c>
      <c r="B2" s="1431" t="s">
        <v>1166</v>
      </c>
      <c r="C2" s="2509" t="s">
        <v>1162</v>
      </c>
      <c r="D2" s="2509" t="s">
        <v>1161</v>
      </c>
      <c r="E2" s="2509" t="s">
        <v>1166</v>
      </c>
      <c r="F2" s="2509" t="s">
        <v>1162</v>
      </c>
    </row>
    <row r="3" spans="1:6" ht="24.95" customHeight="1">
      <c r="A3" s="429" t="s">
        <v>1163</v>
      </c>
      <c r="B3" s="429" t="s">
        <v>1167</v>
      </c>
      <c r="C3" s="2510" t="s">
        <v>1168</v>
      </c>
      <c r="D3" s="2511">
        <v>31</v>
      </c>
      <c r="E3" s="2511" t="s">
        <v>1188</v>
      </c>
      <c r="F3" s="1684" t="s">
        <v>1189</v>
      </c>
    </row>
    <row r="4" spans="1:6" ht="24.95" customHeight="1">
      <c r="A4" s="429">
        <v>2</v>
      </c>
      <c r="B4" s="429" t="s">
        <v>1171</v>
      </c>
      <c r="C4" s="2510" t="s">
        <v>1172</v>
      </c>
      <c r="D4" s="2511">
        <v>32</v>
      </c>
      <c r="E4" s="2511" t="s">
        <v>1192</v>
      </c>
      <c r="F4" s="1684" t="s">
        <v>1193</v>
      </c>
    </row>
    <row r="5" spans="1:6" ht="24.95" customHeight="1">
      <c r="A5" s="429">
        <v>3</v>
      </c>
      <c r="B5" s="429" t="s">
        <v>1175</v>
      </c>
      <c r="C5" s="2510" t="s">
        <v>1176</v>
      </c>
      <c r="D5" s="2511">
        <v>33</v>
      </c>
      <c r="E5" s="2511" t="s">
        <v>1195</v>
      </c>
      <c r="F5" s="1684" t="s">
        <v>1196</v>
      </c>
    </row>
    <row r="6" spans="1:6" ht="24.95" customHeight="1">
      <c r="A6" s="429">
        <v>4</v>
      </c>
      <c r="B6" s="429" t="s">
        <v>1179</v>
      </c>
      <c r="C6" s="2510" t="s">
        <v>1180</v>
      </c>
      <c r="D6" s="2511">
        <v>34</v>
      </c>
      <c r="E6" s="2511" t="s">
        <v>1198</v>
      </c>
      <c r="F6" s="1684" t="s">
        <v>1199</v>
      </c>
    </row>
    <row r="7" spans="1:6" ht="24.95" customHeight="1">
      <c r="A7" s="429">
        <v>5</v>
      </c>
      <c r="B7" s="429" t="s">
        <v>1183</v>
      </c>
      <c r="C7" s="2510" t="s">
        <v>1184</v>
      </c>
      <c r="D7" s="2511">
        <v>35</v>
      </c>
      <c r="E7" s="2511" t="s">
        <v>1173</v>
      </c>
      <c r="F7" s="1684" t="s">
        <v>1201</v>
      </c>
    </row>
    <row r="8" spans="1:6" ht="24.95" customHeight="1">
      <c r="A8" s="429">
        <v>6</v>
      </c>
      <c r="B8" s="429" t="s">
        <v>1186</v>
      </c>
      <c r="C8" s="2510" t="s">
        <v>1187</v>
      </c>
      <c r="D8" s="2511">
        <v>36</v>
      </c>
      <c r="E8" s="2511" t="s">
        <v>1204</v>
      </c>
      <c r="F8" s="1684" t="s">
        <v>1205</v>
      </c>
    </row>
    <row r="9" spans="1:6" ht="24.95" customHeight="1">
      <c r="A9" s="429">
        <v>7</v>
      </c>
      <c r="B9" s="429" t="s">
        <v>1190</v>
      </c>
      <c r="C9" s="2510" t="s">
        <v>1191</v>
      </c>
      <c r="D9" s="2511">
        <v>37</v>
      </c>
      <c r="E9" s="2511" t="s">
        <v>1208</v>
      </c>
      <c r="F9" s="1684" t="s">
        <v>1209</v>
      </c>
    </row>
    <row r="10" spans="1:6" ht="24.95" customHeight="1">
      <c r="A10" s="429">
        <v>8</v>
      </c>
      <c r="B10" s="429" t="s">
        <v>1175</v>
      </c>
      <c r="C10" s="2510" t="s">
        <v>1194</v>
      </c>
      <c r="D10" s="2511">
        <v>38</v>
      </c>
      <c r="E10" s="2511" t="s">
        <v>1212</v>
      </c>
      <c r="F10" s="1684" t="s">
        <v>1213</v>
      </c>
    </row>
    <row r="11" spans="1:6" ht="24.95" customHeight="1">
      <c r="A11" s="429">
        <v>9</v>
      </c>
      <c r="B11" s="429" t="s">
        <v>1190</v>
      </c>
      <c r="C11" s="2510" t="s">
        <v>1197</v>
      </c>
      <c r="D11" s="2511">
        <v>39</v>
      </c>
      <c r="E11" s="2511" t="s">
        <v>1216</v>
      </c>
      <c r="F11" s="1684" t="s">
        <v>1217</v>
      </c>
    </row>
    <row r="12" spans="1:6" ht="24.95" customHeight="1">
      <c r="A12" s="429">
        <v>10</v>
      </c>
      <c r="B12" s="429" t="s">
        <v>1175</v>
      </c>
      <c r="C12" s="2510" t="s">
        <v>1200</v>
      </c>
      <c r="D12" s="2511">
        <v>40</v>
      </c>
      <c r="E12" s="2511" t="s">
        <v>1220</v>
      </c>
      <c r="F12" s="1684" t="s">
        <v>1221</v>
      </c>
    </row>
    <row r="13" spans="1:6" ht="24.95" customHeight="1">
      <c r="A13" s="429">
        <v>11</v>
      </c>
      <c r="B13" s="429" t="s">
        <v>1202</v>
      </c>
      <c r="C13" s="2510" t="s">
        <v>1203</v>
      </c>
      <c r="D13" s="2511">
        <v>41</v>
      </c>
      <c r="E13" s="2511" t="s">
        <v>1224</v>
      </c>
      <c r="F13" s="1684" t="s">
        <v>1225</v>
      </c>
    </row>
    <row r="14" spans="1:6" ht="24.95" customHeight="1">
      <c r="A14" s="429">
        <v>12</v>
      </c>
      <c r="B14" s="429" t="s">
        <v>1206</v>
      </c>
      <c r="C14" s="2510" t="s">
        <v>1207</v>
      </c>
      <c r="D14" s="2511">
        <v>42</v>
      </c>
      <c r="E14" s="2511" t="s">
        <v>1228</v>
      </c>
      <c r="F14" s="1684" t="s">
        <v>1229</v>
      </c>
    </row>
    <row r="15" spans="1:6" ht="24.95" customHeight="1">
      <c r="A15" s="429">
        <v>13</v>
      </c>
      <c r="B15" s="429" t="s">
        <v>1210</v>
      </c>
      <c r="C15" s="2510" t="s">
        <v>1211</v>
      </c>
      <c r="D15" s="2511">
        <v>43</v>
      </c>
      <c r="E15" s="2511" t="s">
        <v>1232</v>
      </c>
      <c r="F15" s="1684" t="s">
        <v>1233</v>
      </c>
    </row>
    <row r="16" spans="1:6" ht="24.95" customHeight="1">
      <c r="A16" s="429">
        <v>14</v>
      </c>
      <c r="B16" s="429" t="s">
        <v>1214</v>
      </c>
      <c r="C16" s="2510" t="s">
        <v>1215</v>
      </c>
      <c r="D16" s="2511">
        <v>44</v>
      </c>
      <c r="E16" s="2511" t="s">
        <v>1235</v>
      </c>
      <c r="F16" s="1684" t="s">
        <v>1236</v>
      </c>
    </row>
    <row r="17" spans="1:7" ht="24.95" customHeight="1">
      <c r="A17" s="429">
        <v>15</v>
      </c>
      <c r="B17" s="429" t="s">
        <v>1218</v>
      </c>
      <c r="C17" s="2510" t="s">
        <v>1219</v>
      </c>
      <c r="D17" s="2511">
        <v>45</v>
      </c>
      <c r="E17" s="2511" t="s">
        <v>1238</v>
      </c>
      <c r="F17" s="1684" t="s">
        <v>1239</v>
      </c>
    </row>
    <row r="18" spans="1:7" ht="24.95" customHeight="1">
      <c r="A18" s="429">
        <v>16</v>
      </c>
      <c r="B18" s="429" t="s">
        <v>1222</v>
      </c>
      <c r="C18" s="2510" t="s">
        <v>1223</v>
      </c>
      <c r="D18" s="2511">
        <v>46</v>
      </c>
      <c r="E18" s="2511" t="s">
        <v>1238</v>
      </c>
      <c r="F18" s="1684" t="s">
        <v>1242</v>
      </c>
    </row>
    <row r="19" spans="1:7" ht="24.95" customHeight="1">
      <c r="A19" s="429">
        <v>17</v>
      </c>
      <c r="B19" s="429" t="s">
        <v>1226</v>
      </c>
      <c r="C19" s="2510" t="s">
        <v>1227</v>
      </c>
      <c r="D19" s="2511">
        <v>47</v>
      </c>
      <c r="E19" s="2511" t="s">
        <v>1245</v>
      </c>
      <c r="F19" s="1684" t="s">
        <v>1246</v>
      </c>
    </row>
    <row r="20" spans="1:7" ht="24.95" customHeight="1">
      <c r="A20" s="429">
        <v>18</v>
      </c>
      <c r="B20" s="429" t="s">
        <v>1230</v>
      </c>
      <c r="C20" s="2510" t="s">
        <v>1231</v>
      </c>
      <c r="D20" s="2511">
        <v>48</v>
      </c>
      <c r="E20" s="2511" t="s">
        <v>1249</v>
      </c>
      <c r="F20" s="1684" t="s">
        <v>1250</v>
      </c>
    </row>
    <row r="21" spans="1:7" ht="24.95" customHeight="1">
      <c r="A21" s="429">
        <v>19</v>
      </c>
      <c r="B21" s="429" t="s">
        <v>1222</v>
      </c>
      <c r="C21" s="2510" t="s">
        <v>1234</v>
      </c>
      <c r="D21" s="2511">
        <v>49</v>
      </c>
      <c r="E21" s="2511" t="s">
        <v>1252</v>
      </c>
      <c r="F21" s="1684" t="s">
        <v>3130</v>
      </c>
    </row>
    <row r="22" spans="1:7" ht="24.95" customHeight="1">
      <c r="A22" s="429">
        <v>20</v>
      </c>
      <c r="B22" s="429" t="s">
        <v>1226</v>
      </c>
      <c r="C22" s="2510" t="s">
        <v>1237</v>
      </c>
      <c r="D22" s="2511">
        <v>50</v>
      </c>
      <c r="E22" s="2511" t="s">
        <v>3131</v>
      </c>
      <c r="F22" s="2511" t="s">
        <v>3909</v>
      </c>
    </row>
    <row r="23" spans="1:7" ht="24.95" customHeight="1">
      <c r="A23" s="429">
        <v>21</v>
      </c>
      <c r="B23" s="429" t="s">
        <v>1240</v>
      </c>
      <c r="C23" s="2510" t="s">
        <v>1241</v>
      </c>
      <c r="D23" s="2511">
        <v>51</v>
      </c>
      <c r="E23" s="2511" t="s">
        <v>3910</v>
      </c>
      <c r="F23" s="2511" t="s">
        <v>3911</v>
      </c>
    </row>
    <row r="24" spans="1:7" ht="24.95" customHeight="1">
      <c r="A24" s="429">
        <v>22</v>
      </c>
      <c r="B24" s="429" t="s">
        <v>1243</v>
      </c>
      <c r="C24" s="2510" t="s">
        <v>1244</v>
      </c>
      <c r="D24" s="2511"/>
      <c r="E24" s="2511"/>
      <c r="F24" s="1684"/>
    </row>
    <row r="25" spans="1:7" ht="24.95" customHeight="1">
      <c r="A25" s="429">
        <v>23</v>
      </c>
      <c r="B25" s="429" t="s">
        <v>1247</v>
      </c>
      <c r="C25" s="2510" t="s">
        <v>1248</v>
      </c>
      <c r="D25" s="2511"/>
      <c r="E25" s="2511"/>
      <c r="F25" s="1684"/>
    </row>
    <row r="26" spans="1:7" ht="24.95" customHeight="1">
      <c r="A26" s="429">
        <v>24</v>
      </c>
      <c r="B26" s="429" t="s">
        <v>1169</v>
      </c>
      <c r="C26" s="2510" t="s">
        <v>1251</v>
      </c>
      <c r="D26" s="2511"/>
      <c r="E26" s="2511"/>
      <c r="F26" s="1684"/>
      <c r="G26" s="1685"/>
    </row>
    <row r="27" spans="1:7" ht="24.95" customHeight="1">
      <c r="A27" s="429">
        <v>25</v>
      </c>
      <c r="B27" s="429" t="s">
        <v>1164</v>
      </c>
      <c r="C27" s="2510" t="s">
        <v>1253</v>
      </c>
      <c r="D27" s="2511"/>
      <c r="E27" s="2511"/>
      <c r="F27" s="1684"/>
    </row>
    <row r="28" spans="1:7" ht="24.95" customHeight="1">
      <c r="A28" s="429">
        <v>26</v>
      </c>
      <c r="B28" s="429" t="s">
        <v>1169</v>
      </c>
      <c r="C28" s="1684" t="s">
        <v>1170</v>
      </c>
      <c r="D28" s="2511"/>
      <c r="E28" s="2511"/>
      <c r="F28" s="1684"/>
    </row>
    <row r="29" spans="1:7" ht="24.95" customHeight="1">
      <c r="A29" s="429">
        <v>27</v>
      </c>
      <c r="B29" s="429" t="s">
        <v>1173</v>
      </c>
      <c r="C29" s="1684" t="s">
        <v>1174</v>
      </c>
      <c r="D29" s="2511"/>
      <c r="E29" s="2511"/>
      <c r="F29" s="1684"/>
    </row>
    <row r="30" spans="1:7" ht="24.95" customHeight="1">
      <c r="A30" s="429">
        <v>28</v>
      </c>
      <c r="B30" s="429" t="s">
        <v>1177</v>
      </c>
      <c r="C30" s="1684" t="s">
        <v>1178</v>
      </c>
      <c r="D30" s="2511"/>
      <c r="E30" s="2511"/>
      <c r="F30" s="1684"/>
    </row>
    <row r="31" spans="1:7" ht="24.95" customHeight="1">
      <c r="A31" s="429">
        <v>29</v>
      </c>
      <c r="B31" s="429" t="s">
        <v>1181</v>
      </c>
      <c r="C31" s="2510" t="s">
        <v>1182</v>
      </c>
      <c r="D31" s="2511"/>
      <c r="E31" s="2511"/>
      <c r="F31" s="1684"/>
    </row>
    <row r="32" spans="1:7" ht="24.95" customHeight="1">
      <c r="A32" s="1427">
        <v>30</v>
      </c>
      <c r="B32" s="1427" t="s">
        <v>1181</v>
      </c>
      <c r="C32" s="2512" t="s">
        <v>1185</v>
      </c>
      <c r="D32" s="2513"/>
      <c r="E32" s="2513"/>
      <c r="F32" s="2512"/>
    </row>
    <row r="33" spans="1:3" ht="24.95" customHeight="1">
      <c r="A33" s="55" t="s">
        <v>1254</v>
      </c>
      <c r="B33" s="55"/>
      <c r="C33" s="2514"/>
    </row>
  </sheetData>
  <mergeCells count="1">
    <mergeCell ref="E1:F1"/>
  </mergeCells>
  <phoneticPr fontId="8"/>
  <pageMargins left="0.59055118110236227" right="0.59055118110236227" top="0.59055118110236227" bottom="0.39370078740157483" header="0" footer="0.19685039370078741"/>
  <pageSetup paperSize="9" scale="95" orientation="portrait" r:id="rId1"/>
  <headerFooter scaleWithDoc="0" alignWithMargins="0">
    <oddFooter>&amp;C- &amp;P -</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D26D1-D3CE-4837-AB26-4CED653D1408}">
  <dimension ref="A1:R48"/>
  <sheetViews>
    <sheetView view="pageBreakPreview" topLeftCell="A16" zoomScaleNormal="100" zoomScaleSheetLayoutView="100" workbookViewId="0">
      <selection activeCell="I50" sqref="I50"/>
    </sheetView>
  </sheetViews>
  <sheetFormatPr defaultRowHeight="20.100000000000001" customHeight="1"/>
  <cols>
    <col min="1" max="1" width="19.5" style="528" customWidth="1"/>
    <col min="2" max="2" width="12.25" style="1687" customWidth="1"/>
    <col min="3" max="4" width="12.25" style="39" customWidth="1"/>
    <col min="5" max="5" width="12.25" style="92" customWidth="1"/>
    <col min="6" max="6" width="12.25" style="230" customWidth="1"/>
    <col min="7" max="18" width="9" style="1491"/>
    <col min="19" max="248" width="9" style="1687"/>
    <col min="249" max="249" width="13.125" style="1687" customWidth="1"/>
    <col min="250" max="255" width="12.125" style="1687" customWidth="1"/>
    <col min="256" max="257" width="11.625" style="1687" customWidth="1"/>
    <col min="258" max="262" width="11.875" style="1687" customWidth="1"/>
    <col min="263" max="504" width="9" style="1687"/>
    <col min="505" max="505" width="13.125" style="1687" customWidth="1"/>
    <col min="506" max="511" width="12.125" style="1687" customWidth="1"/>
    <col min="512" max="513" width="11.625" style="1687" customWidth="1"/>
    <col min="514" max="518" width="11.875" style="1687" customWidth="1"/>
    <col min="519" max="760" width="9" style="1687"/>
    <col min="761" max="761" width="13.125" style="1687" customWidth="1"/>
    <col min="762" max="767" width="12.125" style="1687" customWidth="1"/>
    <col min="768" max="769" width="11.625" style="1687" customWidth="1"/>
    <col min="770" max="774" width="11.875" style="1687" customWidth="1"/>
    <col min="775" max="1016" width="9" style="1687"/>
    <col min="1017" max="1017" width="13.125" style="1687" customWidth="1"/>
    <col min="1018" max="1023" width="12.125" style="1687" customWidth="1"/>
    <col min="1024" max="1025" width="11.625" style="1687" customWidth="1"/>
    <col min="1026" max="1030" width="11.875" style="1687" customWidth="1"/>
    <col min="1031" max="1272" width="9" style="1687"/>
    <col min="1273" max="1273" width="13.125" style="1687" customWidth="1"/>
    <col min="1274" max="1279" width="12.125" style="1687" customWidth="1"/>
    <col min="1280" max="1281" width="11.625" style="1687" customWidth="1"/>
    <col min="1282" max="1286" width="11.875" style="1687" customWidth="1"/>
    <col min="1287" max="1528" width="9" style="1687"/>
    <col min="1529" max="1529" width="13.125" style="1687" customWidth="1"/>
    <col min="1530" max="1535" width="12.125" style="1687" customWidth="1"/>
    <col min="1536" max="1537" width="11.625" style="1687" customWidth="1"/>
    <col min="1538" max="1542" width="11.875" style="1687" customWidth="1"/>
    <col min="1543" max="1784" width="9" style="1687"/>
    <col min="1785" max="1785" width="13.125" style="1687" customWidth="1"/>
    <col min="1786" max="1791" width="12.125" style="1687" customWidth="1"/>
    <col min="1792" max="1793" width="11.625" style="1687" customWidth="1"/>
    <col min="1794" max="1798" width="11.875" style="1687" customWidth="1"/>
    <col min="1799" max="2040" width="9" style="1687"/>
    <col min="2041" max="2041" width="13.125" style="1687" customWidth="1"/>
    <col min="2042" max="2047" width="12.125" style="1687" customWidth="1"/>
    <col min="2048" max="2049" width="11.625" style="1687" customWidth="1"/>
    <col min="2050" max="2054" width="11.875" style="1687" customWidth="1"/>
    <col min="2055" max="2296" width="9" style="1687"/>
    <col min="2297" max="2297" width="13.125" style="1687" customWidth="1"/>
    <col min="2298" max="2303" width="12.125" style="1687" customWidth="1"/>
    <col min="2304" max="2305" width="11.625" style="1687" customWidth="1"/>
    <col min="2306" max="2310" width="11.875" style="1687" customWidth="1"/>
    <col min="2311" max="2552" width="9" style="1687"/>
    <col min="2553" max="2553" width="13.125" style="1687" customWidth="1"/>
    <col min="2554" max="2559" width="12.125" style="1687" customWidth="1"/>
    <col min="2560" max="2561" width="11.625" style="1687" customWidth="1"/>
    <col min="2562" max="2566" width="11.875" style="1687" customWidth="1"/>
    <col min="2567" max="2808" width="9" style="1687"/>
    <col min="2809" max="2809" width="13.125" style="1687" customWidth="1"/>
    <col min="2810" max="2815" width="12.125" style="1687" customWidth="1"/>
    <col min="2816" max="2817" width="11.625" style="1687" customWidth="1"/>
    <col min="2818" max="2822" width="11.875" style="1687" customWidth="1"/>
    <col min="2823" max="3064" width="9" style="1687"/>
    <col min="3065" max="3065" width="13.125" style="1687" customWidth="1"/>
    <col min="3066" max="3071" width="12.125" style="1687" customWidth="1"/>
    <col min="3072" max="3073" width="11.625" style="1687" customWidth="1"/>
    <col min="3074" max="3078" width="11.875" style="1687" customWidth="1"/>
    <col min="3079" max="3320" width="9" style="1687"/>
    <col min="3321" max="3321" width="13.125" style="1687" customWidth="1"/>
    <col min="3322" max="3327" width="12.125" style="1687" customWidth="1"/>
    <col min="3328" max="3329" width="11.625" style="1687" customWidth="1"/>
    <col min="3330" max="3334" width="11.875" style="1687" customWidth="1"/>
    <col min="3335" max="3576" width="9" style="1687"/>
    <col min="3577" max="3577" width="13.125" style="1687" customWidth="1"/>
    <col min="3578" max="3583" width="12.125" style="1687" customWidth="1"/>
    <col min="3584" max="3585" width="11.625" style="1687" customWidth="1"/>
    <col min="3586" max="3590" width="11.875" style="1687" customWidth="1"/>
    <col min="3591" max="3832" width="9" style="1687"/>
    <col min="3833" max="3833" width="13.125" style="1687" customWidth="1"/>
    <col min="3834" max="3839" width="12.125" style="1687" customWidth="1"/>
    <col min="3840" max="3841" width="11.625" style="1687" customWidth="1"/>
    <col min="3842" max="3846" width="11.875" style="1687" customWidth="1"/>
    <col min="3847" max="4088" width="9" style="1687"/>
    <col min="4089" max="4089" width="13.125" style="1687" customWidth="1"/>
    <col min="4090" max="4095" width="12.125" style="1687" customWidth="1"/>
    <col min="4096" max="4097" width="11.625" style="1687" customWidth="1"/>
    <col min="4098" max="4102" width="11.875" style="1687" customWidth="1"/>
    <col min="4103" max="4344" width="9" style="1687"/>
    <col min="4345" max="4345" width="13.125" style="1687" customWidth="1"/>
    <col min="4346" max="4351" width="12.125" style="1687" customWidth="1"/>
    <col min="4352" max="4353" width="11.625" style="1687" customWidth="1"/>
    <col min="4354" max="4358" width="11.875" style="1687" customWidth="1"/>
    <col min="4359" max="4600" width="9" style="1687"/>
    <col min="4601" max="4601" width="13.125" style="1687" customWidth="1"/>
    <col min="4602" max="4607" width="12.125" style="1687" customWidth="1"/>
    <col min="4608" max="4609" width="11.625" style="1687" customWidth="1"/>
    <col min="4610" max="4614" width="11.875" style="1687" customWidth="1"/>
    <col min="4615" max="4856" width="9" style="1687"/>
    <col min="4857" max="4857" width="13.125" style="1687" customWidth="1"/>
    <col min="4858" max="4863" width="12.125" style="1687" customWidth="1"/>
    <col min="4864" max="4865" width="11.625" style="1687" customWidth="1"/>
    <col min="4866" max="4870" width="11.875" style="1687" customWidth="1"/>
    <col min="4871" max="5112" width="9" style="1687"/>
    <col min="5113" max="5113" width="13.125" style="1687" customWidth="1"/>
    <col min="5114" max="5119" width="12.125" style="1687" customWidth="1"/>
    <col min="5120" max="5121" width="11.625" style="1687" customWidth="1"/>
    <col min="5122" max="5126" width="11.875" style="1687" customWidth="1"/>
    <col min="5127" max="5368" width="9" style="1687"/>
    <col min="5369" max="5369" width="13.125" style="1687" customWidth="1"/>
    <col min="5370" max="5375" width="12.125" style="1687" customWidth="1"/>
    <col min="5376" max="5377" width="11.625" style="1687" customWidth="1"/>
    <col min="5378" max="5382" width="11.875" style="1687" customWidth="1"/>
    <col min="5383" max="5624" width="9" style="1687"/>
    <col min="5625" max="5625" width="13.125" style="1687" customWidth="1"/>
    <col min="5626" max="5631" width="12.125" style="1687" customWidth="1"/>
    <col min="5632" max="5633" width="11.625" style="1687" customWidth="1"/>
    <col min="5634" max="5638" width="11.875" style="1687" customWidth="1"/>
    <col min="5639" max="5880" width="9" style="1687"/>
    <col min="5881" max="5881" width="13.125" style="1687" customWidth="1"/>
    <col min="5882" max="5887" width="12.125" style="1687" customWidth="1"/>
    <col min="5888" max="5889" width="11.625" style="1687" customWidth="1"/>
    <col min="5890" max="5894" width="11.875" style="1687" customWidth="1"/>
    <col min="5895" max="6136" width="9" style="1687"/>
    <col min="6137" max="6137" width="13.125" style="1687" customWidth="1"/>
    <col min="6138" max="6143" width="12.125" style="1687" customWidth="1"/>
    <col min="6144" max="6145" width="11.625" style="1687" customWidth="1"/>
    <col min="6146" max="6150" width="11.875" style="1687" customWidth="1"/>
    <col min="6151" max="6392" width="9" style="1687"/>
    <col min="6393" max="6393" width="13.125" style="1687" customWidth="1"/>
    <col min="6394" max="6399" width="12.125" style="1687" customWidth="1"/>
    <col min="6400" max="6401" width="11.625" style="1687" customWidth="1"/>
    <col min="6402" max="6406" width="11.875" style="1687" customWidth="1"/>
    <col min="6407" max="6648" width="9" style="1687"/>
    <col min="6649" max="6649" width="13.125" style="1687" customWidth="1"/>
    <col min="6650" max="6655" width="12.125" style="1687" customWidth="1"/>
    <col min="6656" max="6657" width="11.625" style="1687" customWidth="1"/>
    <col min="6658" max="6662" width="11.875" style="1687" customWidth="1"/>
    <col min="6663" max="6904" width="9" style="1687"/>
    <col min="6905" max="6905" width="13.125" style="1687" customWidth="1"/>
    <col min="6906" max="6911" width="12.125" style="1687" customWidth="1"/>
    <col min="6912" max="6913" width="11.625" style="1687" customWidth="1"/>
    <col min="6914" max="6918" width="11.875" style="1687" customWidth="1"/>
    <col min="6919" max="7160" width="9" style="1687"/>
    <col min="7161" max="7161" width="13.125" style="1687" customWidth="1"/>
    <col min="7162" max="7167" width="12.125" style="1687" customWidth="1"/>
    <col min="7168" max="7169" width="11.625" style="1687" customWidth="1"/>
    <col min="7170" max="7174" width="11.875" style="1687" customWidth="1"/>
    <col min="7175" max="7416" width="9" style="1687"/>
    <col min="7417" max="7417" width="13.125" style="1687" customWidth="1"/>
    <col min="7418" max="7423" width="12.125" style="1687" customWidth="1"/>
    <col min="7424" max="7425" width="11.625" style="1687" customWidth="1"/>
    <col min="7426" max="7430" width="11.875" style="1687" customWidth="1"/>
    <col min="7431" max="7672" width="9" style="1687"/>
    <col min="7673" max="7673" width="13.125" style="1687" customWidth="1"/>
    <col min="7674" max="7679" width="12.125" style="1687" customWidth="1"/>
    <col min="7680" max="7681" width="11.625" style="1687" customWidth="1"/>
    <col min="7682" max="7686" width="11.875" style="1687" customWidth="1"/>
    <col min="7687" max="7928" width="9" style="1687"/>
    <col min="7929" max="7929" width="13.125" style="1687" customWidth="1"/>
    <col min="7930" max="7935" width="12.125" style="1687" customWidth="1"/>
    <col min="7936" max="7937" width="11.625" style="1687" customWidth="1"/>
    <col min="7938" max="7942" width="11.875" style="1687" customWidth="1"/>
    <col min="7943" max="8184" width="9" style="1687"/>
    <col min="8185" max="8185" width="13.125" style="1687" customWidth="1"/>
    <col min="8186" max="8191" width="12.125" style="1687" customWidth="1"/>
    <col min="8192" max="8193" width="11.625" style="1687" customWidth="1"/>
    <col min="8194" max="8198" width="11.875" style="1687" customWidth="1"/>
    <col min="8199" max="8440" width="9" style="1687"/>
    <col min="8441" max="8441" width="13.125" style="1687" customWidth="1"/>
    <col min="8442" max="8447" width="12.125" style="1687" customWidth="1"/>
    <col min="8448" max="8449" width="11.625" style="1687" customWidth="1"/>
    <col min="8450" max="8454" width="11.875" style="1687" customWidth="1"/>
    <col min="8455" max="8696" width="9" style="1687"/>
    <col min="8697" max="8697" width="13.125" style="1687" customWidth="1"/>
    <col min="8698" max="8703" width="12.125" style="1687" customWidth="1"/>
    <col min="8704" max="8705" width="11.625" style="1687" customWidth="1"/>
    <col min="8706" max="8710" width="11.875" style="1687" customWidth="1"/>
    <col min="8711" max="8952" width="9" style="1687"/>
    <col min="8953" max="8953" width="13.125" style="1687" customWidth="1"/>
    <col min="8954" max="8959" width="12.125" style="1687" customWidth="1"/>
    <col min="8960" max="8961" width="11.625" style="1687" customWidth="1"/>
    <col min="8962" max="8966" width="11.875" style="1687" customWidth="1"/>
    <col min="8967" max="9208" width="9" style="1687"/>
    <col min="9209" max="9209" width="13.125" style="1687" customWidth="1"/>
    <col min="9210" max="9215" width="12.125" style="1687" customWidth="1"/>
    <col min="9216" max="9217" width="11.625" style="1687" customWidth="1"/>
    <col min="9218" max="9222" width="11.875" style="1687" customWidth="1"/>
    <col min="9223" max="9464" width="9" style="1687"/>
    <col min="9465" max="9465" width="13.125" style="1687" customWidth="1"/>
    <col min="9466" max="9471" width="12.125" style="1687" customWidth="1"/>
    <col min="9472" max="9473" width="11.625" style="1687" customWidth="1"/>
    <col min="9474" max="9478" width="11.875" style="1687" customWidth="1"/>
    <col min="9479" max="9720" width="9" style="1687"/>
    <col min="9721" max="9721" width="13.125" style="1687" customWidth="1"/>
    <col min="9722" max="9727" width="12.125" style="1687" customWidth="1"/>
    <col min="9728" max="9729" width="11.625" style="1687" customWidth="1"/>
    <col min="9730" max="9734" width="11.875" style="1687" customWidth="1"/>
    <col min="9735" max="9976" width="9" style="1687"/>
    <col min="9977" max="9977" width="13.125" style="1687" customWidth="1"/>
    <col min="9978" max="9983" width="12.125" style="1687" customWidth="1"/>
    <col min="9984" max="9985" width="11.625" style="1687" customWidth="1"/>
    <col min="9986" max="9990" width="11.875" style="1687" customWidth="1"/>
    <col min="9991" max="10232" width="9" style="1687"/>
    <col min="10233" max="10233" width="13.125" style="1687" customWidth="1"/>
    <col min="10234" max="10239" width="12.125" style="1687" customWidth="1"/>
    <col min="10240" max="10241" width="11.625" style="1687" customWidth="1"/>
    <col min="10242" max="10246" width="11.875" style="1687" customWidth="1"/>
    <col min="10247" max="10488" width="9" style="1687"/>
    <col min="10489" max="10489" width="13.125" style="1687" customWidth="1"/>
    <col min="10490" max="10495" width="12.125" style="1687" customWidth="1"/>
    <col min="10496" max="10497" width="11.625" style="1687" customWidth="1"/>
    <col min="10498" max="10502" width="11.875" style="1687" customWidth="1"/>
    <col min="10503" max="10744" width="9" style="1687"/>
    <col min="10745" max="10745" width="13.125" style="1687" customWidth="1"/>
    <col min="10746" max="10751" width="12.125" style="1687" customWidth="1"/>
    <col min="10752" max="10753" width="11.625" style="1687" customWidth="1"/>
    <col min="10754" max="10758" width="11.875" style="1687" customWidth="1"/>
    <col min="10759" max="11000" width="9" style="1687"/>
    <col min="11001" max="11001" width="13.125" style="1687" customWidth="1"/>
    <col min="11002" max="11007" width="12.125" style="1687" customWidth="1"/>
    <col min="11008" max="11009" width="11.625" style="1687" customWidth="1"/>
    <col min="11010" max="11014" width="11.875" style="1687" customWidth="1"/>
    <col min="11015" max="11256" width="9" style="1687"/>
    <col min="11257" max="11257" width="13.125" style="1687" customWidth="1"/>
    <col min="11258" max="11263" width="12.125" style="1687" customWidth="1"/>
    <col min="11264" max="11265" width="11.625" style="1687" customWidth="1"/>
    <col min="11266" max="11270" width="11.875" style="1687" customWidth="1"/>
    <col min="11271" max="11512" width="9" style="1687"/>
    <col min="11513" max="11513" width="13.125" style="1687" customWidth="1"/>
    <col min="11514" max="11519" width="12.125" style="1687" customWidth="1"/>
    <col min="11520" max="11521" width="11.625" style="1687" customWidth="1"/>
    <col min="11522" max="11526" width="11.875" style="1687" customWidth="1"/>
    <col min="11527" max="11768" width="9" style="1687"/>
    <col min="11769" max="11769" width="13.125" style="1687" customWidth="1"/>
    <col min="11770" max="11775" width="12.125" style="1687" customWidth="1"/>
    <col min="11776" max="11777" width="11.625" style="1687" customWidth="1"/>
    <col min="11778" max="11782" width="11.875" style="1687" customWidth="1"/>
    <col min="11783" max="12024" width="9" style="1687"/>
    <col min="12025" max="12025" width="13.125" style="1687" customWidth="1"/>
    <col min="12026" max="12031" width="12.125" style="1687" customWidth="1"/>
    <col min="12032" max="12033" width="11.625" style="1687" customWidth="1"/>
    <col min="12034" max="12038" width="11.875" style="1687" customWidth="1"/>
    <col min="12039" max="12280" width="9" style="1687"/>
    <col min="12281" max="12281" width="13.125" style="1687" customWidth="1"/>
    <col min="12282" max="12287" width="12.125" style="1687" customWidth="1"/>
    <col min="12288" max="12289" width="11.625" style="1687" customWidth="1"/>
    <col min="12290" max="12294" width="11.875" style="1687" customWidth="1"/>
    <col min="12295" max="12536" width="9" style="1687"/>
    <col min="12537" max="12537" width="13.125" style="1687" customWidth="1"/>
    <col min="12538" max="12543" width="12.125" style="1687" customWidth="1"/>
    <col min="12544" max="12545" width="11.625" style="1687" customWidth="1"/>
    <col min="12546" max="12550" width="11.875" style="1687" customWidth="1"/>
    <col min="12551" max="12792" width="9" style="1687"/>
    <col min="12793" max="12793" width="13.125" style="1687" customWidth="1"/>
    <col min="12794" max="12799" width="12.125" style="1687" customWidth="1"/>
    <col min="12800" max="12801" width="11.625" style="1687" customWidth="1"/>
    <col min="12802" max="12806" width="11.875" style="1687" customWidth="1"/>
    <col min="12807" max="13048" width="9" style="1687"/>
    <col min="13049" max="13049" width="13.125" style="1687" customWidth="1"/>
    <col min="13050" max="13055" width="12.125" style="1687" customWidth="1"/>
    <col min="13056" max="13057" width="11.625" style="1687" customWidth="1"/>
    <col min="13058" max="13062" width="11.875" style="1687" customWidth="1"/>
    <col min="13063" max="13304" width="9" style="1687"/>
    <col min="13305" max="13305" width="13.125" style="1687" customWidth="1"/>
    <col min="13306" max="13311" width="12.125" style="1687" customWidth="1"/>
    <col min="13312" max="13313" width="11.625" style="1687" customWidth="1"/>
    <col min="13314" max="13318" width="11.875" style="1687" customWidth="1"/>
    <col min="13319" max="13560" width="9" style="1687"/>
    <col min="13561" max="13561" width="13.125" style="1687" customWidth="1"/>
    <col min="13562" max="13567" width="12.125" style="1687" customWidth="1"/>
    <col min="13568" max="13569" width="11.625" style="1687" customWidth="1"/>
    <col min="13570" max="13574" width="11.875" style="1687" customWidth="1"/>
    <col min="13575" max="13816" width="9" style="1687"/>
    <col min="13817" max="13817" width="13.125" style="1687" customWidth="1"/>
    <col min="13818" max="13823" width="12.125" style="1687" customWidth="1"/>
    <col min="13824" max="13825" width="11.625" style="1687" customWidth="1"/>
    <col min="13826" max="13830" width="11.875" style="1687" customWidth="1"/>
    <col min="13831" max="14072" width="9" style="1687"/>
    <col min="14073" max="14073" width="13.125" style="1687" customWidth="1"/>
    <col min="14074" max="14079" width="12.125" style="1687" customWidth="1"/>
    <col min="14080" max="14081" width="11.625" style="1687" customWidth="1"/>
    <col min="14082" max="14086" width="11.875" style="1687" customWidth="1"/>
    <col min="14087" max="14328" width="9" style="1687"/>
    <col min="14329" max="14329" width="13.125" style="1687" customWidth="1"/>
    <col min="14330" max="14335" width="12.125" style="1687" customWidth="1"/>
    <col min="14336" max="14337" width="11.625" style="1687" customWidth="1"/>
    <col min="14338" max="14342" width="11.875" style="1687" customWidth="1"/>
    <col min="14343" max="14584" width="9" style="1687"/>
    <col min="14585" max="14585" width="13.125" style="1687" customWidth="1"/>
    <col min="14586" max="14591" width="12.125" style="1687" customWidth="1"/>
    <col min="14592" max="14593" width="11.625" style="1687" customWidth="1"/>
    <col min="14594" max="14598" width="11.875" style="1687" customWidth="1"/>
    <col min="14599" max="14840" width="9" style="1687"/>
    <col min="14841" max="14841" width="13.125" style="1687" customWidth="1"/>
    <col min="14842" max="14847" width="12.125" style="1687" customWidth="1"/>
    <col min="14848" max="14849" width="11.625" style="1687" customWidth="1"/>
    <col min="14850" max="14854" width="11.875" style="1687" customWidth="1"/>
    <col min="14855" max="15096" width="9" style="1687"/>
    <col min="15097" max="15097" width="13.125" style="1687" customWidth="1"/>
    <col min="15098" max="15103" width="12.125" style="1687" customWidth="1"/>
    <col min="15104" max="15105" width="11.625" style="1687" customWidth="1"/>
    <col min="15106" max="15110" width="11.875" style="1687" customWidth="1"/>
    <col min="15111" max="15352" width="9" style="1687"/>
    <col min="15353" max="15353" width="13.125" style="1687" customWidth="1"/>
    <col min="15354" max="15359" width="12.125" style="1687" customWidth="1"/>
    <col min="15360" max="15361" width="11.625" style="1687" customWidth="1"/>
    <col min="15362" max="15366" width="11.875" style="1687" customWidth="1"/>
    <col min="15367" max="15608" width="9" style="1687"/>
    <col min="15609" max="15609" width="13.125" style="1687" customWidth="1"/>
    <col min="15610" max="15615" width="12.125" style="1687" customWidth="1"/>
    <col min="15616" max="15617" width="11.625" style="1687" customWidth="1"/>
    <col min="15618" max="15622" width="11.875" style="1687" customWidth="1"/>
    <col min="15623" max="15864" width="9" style="1687"/>
    <col min="15865" max="15865" width="13.125" style="1687" customWidth="1"/>
    <col min="15866" max="15871" width="12.125" style="1687" customWidth="1"/>
    <col min="15872" max="15873" width="11.625" style="1687" customWidth="1"/>
    <col min="15874" max="15878" width="11.875" style="1687" customWidth="1"/>
    <col min="15879" max="16120" width="9" style="1687"/>
    <col min="16121" max="16121" width="13.125" style="1687" customWidth="1"/>
    <col min="16122" max="16127" width="12.125" style="1687" customWidth="1"/>
    <col min="16128" max="16129" width="11.625" style="1687" customWidth="1"/>
    <col min="16130" max="16134" width="11.875" style="1687" customWidth="1"/>
    <col min="16135" max="16384" width="9" style="1687"/>
  </cols>
  <sheetData>
    <row r="1" spans="1:18" ht="25.5" customHeight="1">
      <c r="A1" s="1686" t="s">
        <v>1255</v>
      </c>
      <c r="F1" s="185" t="s">
        <v>1256</v>
      </c>
    </row>
    <row r="2" spans="1:18" ht="16.5" customHeight="1">
      <c r="A2" s="1688"/>
      <c r="B2" s="1689" t="s">
        <v>739</v>
      </c>
      <c r="C2" s="1417" t="s">
        <v>3023</v>
      </c>
      <c r="D2" s="1417" t="s">
        <v>3049</v>
      </c>
      <c r="E2" s="1773" t="s">
        <v>3912</v>
      </c>
      <c r="F2" s="1773" t="s">
        <v>3913</v>
      </c>
      <c r="Q2" s="1687"/>
      <c r="R2" s="1687"/>
    </row>
    <row r="3" spans="1:18" ht="16.5" customHeight="1">
      <c r="A3" s="1690" t="s">
        <v>1257</v>
      </c>
      <c r="B3" s="1691">
        <v>16721996</v>
      </c>
      <c r="C3" s="1389">
        <f>SUM(C4:C25)</f>
        <v>20597958</v>
      </c>
      <c r="D3" s="1389">
        <f>SUM(D4:D25)</f>
        <v>19863452</v>
      </c>
      <c r="E3" s="1389">
        <f>SUM(E4:E25)</f>
        <v>18607044</v>
      </c>
      <c r="F3" s="1389">
        <f>SUM(F4:F25)</f>
        <v>17788340</v>
      </c>
      <c r="Q3" s="1687"/>
      <c r="R3" s="1687"/>
    </row>
    <row r="4" spans="1:18" ht="16.5" customHeight="1">
      <c r="A4" s="1508" t="s">
        <v>1258</v>
      </c>
      <c r="B4" s="53">
        <v>3691580</v>
      </c>
      <c r="C4" s="439">
        <v>3734281</v>
      </c>
      <c r="D4" s="60">
        <v>3694860</v>
      </c>
      <c r="E4" s="439">
        <v>3764879</v>
      </c>
      <c r="F4" s="60">
        <v>3803944</v>
      </c>
      <c r="Q4" s="1687"/>
      <c r="R4" s="1687"/>
    </row>
    <row r="5" spans="1:18" ht="16.5" customHeight="1">
      <c r="A5" s="1692" t="s">
        <v>1259</v>
      </c>
      <c r="B5" s="53">
        <v>150413</v>
      </c>
      <c r="C5" s="439">
        <v>160751</v>
      </c>
      <c r="D5" s="60">
        <v>163129</v>
      </c>
      <c r="E5" s="439">
        <v>167179</v>
      </c>
      <c r="F5" s="60">
        <v>168465</v>
      </c>
      <c r="Q5" s="1687"/>
      <c r="R5" s="1687"/>
    </row>
    <row r="6" spans="1:18" ht="16.5" customHeight="1">
      <c r="A6" s="1692" t="s">
        <v>1260</v>
      </c>
      <c r="B6" s="53">
        <v>3306</v>
      </c>
      <c r="C6" s="439">
        <v>3796</v>
      </c>
      <c r="D6" s="60">
        <v>3174</v>
      </c>
      <c r="E6" s="439">
        <v>1576</v>
      </c>
      <c r="F6" s="60">
        <v>1247</v>
      </c>
      <c r="Q6" s="1687"/>
      <c r="R6" s="1687"/>
    </row>
    <row r="7" spans="1:18" ht="16.5" customHeight="1">
      <c r="A7" s="1693" t="s">
        <v>1261</v>
      </c>
      <c r="B7" s="1694">
        <v>18082</v>
      </c>
      <c r="C7" s="1695">
        <v>16128</v>
      </c>
      <c r="D7" s="1696">
        <v>20006</v>
      </c>
      <c r="E7" s="1695">
        <v>25459</v>
      </c>
      <c r="F7" s="1696">
        <v>25261</v>
      </c>
      <c r="Q7" s="1687"/>
      <c r="R7" s="1687"/>
    </row>
    <row r="8" spans="1:18" ht="16.5" customHeight="1">
      <c r="A8" s="1692" t="s">
        <v>1262</v>
      </c>
      <c r="B8" s="53">
        <v>10072</v>
      </c>
      <c r="C8" s="439">
        <v>18831</v>
      </c>
      <c r="D8" s="60">
        <v>23258</v>
      </c>
      <c r="E8" s="439">
        <v>22358</v>
      </c>
      <c r="F8" s="60">
        <v>26647</v>
      </c>
      <c r="Q8" s="1687"/>
      <c r="R8" s="1687"/>
    </row>
    <row r="9" spans="1:18" ht="16.5" customHeight="1">
      <c r="A9" s="1692" t="s">
        <v>3132</v>
      </c>
      <c r="B9" s="53" t="s">
        <v>680</v>
      </c>
      <c r="C9" s="59">
        <v>16096</v>
      </c>
      <c r="D9" s="60">
        <v>51349</v>
      </c>
      <c r="E9" s="59">
        <v>76153</v>
      </c>
      <c r="F9" s="60">
        <v>100550</v>
      </c>
      <c r="Q9" s="1687"/>
      <c r="R9" s="1687"/>
    </row>
    <row r="10" spans="1:18" ht="16.5" customHeight="1">
      <c r="A10" s="1692" t="s">
        <v>1263</v>
      </c>
      <c r="B10" s="53">
        <v>526544</v>
      </c>
      <c r="C10" s="439">
        <v>643125</v>
      </c>
      <c r="D10" s="60">
        <v>699462</v>
      </c>
      <c r="E10" s="439">
        <v>726002</v>
      </c>
      <c r="F10" s="60">
        <v>721093</v>
      </c>
      <c r="Q10" s="1687"/>
      <c r="R10" s="1687"/>
    </row>
    <row r="11" spans="1:18" ht="16.5" customHeight="1">
      <c r="A11" s="1692" t="s">
        <v>1264</v>
      </c>
      <c r="B11" s="53">
        <v>22137</v>
      </c>
      <c r="C11" s="53" t="s">
        <v>680</v>
      </c>
      <c r="D11" s="53" t="s">
        <v>680</v>
      </c>
      <c r="E11" s="59">
        <v>151</v>
      </c>
      <c r="F11" s="60">
        <v>1563</v>
      </c>
      <c r="Q11" s="1687"/>
      <c r="R11" s="1687"/>
    </row>
    <row r="12" spans="1:18" ht="16.5" customHeight="1">
      <c r="A12" s="1693" t="s">
        <v>3914</v>
      </c>
      <c r="B12" s="1694">
        <v>7196</v>
      </c>
      <c r="C12" s="1697">
        <v>13092</v>
      </c>
      <c r="D12" s="1696">
        <v>13616</v>
      </c>
      <c r="E12" s="1697">
        <v>15547</v>
      </c>
      <c r="F12" s="1696">
        <v>17893</v>
      </c>
      <c r="Q12" s="1687"/>
      <c r="R12" s="1687"/>
    </row>
    <row r="13" spans="1:18" ht="16.5" customHeight="1">
      <c r="A13" s="1692" t="s">
        <v>1265</v>
      </c>
      <c r="B13" s="53">
        <v>95005</v>
      </c>
      <c r="C13" s="439">
        <v>29362</v>
      </c>
      <c r="D13" s="60">
        <v>95116</v>
      </c>
      <c r="E13" s="439">
        <v>26422</v>
      </c>
      <c r="F13" s="60">
        <v>27787</v>
      </c>
      <c r="Q13" s="1687"/>
      <c r="R13" s="1687"/>
    </row>
    <row r="14" spans="1:18" ht="16.5" customHeight="1">
      <c r="A14" s="1692" t="s">
        <v>1266</v>
      </c>
      <c r="B14" s="53">
        <v>5283452</v>
      </c>
      <c r="C14" s="439">
        <v>5564802</v>
      </c>
      <c r="D14" s="60">
        <v>5888085</v>
      </c>
      <c r="E14" s="439">
        <v>5781247</v>
      </c>
      <c r="F14" s="60">
        <v>5540511</v>
      </c>
      <c r="Q14" s="1687"/>
      <c r="R14" s="1687"/>
    </row>
    <row r="15" spans="1:18" ht="16.5" customHeight="1">
      <c r="A15" s="1692" t="s">
        <v>1267</v>
      </c>
      <c r="B15" s="53">
        <v>2555</v>
      </c>
      <c r="C15" s="439">
        <v>2834</v>
      </c>
      <c r="D15" s="60">
        <v>2561</v>
      </c>
      <c r="E15" s="439">
        <v>2325</v>
      </c>
      <c r="F15" s="60">
        <v>2432</v>
      </c>
      <c r="Q15" s="1687"/>
      <c r="R15" s="1687"/>
    </row>
    <row r="16" spans="1:18" ht="16.5" customHeight="1">
      <c r="A16" s="1693" t="s">
        <v>1268</v>
      </c>
      <c r="B16" s="1694">
        <v>248829</v>
      </c>
      <c r="C16" s="1695">
        <v>226759</v>
      </c>
      <c r="D16" s="1696">
        <v>215966</v>
      </c>
      <c r="E16" s="1695">
        <v>197247</v>
      </c>
      <c r="F16" s="1696">
        <v>158014</v>
      </c>
      <c r="Q16" s="1687"/>
      <c r="R16" s="1687"/>
    </row>
    <row r="17" spans="1:18" ht="16.5" customHeight="1">
      <c r="A17" s="1692" t="s">
        <v>1269</v>
      </c>
      <c r="B17" s="53">
        <v>275990</v>
      </c>
      <c r="C17" s="439">
        <f>168362+71798</f>
        <v>240160</v>
      </c>
      <c r="D17" s="60">
        <f>166497+69542</f>
        <v>236039</v>
      </c>
      <c r="E17" s="439">
        <v>226757</v>
      </c>
      <c r="F17" s="60">
        <v>178550</v>
      </c>
      <c r="Q17" s="1687"/>
      <c r="R17" s="1687"/>
    </row>
    <row r="18" spans="1:18" ht="16.5" customHeight="1">
      <c r="A18" s="1692" t="s">
        <v>1270</v>
      </c>
      <c r="B18" s="53">
        <v>1885224</v>
      </c>
      <c r="C18" s="439">
        <v>5535909</v>
      </c>
      <c r="D18" s="60">
        <v>3869572</v>
      </c>
      <c r="E18" s="439">
        <v>2980674</v>
      </c>
      <c r="F18" s="60">
        <v>2602078</v>
      </c>
      <c r="Q18" s="1687"/>
      <c r="R18" s="1687"/>
    </row>
    <row r="19" spans="1:18" ht="16.5" customHeight="1">
      <c r="A19" s="1692" t="s">
        <v>1271</v>
      </c>
      <c r="B19" s="53">
        <v>1903606</v>
      </c>
      <c r="C19" s="439">
        <v>1768245</v>
      </c>
      <c r="D19" s="60">
        <v>1409546</v>
      </c>
      <c r="E19" s="439">
        <v>1597630</v>
      </c>
      <c r="F19" s="60">
        <v>1736188</v>
      </c>
      <c r="Q19" s="1687"/>
      <c r="R19" s="1687"/>
    </row>
    <row r="20" spans="1:18" ht="16.5" customHeight="1">
      <c r="A20" s="1693" t="s">
        <v>1272</v>
      </c>
      <c r="B20" s="1694">
        <v>24614</v>
      </c>
      <c r="C20" s="1695">
        <v>163602</v>
      </c>
      <c r="D20" s="1696">
        <v>85123</v>
      </c>
      <c r="E20" s="1695">
        <v>27794</v>
      </c>
      <c r="F20" s="1696">
        <v>46581</v>
      </c>
      <c r="Q20" s="1687"/>
      <c r="R20" s="1687"/>
    </row>
    <row r="21" spans="1:18" ht="16.5" customHeight="1">
      <c r="A21" s="1692" t="s">
        <v>1273</v>
      </c>
      <c r="B21" s="53">
        <v>286850</v>
      </c>
      <c r="C21" s="439">
        <v>235022</v>
      </c>
      <c r="D21" s="60">
        <v>280514</v>
      </c>
      <c r="E21" s="439">
        <v>285914</v>
      </c>
      <c r="F21" s="60">
        <v>254793</v>
      </c>
      <c r="Q21" s="1687"/>
      <c r="R21" s="1687"/>
    </row>
    <row r="22" spans="1:18" ht="16.5" customHeight="1">
      <c r="A22" s="1698" t="s">
        <v>1274</v>
      </c>
      <c r="B22" s="53">
        <v>153882</v>
      </c>
      <c r="C22" s="439">
        <v>182032</v>
      </c>
      <c r="D22" s="60">
        <v>383923</v>
      </c>
      <c r="E22" s="439">
        <v>367749</v>
      </c>
      <c r="F22" s="60">
        <v>384840</v>
      </c>
      <c r="Q22" s="1687"/>
      <c r="R22" s="1687"/>
    </row>
    <row r="23" spans="1:18" ht="16.5" customHeight="1">
      <c r="A23" s="1698" t="s">
        <v>1275</v>
      </c>
      <c r="B23" s="53">
        <v>586162</v>
      </c>
      <c r="C23" s="439">
        <v>561443</v>
      </c>
      <c r="D23" s="60">
        <v>678984</v>
      </c>
      <c r="E23" s="439">
        <v>881676</v>
      </c>
      <c r="F23" s="60">
        <v>714522</v>
      </c>
      <c r="Q23" s="1687"/>
      <c r="R23" s="1687"/>
    </row>
    <row r="24" spans="1:18" ht="16.5" customHeight="1">
      <c r="A24" s="1693" t="s">
        <v>1276</v>
      </c>
      <c r="B24" s="1694">
        <v>504963</v>
      </c>
      <c r="C24" s="1696">
        <v>509728</v>
      </c>
      <c r="D24" s="1696">
        <v>493712</v>
      </c>
      <c r="E24" s="1696">
        <v>524872</v>
      </c>
      <c r="F24" s="1696">
        <v>540324</v>
      </c>
      <c r="Q24" s="1687"/>
      <c r="R24" s="1687"/>
    </row>
    <row r="25" spans="1:18" ht="16.5" customHeight="1">
      <c r="A25" s="1699" t="s">
        <v>3133</v>
      </c>
      <c r="B25" s="110">
        <v>1041534</v>
      </c>
      <c r="C25" s="63">
        <v>971960</v>
      </c>
      <c r="D25" s="63">
        <v>1555457</v>
      </c>
      <c r="E25" s="63">
        <v>907433</v>
      </c>
      <c r="F25" s="63">
        <v>735057</v>
      </c>
      <c r="Q25" s="1687"/>
      <c r="R25" s="1687"/>
    </row>
    <row r="26" spans="1:18" ht="16.5" customHeight="1">
      <c r="A26" s="528" t="s">
        <v>1277</v>
      </c>
      <c r="C26" s="1700"/>
      <c r="D26" s="1700"/>
      <c r="E26" s="231"/>
      <c r="G26" s="1435"/>
    </row>
    <row r="27" spans="1:18" ht="16.5" customHeight="1">
      <c r="C27" s="1700"/>
      <c r="D27" s="1700"/>
      <c r="E27" s="231"/>
      <c r="G27" s="1435"/>
    </row>
    <row r="28" spans="1:18" ht="25.5" customHeight="1">
      <c r="A28" s="1686" t="s">
        <v>1278</v>
      </c>
      <c r="F28" s="185" t="s">
        <v>1256</v>
      </c>
      <c r="G28" s="1435"/>
    </row>
    <row r="29" spans="1:18" ht="16.5" customHeight="1">
      <c r="A29" s="1701"/>
      <c r="B29" s="1503" t="s">
        <v>725</v>
      </c>
      <c r="C29" s="1418" t="s">
        <v>2971</v>
      </c>
      <c r="D29" s="1418" t="s">
        <v>3022</v>
      </c>
      <c r="E29" s="1781" t="s">
        <v>3744</v>
      </c>
      <c r="F29" s="1781" t="s">
        <v>3745</v>
      </c>
      <c r="Q29" s="1687"/>
      <c r="R29" s="1687"/>
    </row>
    <row r="30" spans="1:18" ht="16.5" customHeight="1">
      <c r="A30" s="1702" t="s">
        <v>1257</v>
      </c>
      <c r="B30" s="1703">
        <v>16160553</v>
      </c>
      <c r="C30" s="332">
        <f>SUM(C31:C42)</f>
        <v>19918974</v>
      </c>
      <c r="D30" s="332">
        <f>SUM(D31:D42)</f>
        <v>18981776</v>
      </c>
      <c r="E30" s="332">
        <f>SUM(E31:E42)</f>
        <v>17892522</v>
      </c>
      <c r="F30" s="332">
        <f>SUM(F31:F42)</f>
        <v>17179642</v>
      </c>
      <c r="Q30" s="1687"/>
      <c r="R30" s="1687"/>
    </row>
    <row r="31" spans="1:18" ht="16.5" customHeight="1">
      <c r="A31" s="510" t="s">
        <v>1279</v>
      </c>
      <c r="B31" s="53">
        <v>179252</v>
      </c>
      <c r="C31" s="59">
        <v>174870</v>
      </c>
      <c r="D31" s="60">
        <v>171296</v>
      </c>
      <c r="E31" s="59">
        <v>172586</v>
      </c>
      <c r="F31" s="60">
        <v>170942</v>
      </c>
      <c r="Q31" s="1687"/>
      <c r="R31" s="1687"/>
    </row>
    <row r="32" spans="1:18" ht="16.5" customHeight="1">
      <c r="A32" s="510" t="s">
        <v>1280</v>
      </c>
      <c r="B32" s="53">
        <v>2461590</v>
      </c>
      <c r="C32" s="59">
        <v>5439891</v>
      </c>
      <c r="D32" s="60">
        <v>3915398</v>
      </c>
      <c r="E32" s="59">
        <v>2643636</v>
      </c>
      <c r="F32" s="60">
        <v>2564975</v>
      </c>
      <c r="Q32" s="1687"/>
      <c r="R32" s="1687"/>
    </row>
    <row r="33" spans="1:18" ht="16.5" customHeight="1">
      <c r="A33" s="510" t="s">
        <v>1281</v>
      </c>
      <c r="B33" s="53">
        <v>4471404</v>
      </c>
      <c r="C33" s="59">
        <v>4624494</v>
      </c>
      <c r="D33" s="60">
        <v>5603988</v>
      </c>
      <c r="E33" s="59">
        <v>5760723</v>
      </c>
      <c r="F33" s="60">
        <v>5856529</v>
      </c>
      <c r="Q33" s="1687"/>
      <c r="R33" s="1687"/>
    </row>
    <row r="34" spans="1:18" ht="16.5" customHeight="1">
      <c r="A34" s="1704" t="s">
        <v>1282</v>
      </c>
      <c r="B34" s="1694">
        <v>1720201</v>
      </c>
      <c r="C34" s="1697">
        <v>1859558</v>
      </c>
      <c r="D34" s="1696">
        <v>2102908</v>
      </c>
      <c r="E34" s="1697">
        <v>2081852</v>
      </c>
      <c r="F34" s="1696">
        <v>2022575</v>
      </c>
      <c r="Q34" s="1687"/>
      <c r="R34" s="1687"/>
    </row>
    <row r="35" spans="1:18" ht="16.5" customHeight="1">
      <c r="A35" s="510" t="s">
        <v>1283</v>
      </c>
      <c r="B35" s="53">
        <v>163837</v>
      </c>
      <c r="C35" s="59">
        <v>164988</v>
      </c>
      <c r="D35" s="60">
        <v>169640</v>
      </c>
      <c r="E35" s="59">
        <v>190282</v>
      </c>
      <c r="F35" s="60">
        <v>146073</v>
      </c>
      <c r="Q35" s="1687"/>
      <c r="R35" s="1687"/>
    </row>
    <row r="36" spans="1:18" ht="16.5" customHeight="1">
      <c r="A36" s="510" t="s">
        <v>1284</v>
      </c>
      <c r="B36" s="53">
        <v>788249</v>
      </c>
      <c r="C36" s="59">
        <v>859376</v>
      </c>
      <c r="D36" s="60">
        <v>765467</v>
      </c>
      <c r="E36" s="59">
        <v>858692</v>
      </c>
      <c r="F36" s="60">
        <v>731462</v>
      </c>
      <c r="Q36" s="1687"/>
      <c r="R36" s="1687"/>
    </row>
    <row r="37" spans="1:18" ht="16.5" customHeight="1">
      <c r="A37" s="510" t="s">
        <v>1285</v>
      </c>
      <c r="B37" s="53">
        <v>594782</v>
      </c>
      <c r="C37" s="59">
        <v>845757</v>
      </c>
      <c r="D37" s="60">
        <v>597516</v>
      </c>
      <c r="E37" s="59">
        <v>787968</v>
      </c>
      <c r="F37" s="60">
        <v>596940</v>
      </c>
      <c r="Q37" s="1687"/>
      <c r="R37" s="1687"/>
    </row>
    <row r="38" spans="1:18" ht="16.5" customHeight="1">
      <c r="A38" s="1704" t="s">
        <v>1286</v>
      </c>
      <c r="B38" s="1694">
        <v>2290430</v>
      </c>
      <c r="C38" s="1697">
        <v>1943942</v>
      </c>
      <c r="D38" s="1696">
        <v>1982238</v>
      </c>
      <c r="E38" s="1697">
        <v>1803185</v>
      </c>
      <c r="F38" s="1696">
        <v>1797981</v>
      </c>
      <c r="Q38" s="1687"/>
      <c r="R38" s="1687"/>
    </row>
    <row r="39" spans="1:18" ht="16.5" customHeight="1">
      <c r="A39" s="510" t="s">
        <v>1287</v>
      </c>
      <c r="B39" s="53">
        <v>617115</v>
      </c>
      <c r="C39" s="59">
        <v>582789</v>
      </c>
      <c r="D39" s="60">
        <v>579324</v>
      </c>
      <c r="E39" s="59">
        <v>551142</v>
      </c>
      <c r="F39" s="60">
        <v>561626</v>
      </c>
      <c r="Q39" s="1687"/>
      <c r="R39" s="1687"/>
    </row>
    <row r="40" spans="1:18" ht="16.5" customHeight="1">
      <c r="A40" s="510" t="s">
        <v>1288</v>
      </c>
      <c r="B40" s="53">
        <v>1209602</v>
      </c>
      <c r="C40" s="59">
        <v>1700381</v>
      </c>
      <c r="D40" s="60">
        <v>1360237</v>
      </c>
      <c r="E40" s="59">
        <v>1300234</v>
      </c>
      <c r="F40" s="60">
        <v>1160980</v>
      </c>
      <c r="Q40" s="1687"/>
      <c r="R40" s="1687"/>
    </row>
    <row r="41" spans="1:18" ht="16.5" customHeight="1">
      <c r="A41" s="510" t="s">
        <v>1289</v>
      </c>
      <c r="B41" s="53" t="s">
        <v>111</v>
      </c>
      <c r="C41" s="59">
        <v>0</v>
      </c>
      <c r="D41" s="60">
        <v>0</v>
      </c>
      <c r="E41" s="59">
        <v>22664</v>
      </c>
      <c r="F41" s="60">
        <v>24211</v>
      </c>
      <c r="Q41" s="1687"/>
      <c r="R41" s="1687"/>
    </row>
    <row r="42" spans="1:18" ht="16.5" customHeight="1">
      <c r="A42" s="1423" t="s">
        <v>1290</v>
      </c>
      <c r="B42" s="110">
        <v>1664091</v>
      </c>
      <c r="C42" s="62">
        <v>1722928</v>
      </c>
      <c r="D42" s="63">
        <v>1733764</v>
      </c>
      <c r="E42" s="62">
        <v>1719558</v>
      </c>
      <c r="F42" s="63">
        <v>1545348</v>
      </c>
      <c r="Q42" s="1687"/>
      <c r="R42" s="1687"/>
    </row>
    <row r="43" spans="1:18" ht="16.5" customHeight="1">
      <c r="A43" s="528" t="s">
        <v>1277</v>
      </c>
      <c r="B43" s="2"/>
      <c r="C43" s="127"/>
      <c r="D43" s="4"/>
      <c r="E43" s="83"/>
      <c r="F43" s="83"/>
    </row>
    <row r="44" spans="1:18" ht="15" customHeight="1"/>
    <row r="45" spans="1:18" ht="15" customHeight="1"/>
    <row r="46" spans="1:18" ht="15" customHeight="1"/>
    <row r="47" spans="1:18" ht="15" customHeight="1"/>
    <row r="48" spans="1:18" ht="15" customHeight="1"/>
  </sheetData>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C3655-3FF7-4E6A-8CFB-511F0FE6B665}">
  <dimension ref="A1:AC40"/>
  <sheetViews>
    <sheetView view="pageBreakPreview" zoomScaleNormal="100" zoomScaleSheetLayoutView="100" workbookViewId="0">
      <selection activeCell="I50" sqref="I50"/>
    </sheetView>
  </sheetViews>
  <sheetFormatPr defaultRowHeight="20.100000000000001" customHeight="1"/>
  <cols>
    <col min="1" max="1" width="20.375" style="4" customWidth="1"/>
    <col min="2" max="3" width="10.625" style="83" customWidth="1"/>
    <col min="4" max="5" width="4.625" style="83" customWidth="1"/>
    <col min="6" max="7" width="10.625" style="185" customWidth="1"/>
    <col min="8" max="9" width="4.625" style="83" customWidth="1"/>
    <col min="10" max="10" width="9" style="4"/>
    <col min="11" max="11" width="10.5" style="1458" bestFit="1" customWidth="1"/>
    <col min="12" max="13" width="9" style="4"/>
    <col min="14" max="15" width="10.5" style="1458" bestFit="1" customWidth="1"/>
    <col min="16" max="17" width="9" style="4"/>
    <col min="18" max="19" width="10.5" style="1458" bestFit="1" customWidth="1"/>
    <col min="20" max="256" width="9" style="4"/>
    <col min="257" max="257" width="16.5" style="4" customWidth="1"/>
    <col min="258" max="258" width="9.5" style="4" customWidth="1"/>
    <col min="259" max="259" width="9.625" style="4" customWidth="1"/>
    <col min="260" max="261" width="8" style="4" customWidth="1"/>
    <col min="262" max="263" width="9.625" style="4" customWidth="1"/>
    <col min="264" max="265" width="8" style="4" customWidth="1"/>
    <col min="266" max="266" width="9" style="4"/>
    <col min="267" max="267" width="9.375" style="4" bestFit="1" customWidth="1"/>
    <col min="268" max="512" width="9" style="4"/>
    <col min="513" max="513" width="16.5" style="4" customWidth="1"/>
    <col min="514" max="514" width="9.5" style="4" customWidth="1"/>
    <col min="515" max="515" width="9.625" style="4" customWidth="1"/>
    <col min="516" max="517" width="8" style="4" customWidth="1"/>
    <col min="518" max="519" width="9.625" style="4" customWidth="1"/>
    <col min="520" max="521" width="8" style="4" customWidth="1"/>
    <col min="522" max="522" width="9" style="4"/>
    <col min="523" max="523" width="9.375" style="4" bestFit="1" customWidth="1"/>
    <col min="524" max="768" width="9" style="4"/>
    <col min="769" max="769" width="16.5" style="4" customWidth="1"/>
    <col min="770" max="770" width="9.5" style="4" customWidth="1"/>
    <col min="771" max="771" width="9.625" style="4" customWidth="1"/>
    <col min="772" max="773" width="8" style="4" customWidth="1"/>
    <col min="774" max="775" width="9.625" style="4" customWidth="1"/>
    <col min="776" max="777" width="8" style="4" customWidth="1"/>
    <col min="778" max="778" width="9" style="4"/>
    <col min="779" max="779" width="9.375" style="4" bestFit="1" customWidth="1"/>
    <col min="780" max="1024" width="9" style="4"/>
    <col min="1025" max="1025" width="16.5" style="4" customWidth="1"/>
    <col min="1026" max="1026" width="9.5" style="4" customWidth="1"/>
    <col min="1027" max="1027" width="9.625" style="4" customWidth="1"/>
    <col min="1028" max="1029" width="8" style="4" customWidth="1"/>
    <col min="1030" max="1031" width="9.625" style="4" customWidth="1"/>
    <col min="1032" max="1033" width="8" style="4" customWidth="1"/>
    <col min="1034" max="1034" width="9" style="4"/>
    <col min="1035" max="1035" width="9.375" style="4" bestFit="1" customWidth="1"/>
    <col min="1036" max="1280" width="9" style="4"/>
    <col min="1281" max="1281" width="16.5" style="4" customWidth="1"/>
    <col min="1282" max="1282" width="9.5" style="4" customWidth="1"/>
    <col min="1283" max="1283" width="9.625" style="4" customWidth="1"/>
    <col min="1284" max="1285" width="8" style="4" customWidth="1"/>
    <col min="1286" max="1287" width="9.625" style="4" customWidth="1"/>
    <col min="1288" max="1289" width="8" style="4" customWidth="1"/>
    <col min="1290" max="1290" width="9" style="4"/>
    <col min="1291" max="1291" width="9.375" style="4" bestFit="1" customWidth="1"/>
    <col min="1292" max="1536" width="9" style="4"/>
    <col min="1537" max="1537" width="16.5" style="4" customWidth="1"/>
    <col min="1538" max="1538" width="9.5" style="4" customWidth="1"/>
    <col min="1539" max="1539" width="9.625" style="4" customWidth="1"/>
    <col min="1540" max="1541" width="8" style="4" customWidth="1"/>
    <col min="1542" max="1543" width="9.625" style="4" customWidth="1"/>
    <col min="1544" max="1545" width="8" style="4" customWidth="1"/>
    <col min="1546" max="1546" width="9" style="4"/>
    <col min="1547" max="1547" width="9.375" style="4" bestFit="1" customWidth="1"/>
    <col min="1548" max="1792" width="9" style="4"/>
    <col min="1793" max="1793" width="16.5" style="4" customWidth="1"/>
    <col min="1794" max="1794" width="9.5" style="4" customWidth="1"/>
    <col min="1795" max="1795" width="9.625" style="4" customWidth="1"/>
    <col min="1796" max="1797" width="8" style="4" customWidth="1"/>
    <col min="1798" max="1799" width="9.625" style="4" customWidth="1"/>
    <col min="1800" max="1801" width="8" style="4" customWidth="1"/>
    <col min="1802" max="1802" width="9" style="4"/>
    <col min="1803" max="1803" width="9.375" style="4" bestFit="1" customWidth="1"/>
    <col min="1804" max="2048" width="9" style="4"/>
    <col min="2049" max="2049" width="16.5" style="4" customWidth="1"/>
    <col min="2050" max="2050" width="9.5" style="4" customWidth="1"/>
    <col min="2051" max="2051" width="9.625" style="4" customWidth="1"/>
    <col min="2052" max="2053" width="8" style="4" customWidth="1"/>
    <col min="2054" max="2055" width="9.625" style="4" customWidth="1"/>
    <col min="2056" max="2057" width="8" style="4" customWidth="1"/>
    <col min="2058" max="2058" width="9" style="4"/>
    <col min="2059" max="2059" width="9.375" style="4" bestFit="1" customWidth="1"/>
    <col min="2060" max="2304" width="9" style="4"/>
    <col min="2305" max="2305" width="16.5" style="4" customWidth="1"/>
    <col min="2306" max="2306" width="9.5" style="4" customWidth="1"/>
    <col min="2307" max="2307" width="9.625" style="4" customWidth="1"/>
    <col min="2308" max="2309" width="8" style="4" customWidth="1"/>
    <col min="2310" max="2311" width="9.625" style="4" customWidth="1"/>
    <col min="2312" max="2313" width="8" style="4" customWidth="1"/>
    <col min="2314" max="2314" width="9" style="4"/>
    <col min="2315" max="2315" width="9.375" style="4" bestFit="1" customWidth="1"/>
    <col min="2316" max="2560" width="9" style="4"/>
    <col min="2561" max="2561" width="16.5" style="4" customWidth="1"/>
    <col min="2562" max="2562" width="9.5" style="4" customWidth="1"/>
    <col min="2563" max="2563" width="9.625" style="4" customWidth="1"/>
    <col min="2564" max="2565" width="8" style="4" customWidth="1"/>
    <col min="2566" max="2567" width="9.625" style="4" customWidth="1"/>
    <col min="2568" max="2569" width="8" style="4" customWidth="1"/>
    <col min="2570" max="2570" width="9" style="4"/>
    <col min="2571" max="2571" width="9.375" style="4" bestFit="1" customWidth="1"/>
    <col min="2572" max="2816" width="9" style="4"/>
    <col min="2817" max="2817" width="16.5" style="4" customWidth="1"/>
    <col min="2818" max="2818" width="9.5" style="4" customWidth="1"/>
    <col min="2819" max="2819" width="9.625" style="4" customWidth="1"/>
    <col min="2820" max="2821" width="8" style="4" customWidth="1"/>
    <col min="2822" max="2823" width="9.625" style="4" customWidth="1"/>
    <col min="2824" max="2825" width="8" style="4" customWidth="1"/>
    <col min="2826" max="2826" width="9" style="4"/>
    <col min="2827" max="2827" width="9.375" style="4" bestFit="1" customWidth="1"/>
    <col min="2828" max="3072" width="9" style="4"/>
    <col min="3073" max="3073" width="16.5" style="4" customWidth="1"/>
    <col min="3074" max="3074" width="9.5" style="4" customWidth="1"/>
    <col min="3075" max="3075" width="9.625" style="4" customWidth="1"/>
    <col min="3076" max="3077" width="8" style="4" customWidth="1"/>
    <col min="3078" max="3079" width="9.625" style="4" customWidth="1"/>
    <col min="3080" max="3081" width="8" style="4" customWidth="1"/>
    <col min="3082" max="3082" width="9" style="4"/>
    <col min="3083" max="3083" width="9.375" style="4" bestFit="1" customWidth="1"/>
    <col min="3084" max="3328" width="9" style="4"/>
    <col min="3329" max="3329" width="16.5" style="4" customWidth="1"/>
    <col min="3330" max="3330" width="9.5" style="4" customWidth="1"/>
    <col min="3331" max="3331" width="9.625" style="4" customWidth="1"/>
    <col min="3332" max="3333" width="8" style="4" customWidth="1"/>
    <col min="3334" max="3335" width="9.625" style="4" customWidth="1"/>
    <col min="3336" max="3337" width="8" style="4" customWidth="1"/>
    <col min="3338" max="3338" width="9" style="4"/>
    <col min="3339" max="3339" width="9.375" style="4" bestFit="1" customWidth="1"/>
    <col min="3340" max="3584" width="9" style="4"/>
    <col min="3585" max="3585" width="16.5" style="4" customWidth="1"/>
    <col min="3586" max="3586" width="9.5" style="4" customWidth="1"/>
    <col min="3587" max="3587" width="9.625" style="4" customWidth="1"/>
    <col min="3588" max="3589" width="8" style="4" customWidth="1"/>
    <col min="3590" max="3591" width="9.625" style="4" customWidth="1"/>
    <col min="3592" max="3593" width="8" style="4" customWidth="1"/>
    <col min="3594" max="3594" width="9" style="4"/>
    <col min="3595" max="3595" width="9.375" style="4" bestFit="1" customWidth="1"/>
    <col min="3596" max="3840" width="9" style="4"/>
    <col min="3841" max="3841" width="16.5" style="4" customWidth="1"/>
    <col min="3842" max="3842" width="9.5" style="4" customWidth="1"/>
    <col min="3843" max="3843" width="9.625" style="4" customWidth="1"/>
    <col min="3844" max="3845" width="8" style="4" customWidth="1"/>
    <col min="3846" max="3847" width="9.625" style="4" customWidth="1"/>
    <col min="3848" max="3849" width="8" style="4" customWidth="1"/>
    <col min="3850" max="3850" width="9" style="4"/>
    <col min="3851" max="3851" width="9.375" style="4" bestFit="1" customWidth="1"/>
    <col min="3852" max="4096" width="9" style="4"/>
    <col min="4097" max="4097" width="16.5" style="4" customWidth="1"/>
    <col min="4098" max="4098" width="9.5" style="4" customWidth="1"/>
    <col min="4099" max="4099" width="9.625" style="4" customWidth="1"/>
    <col min="4100" max="4101" width="8" style="4" customWidth="1"/>
    <col min="4102" max="4103" width="9.625" style="4" customWidth="1"/>
    <col min="4104" max="4105" width="8" style="4" customWidth="1"/>
    <col min="4106" max="4106" width="9" style="4"/>
    <col min="4107" max="4107" width="9.375" style="4" bestFit="1" customWidth="1"/>
    <col min="4108" max="4352" width="9" style="4"/>
    <col min="4353" max="4353" width="16.5" style="4" customWidth="1"/>
    <col min="4354" max="4354" width="9.5" style="4" customWidth="1"/>
    <col min="4355" max="4355" width="9.625" style="4" customWidth="1"/>
    <col min="4356" max="4357" width="8" style="4" customWidth="1"/>
    <col min="4358" max="4359" width="9.625" style="4" customWidth="1"/>
    <col min="4360" max="4361" width="8" style="4" customWidth="1"/>
    <col min="4362" max="4362" width="9" style="4"/>
    <col min="4363" max="4363" width="9.375" style="4" bestFit="1" customWidth="1"/>
    <col min="4364" max="4608" width="9" style="4"/>
    <col min="4609" max="4609" width="16.5" style="4" customWidth="1"/>
    <col min="4610" max="4610" width="9.5" style="4" customWidth="1"/>
    <col min="4611" max="4611" width="9.625" style="4" customWidth="1"/>
    <col min="4612" max="4613" width="8" style="4" customWidth="1"/>
    <col min="4614" max="4615" width="9.625" style="4" customWidth="1"/>
    <col min="4616" max="4617" width="8" style="4" customWidth="1"/>
    <col min="4618" max="4618" width="9" style="4"/>
    <col min="4619" max="4619" width="9.375" style="4" bestFit="1" customWidth="1"/>
    <col min="4620" max="4864" width="9" style="4"/>
    <col min="4865" max="4865" width="16.5" style="4" customWidth="1"/>
    <col min="4866" max="4866" width="9.5" style="4" customWidth="1"/>
    <col min="4867" max="4867" width="9.625" style="4" customWidth="1"/>
    <col min="4868" max="4869" width="8" style="4" customWidth="1"/>
    <col min="4870" max="4871" width="9.625" style="4" customWidth="1"/>
    <col min="4872" max="4873" width="8" style="4" customWidth="1"/>
    <col min="4874" max="4874" width="9" style="4"/>
    <col min="4875" max="4875" width="9.375" style="4" bestFit="1" customWidth="1"/>
    <col min="4876" max="5120" width="9" style="4"/>
    <col min="5121" max="5121" width="16.5" style="4" customWidth="1"/>
    <col min="5122" max="5122" width="9.5" style="4" customWidth="1"/>
    <col min="5123" max="5123" width="9.625" style="4" customWidth="1"/>
    <col min="5124" max="5125" width="8" style="4" customWidth="1"/>
    <col min="5126" max="5127" width="9.625" style="4" customWidth="1"/>
    <col min="5128" max="5129" width="8" style="4" customWidth="1"/>
    <col min="5130" max="5130" width="9" style="4"/>
    <col min="5131" max="5131" width="9.375" style="4" bestFit="1" customWidth="1"/>
    <col min="5132" max="5376" width="9" style="4"/>
    <col min="5377" max="5377" width="16.5" style="4" customWidth="1"/>
    <col min="5378" max="5378" width="9.5" style="4" customWidth="1"/>
    <col min="5379" max="5379" width="9.625" style="4" customWidth="1"/>
    <col min="5380" max="5381" width="8" style="4" customWidth="1"/>
    <col min="5382" max="5383" width="9.625" style="4" customWidth="1"/>
    <col min="5384" max="5385" width="8" style="4" customWidth="1"/>
    <col min="5386" max="5386" width="9" style="4"/>
    <col min="5387" max="5387" width="9.375" style="4" bestFit="1" customWidth="1"/>
    <col min="5388" max="5632" width="9" style="4"/>
    <col min="5633" max="5633" width="16.5" style="4" customWidth="1"/>
    <col min="5634" max="5634" width="9.5" style="4" customWidth="1"/>
    <col min="5635" max="5635" width="9.625" style="4" customWidth="1"/>
    <col min="5636" max="5637" width="8" style="4" customWidth="1"/>
    <col min="5638" max="5639" width="9.625" style="4" customWidth="1"/>
    <col min="5640" max="5641" width="8" style="4" customWidth="1"/>
    <col min="5642" max="5642" width="9" style="4"/>
    <col min="5643" max="5643" width="9.375" style="4" bestFit="1" customWidth="1"/>
    <col min="5644" max="5888" width="9" style="4"/>
    <col min="5889" max="5889" width="16.5" style="4" customWidth="1"/>
    <col min="5890" max="5890" width="9.5" style="4" customWidth="1"/>
    <col min="5891" max="5891" width="9.625" style="4" customWidth="1"/>
    <col min="5892" max="5893" width="8" style="4" customWidth="1"/>
    <col min="5894" max="5895" width="9.625" style="4" customWidth="1"/>
    <col min="5896" max="5897" width="8" style="4" customWidth="1"/>
    <col min="5898" max="5898" width="9" style="4"/>
    <col min="5899" max="5899" width="9.375" style="4" bestFit="1" customWidth="1"/>
    <col min="5900" max="6144" width="9" style="4"/>
    <col min="6145" max="6145" width="16.5" style="4" customWidth="1"/>
    <col min="6146" max="6146" width="9.5" style="4" customWidth="1"/>
    <col min="6147" max="6147" width="9.625" style="4" customWidth="1"/>
    <col min="6148" max="6149" width="8" style="4" customWidth="1"/>
    <col min="6150" max="6151" width="9.625" style="4" customWidth="1"/>
    <col min="6152" max="6153" width="8" style="4" customWidth="1"/>
    <col min="6154" max="6154" width="9" style="4"/>
    <col min="6155" max="6155" width="9.375" style="4" bestFit="1" customWidth="1"/>
    <col min="6156" max="6400" width="9" style="4"/>
    <col min="6401" max="6401" width="16.5" style="4" customWidth="1"/>
    <col min="6402" max="6402" width="9.5" style="4" customWidth="1"/>
    <col min="6403" max="6403" width="9.625" style="4" customWidth="1"/>
    <col min="6404" max="6405" width="8" style="4" customWidth="1"/>
    <col min="6406" max="6407" width="9.625" style="4" customWidth="1"/>
    <col min="6408" max="6409" width="8" style="4" customWidth="1"/>
    <col min="6410" max="6410" width="9" style="4"/>
    <col min="6411" max="6411" width="9.375" style="4" bestFit="1" customWidth="1"/>
    <col min="6412" max="6656" width="9" style="4"/>
    <col min="6657" max="6657" width="16.5" style="4" customWidth="1"/>
    <col min="6658" max="6658" width="9.5" style="4" customWidth="1"/>
    <col min="6659" max="6659" width="9.625" style="4" customWidth="1"/>
    <col min="6660" max="6661" width="8" style="4" customWidth="1"/>
    <col min="6662" max="6663" width="9.625" style="4" customWidth="1"/>
    <col min="6664" max="6665" width="8" style="4" customWidth="1"/>
    <col min="6666" max="6666" width="9" style="4"/>
    <col min="6667" max="6667" width="9.375" style="4" bestFit="1" customWidth="1"/>
    <col min="6668" max="6912" width="9" style="4"/>
    <col min="6913" max="6913" width="16.5" style="4" customWidth="1"/>
    <col min="6914" max="6914" width="9.5" style="4" customWidth="1"/>
    <col min="6915" max="6915" width="9.625" style="4" customWidth="1"/>
    <col min="6916" max="6917" width="8" style="4" customWidth="1"/>
    <col min="6918" max="6919" width="9.625" style="4" customWidth="1"/>
    <col min="6920" max="6921" width="8" style="4" customWidth="1"/>
    <col min="6922" max="6922" width="9" style="4"/>
    <col min="6923" max="6923" width="9.375" style="4" bestFit="1" customWidth="1"/>
    <col min="6924" max="7168" width="9" style="4"/>
    <col min="7169" max="7169" width="16.5" style="4" customWidth="1"/>
    <col min="7170" max="7170" width="9.5" style="4" customWidth="1"/>
    <col min="7171" max="7171" width="9.625" style="4" customWidth="1"/>
    <col min="7172" max="7173" width="8" style="4" customWidth="1"/>
    <col min="7174" max="7175" width="9.625" style="4" customWidth="1"/>
    <col min="7176" max="7177" width="8" style="4" customWidth="1"/>
    <col min="7178" max="7178" width="9" style="4"/>
    <col min="7179" max="7179" width="9.375" style="4" bestFit="1" customWidth="1"/>
    <col min="7180" max="7424" width="9" style="4"/>
    <col min="7425" max="7425" width="16.5" style="4" customWidth="1"/>
    <col min="7426" max="7426" width="9.5" style="4" customWidth="1"/>
    <col min="7427" max="7427" width="9.625" style="4" customWidth="1"/>
    <col min="7428" max="7429" width="8" style="4" customWidth="1"/>
    <col min="7430" max="7431" width="9.625" style="4" customWidth="1"/>
    <col min="7432" max="7433" width="8" style="4" customWidth="1"/>
    <col min="7434" max="7434" width="9" style="4"/>
    <col min="7435" max="7435" width="9.375" style="4" bestFit="1" customWidth="1"/>
    <col min="7436" max="7680" width="9" style="4"/>
    <col min="7681" max="7681" width="16.5" style="4" customWidth="1"/>
    <col min="7682" max="7682" width="9.5" style="4" customWidth="1"/>
    <col min="7683" max="7683" width="9.625" style="4" customWidth="1"/>
    <col min="7684" max="7685" width="8" style="4" customWidth="1"/>
    <col min="7686" max="7687" width="9.625" style="4" customWidth="1"/>
    <col min="7688" max="7689" width="8" style="4" customWidth="1"/>
    <col min="7690" max="7690" width="9" style="4"/>
    <col min="7691" max="7691" width="9.375" style="4" bestFit="1" customWidth="1"/>
    <col min="7692" max="7936" width="9" style="4"/>
    <col min="7937" max="7937" width="16.5" style="4" customWidth="1"/>
    <col min="7938" max="7938" width="9.5" style="4" customWidth="1"/>
    <col min="7939" max="7939" width="9.625" style="4" customWidth="1"/>
    <col min="7940" max="7941" width="8" style="4" customWidth="1"/>
    <col min="7942" max="7943" width="9.625" style="4" customWidth="1"/>
    <col min="7944" max="7945" width="8" style="4" customWidth="1"/>
    <col min="7946" max="7946" width="9" style="4"/>
    <col min="7947" max="7947" width="9.375" style="4" bestFit="1" customWidth="1"/>
    <col min="7948" max="8192" width="9" style="4"/>
    <col min="8193" max="8193" width="16.5" style="4" customWidth="1"/>
    <col min="8194" max="8194" width="9.5" style="4" customWidth="1"/>
    <col min="8195" max="8195" width="9.625" style="4" customWidth="1"/>
    <col min="8196" max="8197" width="8" style="4" customWidth="1"/>
    <col min="8198" max="8199" width="9.625" style="4" customWidth="1"/>
    <col min="8200" max="8201" width="8" style="4" customWidth="1"/>
    <col min="8202" max="8202" width="9" style="4"/>
    <col min="8203" max="8203" width="9.375" style="4" bestFit="1" customWidth="1"/>
    <col min="8204" max="8448" width="9" style="4"/>
    <col min="8449" max="8449" width="16.5" style="4" customWidth="1"/>
    <col min="8450" max="8450" width="9.5" style="4" customWidth="1"/>
    <col min="8451" max="8451" width="9.625" style="4" customWidth="1"/>
    <col min="8452" max="8453" width="8" style="4" customWidth="1"/>
    <col min="8454" max="8455" width="9.625" style="4" customWidth="1"/>
    <col min="8456" max="8457" width="8" style="4" customWidth="1"/>
    <col min="8458" max="8458" width="9" style="4"/>
    <col min="8459" max="8459" width="9.375" style="4" bestFit="1" customWidth="1"/>
    <col min="8460" max="8704" width="9" style="4"/>
    <col min="8705" max="8705" width="16.5" style="4" customWidth="1"/>
    <col min="8706" max="8706" width="9.5" style="4" customWidth="1"/>
    <col min="8707" max="8707" width="9.625" style="4" customWidth="1"/>
    <col min="8708" max="8709" width="8" style="4" customWidth="1"/>
    <col min="8710" max="8711" width="9.625" style="4" customWidth="1"/>
    <col min="8712" max="8713" width="8" style="4" customWidth="1"/>
    <col min="8714" max="8714" width="9" style="4"/>
    <col min="8715" max="8715" width="9.375" style="4" bestFit="1" customWidth="1"/>
    <col min="8716" max="8960" width="9" style="4"/>
    <col min="8961" max="8961" width="16.5" style="4" customWidth="1"/>
    <col min="8962" max="8962" width="9.5" style="4" customWidth="1"/>
    <col min="8963" max="8963" width="9.625" style="4" customWidth="1"/>
    <col min="8964" max="8965" width="8" style="4" customWidth="1"/>
    <col min="8966" max="8967" width="9.625" style="4" customWidth="1"/>
    <col min="8968" max="8969" width="8" style="4" customWidth="1"/>
    <col min="8970" max="8970" width="9" style="4"/>
    <col min="8971" max="8971" width="9.375" style="4" bestFit="1" customWidth="1"/>
    <col min="8972" max="9216" width="9" style="4"/>
    <col min="9217" max="9217" width="16.5" style="4" customWidth="1"/>
    <col min="9218" max="9218" width="9.5" style="4" customWidth="1"/>
    <col min="9219" max="9219" width="9.625" style="4" customWidth="1"/>
    <col min="9220" max="9221" width="8" style="4" customWidth="1"/>
    <col min="9222" max="9223" width="9.625" style="4" customWidth="1"/>
    <col min="9224" max="9225" width="8" style="4" customWidth="1"/>
    <col min="9226" max="9226" width="9" style="4"/>
    <col min="9227" max="9227" width="9.375" style="4" bestFit="1" customWidth="1"/>
    <col min="9228" max="9472" width="9" style="4"/>
    <col min="9473" max="9473" width="16.5" style="4" customWidth="1"/>
    <col min="9474" max="9474" width="9.5" style="4" customWidth="1"/>
    <col min="9475" max="9475" width="9.625" style="4" customWidth="1"/>
    <col min="9476" max="9477" width="8" style="4" customWidth="1"/>
    <col min="9478" max="9479" width="9.625" style="4" customWidth="1"/>
    <col min="9480" max="9481" width="8" style="4" customWidth="1"/>
    <col min="9482" max="9482" width="9" style="4"/>
    <col min="9483" max="9483" width="9.375" style="4" bestFit="1" customWidth="1"/>
    <col min="9484" max="9728" width="9" style="4"/>
    <col min="9729" max="9729" width="16.5" style="4" customWidth="1"/>
    <col min="9730" max="9730" width="9.5" style="4" customWidth="1"/>
    <col min="9731" max="9731" width="9.625" style="4" customWidth="1"/>
    <col min="9732" max="9733" width="8" style="4" customWidth="1"/>
    <col min="9734" max="9735" width="9.625" style="4" customWidth="1"/>
    <col min="9736" max="9737" width="8" style="4" customWidth="1"/>
    <col min="9738" max="9738" width="9" style="4"/>
    <col min="9739" max="9739" width="9.375" style="4" bestFit="1" customWidth="1"/>
    <col min="9740" max="9984" width="9" style="4"/>
    <col min="9985" max="9985" width="16.5" style="4" customWidth="1"/>
    <col min="9986" max="9986" width="9.5" style="4" customWidth="1"/>
    <col min="9987" max="9987" width="9.625" style="4" customWidth="1"/>
    <col min="9988" max="9989" width="8" style="4" customWidth="1"/>
    <col min="9990" max="9991" width="9.625" style="4" customWidth="1"/>
    <col min="9992" max="9993" width="8" style="4" customWidth="1"/>
    <col min="9994" max="9994" width="9" style="4"/>
    <col min="9995" max="9995" width="9.375" style="4" bestFit="1" customWidth="1"/>
    <col min="9996" max="10240" width="9" style="4"/>
    <col min="10241" max="10241" width="16.5" style="4" customWidth="1"/>
    <col min="10242" max="10242" width="9.5" style="4" customWidth="1"/>
    <col min="10243" max="10243" width="9.625" style="4" customWidth="1"/>
    <col min="10244" max="10245" width="8" style="4" customWidth="1"/>
    <col min="10246" max="10247" width="9.625" style="4" customWidth="1"/>
    <col min="10248" max="10249" width="8" style="4" customWidth="1"/>
    <col min="10250" max="10250" width="9" style="4"/>
    <col min="10251" max="10251" width="9.375" style="4" bestFit="1" customWidth="1"/>
    <col min="10252" max="10496" width="9" style="4"/>
    <col min="10497" max="10497" width="16.5" style="4" customWidth="1"/>
    <col min="10498" max="10498" width="9.5" style="4" customWidth="1"/>
    <col min="10499" max="10499" width="9.625" style="4" customWidth="1"/>
    <col min="10500" max="10501" width="8" style="4" customWidth="1"/>
    <col min="10502" max="10503" width="9.625" style="4" customWidth="1"/>
    <col min="10504" max="10505" width="8" style="4" customWidth="1"/>
    <col min="10506" max="10506" width="9" style="4"/>
    <col min="10507" max="10507" width="9.375" style="4" bestFit="1" customWidth="1"/>
    <col min="10508" max="10752" width="9" style="4"/>
    <col min="10753" max="10753" width="16.5" style="4" customWidth="1"/>
    <col min="10754" max="10754" width="9.5" style="4" customWidth="1"/>
    <col min="10755" max="10755" width="9.625" style="4" customWidth="1"/>
    <col min="10756" max="10757" width="8" style="4" customWidth="1"/>
    <col min="10758" max="10759" width="9.625" style="4" customWidth="1"/>
    <col min="10760" max="10761" width="8" style="4" customWidth="1"/>
    <col min="10762" max="10762" width="9" style="4"/>
    <col min="10763" max="10763" width="9.375" style="4" bestFit="1" customWidth="1"/>
    <col min="10764" max="11008" width="9" style="4"/>
    <col min="11009" max="11009" width="16.5" style="4" customWidth="1"/>
    <col min="11010" max="11010" width="9.5" style="4" customWidth="1"/>
    <col min="11011" max="11011" width="9.625" style="4" customWidth="1"/>
    <col min="11012" max="11013" width="8" style="4" customWidth="1"/>
    <col min="11014" max="11015" width="9.625" style="4" customWidth="1"/>
    <col min="11016" max="11017" width="8" style="4" customWidth="1"/>
    <col min="11018" max="11018" width="9" style="4"/>
    <col min="11019" max="11019" width="9.375" style="4" bestFit="1" customWidth="1"/>
    <col min="11020" max="11264" width="9" style="4"/>
    <col min="11265" max="11265" width="16.5" style="4" customWidth="1"/>
    <col min="11266" max="11266" width="9.5" style="4" customWidth="1"/>
    <col min="11267" max="11267" width="9.625" style="4" customWidth="1"/>
    <col min="11268" max="11269" width="8" style="4" customWidth="1"/>
    <col min="11270" max="11271" width="9.625" style="4" customWidth="1"/>
    <col min="11272" max="11273" width="8" style="4" customWidth="1"/>
    <col min="11274" max="11274" width="9" style="4"/>
    <col min="11275" max="11275" width="9.375" style="4" bestFit="1" customWidth="1"/>
    <col min="11276" max="11520" width="9" style="4"/>
    <col min="11521" max="11521" width="16.5" style="4" customWidth="1"/>
    <col min="11522" max="11522" width="9.5" style="4" customWidth="1"/>
    <col min="11523" max="11523" width="9.625" style="4" customWidth="1"/>
    <col min="11524" max="11525" width="8" style="4" customWidth="1"/>
    <col min="11526" max="11527" width="9.625" style="4" customWidth="1"/>
    <col min="11528" max="11529" width="8" style="4" customWidth="1"/>
    <col min="11530" max="11530" width="9" style="4"/>
    <col min="11531" max="11531" width="9.375" style="4" bestFit="1" customWidth="1"/>
    <col min="11532" max="11776" width="9" style="4"/>
    <col min="11777" max="11777" width="16.5" style="4" customWidth="1"/>
    <col min="11778" max="11778" width="9.5" style="4" customWidth="1"/>
    <col min="11779" max="11779" width="9.625" style="4" customWidth="1"/>
    <col min="11780" max="11781" width="8" style="4" customWidth="1"/>
    <col min="11782" max="11783" width="9.625" style="4" customWidth="1"/>
    <col min="11784" max="11785" width="8" style="4" customWidth="1"/>
    <col min="11786" max="11786" width="9" style="4"/>
    <col min="11787" max="11787" width="9.375" style="4" bestFit="1" customWidth="1"/>
    <col min="11788" max="12032" width="9" style="4"/>
    <col min="12033" max="12033" width="16.5" style="4" customWidth="1"/>
    <col min="12034" max="12034" width="9.5" style="4" customWidth="1"/>
    <col min="12035" max="12035" width="9.625" style="4" customWidth="1"/>
    <col min="12036" max="12037" width="8" style="4" customWidth="1"/>
    <col min="12038" max="12039" width="9.625" style="4" customWidth="1"/>
    <col min="12040" max="12041" width="8" style="4" customWidth="1"/>
    <col min="12042" max="12042" width="9" style="4"/>
    <col min="12043" max="12043" width="9.375" style="4" bestFit="1" customWidth="1"/>
    <col min="12044" max="12288" width="9" style="4"/>
    <col min="12289" max="12289" width="16.5" style="4" customWidth="1"/>
    <col min="12290" max="12290" width="9.5" style="4" customWidth="1"/>
    <col min="12291" max="12291" width="9.625" style="4" customWidth="1"/>
    <col min="12292" max="12293" width="8" style="4" customWidth="1"/>
    <col min="12294" max="12295" width="9.625" style="4" customWidth="1"/>
    <col min="12296" max="12297" width="8" style="4" customWidth="1"/>
    <col min="12298" max="12298" width="9" style="4"/>
    <col min="12299" max="12299" width="9.375" style="4" bestFit="1" customWidth="1"/>
    <col min="12300" max="12544" width="9" style="4"/>
    <col min="12545" max="12545" width="16.5" style="4" customWidth="1"/>
    <col min="12546" max="12546" width="9.5" style="4" customWidth="1"/>
    <col min="12547" max="12547" width="9.625" style="4" customWidth="1"/>
    <col min="12548" max="12549" width="8" style="4" customWidth="1"/>
    <col min="12550" max="12551" width="9.625" style="4" customWidth="1"/>
    <col min="12552" max="12553" width="8" style="4" customWidth="1"/>
    <col min="12554" max="12554" width="9" style="4"/>
    <col min="12555" max="12555" width="9.375" style="4" bestFit="1" customWidth="1"/>
    <col min="12556" max="12800" width="9" style="4"/>
    <col min="12801" max="12801" width="16.5" style="4" customWidth="1"/>
    <col min="12802" max="12802" width="9.5" style="4" customWidth="1"/>
    <col min="12803" max="12803" width="9.625" style="4" customWidth="1"/>
    <col min="12804" max="12805" width="8" style="4" customWidth="1"/>
    <col min="12806" max="12807" width="9.625" style="4" customWidth="1"/>
    <col min="12808" max="12809" width="8" style="4" customWidth="1"/>
    <col min="12810" max="12810" width="9" style="4"/>
    <col min="12811" max="12811" width="9.375" style="4" bestFit="1" customWidth="1"/>
    <col min="12812" max="13056" width="9" style="4"/>
    <col min="13057" max="13057" width="16.5" style="4" customWidth="1"/>
    <col min="13058" max="13058" width="9.5" style="4" customWidth="1"/>
    <col min="13059" max="13059" width="9.625" style="4" customWidth="1"/>
    <col min="13060" max="13061" width="8" style="4" customWidth="1"/>
    <col min="13062" max="13063" width="9.625" style="4" customWidth="1"/>
    <col min="13064" max="13065" width="8" style="4" customWidth="1"/>
    <col min="13066" max="13066" width="9" style="4"/>
    <col min="13067" max="13067" width="9.375" style="4" bestFit="1" customWidth="1"/>
    <col min="13068" max="13312" width="9" style="4"/>
    <col min="13313" max="13313" width="16.5" style="4" customWidth="1"/>
    <col min="13314" max="13314" width="9.5" style="4" customWidth="1"/>
    <col min="13315" max="13315" width="9.625" style="4" customWidth="1"/>
    <col min="13316" max="13317" width="8" style="4" customWidth="1"/>
    <col min="13318" max="13319" width="9.625" style="4" customWidth="1"/>
    <col min="13320" max="13321" width="8" style="4" customWidth="1"/>
    <col min="13322" max="13322" width="9" style="4"/>
    <col min="13323" max="13323" width="9.375" style="4" bestFit="1" customWidth="1"/>
    <col min="13324" max="13568" width="9" style="4"/>
    <col min="13569" max="13569" width="16.5" style="4" customWidth="1"/>
    <col min="13570" max="13570" width="9.5" style="4" customWidth="1"/>
    <col min="13571" max="13571" width="9.625" style="4" customWidth="1"/>
    <col min="13572" max="13573" width="8" style="4" customWidth="1"/>
    <col min="13574" max="13575" width="9.625" style="4" customWidth="1"/>
    <col min="13576" max="13577" width="8" style="4" customWidth="1"/>
    <col min="13578" max="13578" width="9" style="4"/>
    <col min="13579" max="13579" width="9.375" style="4" bestFit="1" customWidth="1"/>
    <col min="13580" max="13824" width="9" style="4"/>
    <col min="13825" max="13825" width="16.5" style="4" customWidth="1"/>
    <col min="13826" max="13826" width="9.5" style="4" customWidth="1"/>
    <col min="13827" max="13827" width="9.625" style="4" customWidth="1"/>
    <col min="13828" max="13829" width="8" style="4" customWidth="1"/>
    <col min="13830" max="13831" width="9.625" style="4" customWidth="1"/>
    <col min="13832" max="13833" width="8" style="4" customWidth="1"/>
    <col min="13834" max="13834" width="9" style="4"/>
    <col min="13835" max="13835" width="9.375" style="4" bestFit="1" customWidth="1"/>
    <col min="13836" max="14080" width="9" style="4"/>
    <col min="14081" max="14081" width="16.5" style="4" customWidth="1"/>
    <col min="14082" max="14082" width="9.5" style="4" customWidth="1"/>
    <col min="14083" max="14083" width="9.625" style="4" customWidth="1"/>
    <col min="14084" max="14085" width="8" style="4" customWidth="1"/>
    <col min="14086" max="14087" width="9.625" style="4" customWidth="1"/>
    <col min="14088" max="14089" width="8" style="4" customWidth="1"/>
    <col min="14090" max="14090" width="9" style="4"/>
    <col min="14091" max="14091" width="9.375" style="4" bestFit="1" customWidth="1"/>
    <col min="14092" max="14336" width="9" style="4"/>
    <col min="14337" max="14337" width="16.5" style="4" customWidth="1"/>
    <col min="14338" max="14338" width="9.5" style="4" customWidth="1"/>
    <col min="14339" max="14339" width="9.625" style="4" customWidth="1"/>
    <col min="14340" max="14341" width="8" style="4" customWidth="1"/>
    <col min="14342" max="14343" width="9.625" style="4" customWidth="1"/>
    <col min="14344" max="14345" width="8" style="4" customWidth="1"/>
    <col min="14346" max="14346" width="9" style="4"/>
    <col min="14347" max="14347" width="9.375" style="4" bestFit="1" customWidth="1"/>
    <col min="14348" max="14592" width="9" style="4"/>
    <col min="14593" max="14593" width="16.5" style="4" customWidth="1"/>
    <col min="14594" max="14594" width="9.5" style="4" customWidth="1"/>
    <col min="14595" max="14595" width="9.625" style="4" customWidth="1"/>
    <col min="14596" max="14597" width="8" style="4" customWidth="1"/>
    <col min="14598" max="14599" width="9.625" style="4" customWidth="1"/>
    <col min="14600" max="14601" width="8" style="4" customWidth="1"/>
    <col min="14602" max="14602" width="9" style="4"/>
    <col min="14603" max="14603" width="9.375" style="4" bestFit="1" customWidth="1"/>
    <col min="14604" max="14848" width="9" style="4"/>
    <col min="14849" max="14849" width="16.5" style="4" customWidth="1"/>
    <col min="14850" max="14850" width="9.5" style="4" customWidth="1"/>
    <col min="14851" max="14851" width="9.625" style="4" customWidth="1"/>
    <col min="14852" max="14853" width="8" style="4" customWidth="1"/>
    <col min="14854" max="14855" width="9.625" style="4" customWidth="1"/>
    <col min="14856" max="14857" width="8" style="4" customWidth="1"/>
    <col min="14858" max="14858" width="9" style="4"/>
    <col min="14859" max="14859" width="9.375" style="4" bestFit="1" customWidth="1"/>
    <col min="14860" max="15104" width="9" style="4"/>
    <col min="15105" max="15105" width="16.5" style="4" customWidth="1"/>
    <col min="15106" max="15106" width="9.5" style="4" customWidth="1"/>
    <col min="15107" max="15107" width="9.625" style="4" customWidth="1"/>
    <col min="15108" max="15109" width="8" style="4" customWidth="1"/>
    <col min="15110" max="15111" width="9.625" style="4" customWidth="1"/>
    <col min="15112" max="15113" width="8" style="4" customWidth="1"/>
    <col min="15114" max="15114" width="9" style="4"/>
    <col min="15115" max="15115" width="9.375" style="4" bestFit="1" customWidth="1"/>
    <col min="15116" max="15360" width="9" style="4"/>
    <col min="15361" max="15361" width="16.5" style="4" customWidth="1"/>
    <col min="15362" max="15362" width="9.5" style="4" customWidth="1"/>
    <col min="15363" max="15363" width="9.625" style="4" customWidth="1"/>
    <col min="15364" max="15365" width="8" style="4" customWidth="1"/>
    <col min="15366" max="15367" width="9.625" style="4" customWidth="1"/>
    <col min="15368" max="15369" width="8" style="4" customWidth="1"/>
    <col min="15370" max="15370" width="9" style="4"/>
    <col min="15371" max="15371" width="9.375" style="4" bestFit="1" customWidth="1"/>
    <col min="15372" max="15616" width="9" style="4"/>
    <col min="15617" max="15617" width="16.5" style="4" customWidth="1"/>
    <col min="15618" max="15618" width="9.5" style="4" customWidth="1"/>
    <col min="15619" max="15619" width="9.625" style="4" customWidth="1"/>
    <col min="15620" max="15621" width="8" style="4" customWidth="1"/>
    <col min="15622" max="15623" width="9.625" style="4" customWidth="1"/>
    <col min="15624" max="15625" width="8" style="4" customWidth="1"/>
    <col min="15626" max="15626" width="9" style="4"/>
    <col min="15627" max="15627" width="9.375" style="4" bestFit="1" customWidth="1"/>
    <col min="15628" max="15872" width="9" style="4"/>
    <col min="15873" max="15873" width="16.5" style="4" customWidth="1"/>
    <col min="15874" max="15874" width="9.5" style="4" customWidth="1"/>
    <col min="15875" max="15875" width="9.625" style="4" customWidth="1"/>
    <col min="15876" max="15877" width="8" style="4" customWidth="1"/>
    <col min="15878" max="15879" width="9.625" style="4" customWidth="1"/>
    <col min="15880" max="15881" width="8" style="4" customWidth="1"/>
    <col min="15882" max="15882" width="9" style="4"/>
    <col min="15883" max="15883" width="9.375" style="4" bestFit="1" customWidth="1"/>
    <col min="15884" max="16128" width="9" style="4"/>
    <col min="16129" max="16129" width="16.5" style="4" customWidth="1"/>
    <col min="16130" max="16130" width="9.5" style="4" customWidth="1"/>
    <col min="16131" max="16131" width="9.625" style="4" customWidth="1"/>
    <col min="16132" max="16133" width="8" style="4" customWidth="1"/>
    <col min="16134" max="16135" width="9.625" style="4" customWidth="1"/>
    <col min="16136" max="16137" width="8" style="4" customWidth="1"/>
    <col min="16138" max="16138" width="9" style="4"/>
    <col min="16139" max="16139" width="9.375" style="4" bestFit="1" customWidth="1"/>
    <col min="16140" max="16384" width="9" style="4"/>
  </cols>
  <sheetData>
    <row r="1" spans="1:29" s="1687" customFormat="1" ht="25.5" customHeight="1">
      <c r="A1" s="1686" t="s">
        <v>2672</v>
      </c>
      <c r="B1" s="230"/>
      <c r="C1" s="230"/>
      <c r="D1" s="92"/>
      <c r="E1" s="92"/>
      <c r="F1" s="92"/>
      <c r="G1" s="185"/>
      <c r="H1" s="230"/>
      <c r="I1" s="230"/>
      <c r="J1" s="1491"/>
      <c r="K1" s="1730"/>
      <c r="L1" s="1491"/>
      <c r="M1" s="1491"/>
      <c r="N1" s="1730"/>
      <c r="O1" s="1730"/>
      <c r="P1" s="1491"/>
      <c r="Q1" s="1491"/>
      <c r="R1" s="1730"/>
      <c r="S1" s="1730"/>
      <c r="T1" s="1491"/>
      <c r="U1" s="1491"/>
      <c r="V1" s="1491"/>
      <c r="W1" s="1491"/>
      <c r="X1" s="1491"/>
      <c r="Y1" s="1491"/>
      <c r="Z1" s="1491"/>
      <c r="AA1" s="1491"/>
      <c r="AB1" s="1491"/>
    </row>
    <row r="2" spans="1:29" ht="18" customHeight="1">
      <c r="A2" s="3131" t="s">
        <v>1291</v>
      </c>
      <c r="B2" s="3134" t="s">
        <v>3912</v>
      </c>
      <c r="C2" s="3135"/>
      <c r="D2" s="3135"/>
      <c r="E2" s="3135"/>
      <c r="F2" s="3134" t="s">
        <v>3913</v>
      </c>
      <c r="G2" s="3135"/>
      <c r="H2" s="3135"/>
      <c r="I2" s="3135"/>
      <c r="J2" s="3136"/>
      <c r="K2" s="3136"/>
      <c r="L2" s="3136"/>
      <c r="M2" s="3136"/>
      <c r="N2" s="1458" t="s">
        <v>3915</v>
      </c>
      <c r="R2" s="1458" t="s">
        <v>3916</v>
      </c>
      <c r="V2" s="3129" t="s">
        <v>3023</v>
      </c>
      <c r="W2" s="3130"/>
      <c r="X2" s="3130"/>
      <c r="Y2" s="3130"/>
      <c r="Z2" s="3129" t="s">
        <v>3049</v>
      </c>
      <c r="AA2" s="3130"/>
      <c r="AB2" s="3130"/>
      <c r="AC2" s="3130"/>
    </row>
    <row r="3" spans="1:29" ht="18" customHeight="1">
      <c r="A3" s="3132"/>
      <c r="B3" s="1812" t="s">
        <v>2671</v>
      </c>
      <c r="C3" s="3134" t="s">
        <v>2670</v>
      </c>
      <c r="D3" s="3135"/>
      <c r="E3" s="3137"/>
      <c r="F3" s="1812" t="s">
        <v>2671</v>
      </c>
      <c r="G3" s="3134" t="s">
        <v>2670</v>
      </c>
      <c r="H3" s="3135"/>
      <c r="I3" s="3135"/>
      <c r="J3" s="1731"/>
      <c r="K3" s="3136"/>
      <c r="L3" s="3136"/>
      <c r="M3" s="3136"/>
      <c r="N3" s="1458" t="s">
        <v>3917</v>
      </c>
      <c r="O3" s="1458" t="s">
        <v>3918</v>
      </c>
      <c r="R3" s="1458" t="s">
        <v>3917</v>
      </c>
      <c r="S3" s="1458" t="s">
        <v>3918</v>
      </c>
      <c r="V3" s="1705" t="s">
        <v>2671</v>
      </c>
      <c r="W3" s="3129" t="s">
        <v>2670</v>
      </c>
      <c r="X3" s="3130"/>
      <c r="Y3" s="3138"/>
      <c r="Z3" s="1705" t="s">
        <v>2671</v>
      </c>
      <c r="AA3" s="3129" t="s">
        <v>2670</v>
      </c>
      <c r="AB3" s="3130"/>
      <c r="AC3" s="3130"/>
    </row>
    <row r="4" spans="1:29" ht="18" customHeight="1">
      <c r="A4" s="3133"/>
      <c r="B4" s="1812" t="s">
        <v>387</v>
      </c>
      <c r="C4" s="1322" t="s">
        <v>387</v>
      </c>
      <c r="D4" s="1819" t="s">
        <v>2669</v>
      </c>
      <c r="E4" s="2515" t="s">
        <v>2668</v>
      </c>
      <c r="F4" s="1812" t="s">
        <v>387</v>
      </c>
      <c r="G4" s="1322" t="s">
        <v>387</v>
      </c>
      <c r="H4" s="1819" t="s">
        <v>2669</v>
      </c>
      <c r="I4" s="2515" t="s">
        <v>2668</v>
      </c>
      <c r="J4" s="1731"/>
      <c r="K4" s="1458" t="s">
        <v>378</v>
      </c>
      <c r="L4" s="1731"/>
      <c r="M4" s="1731"/>
      <c r="N4" s="1458" t="s">
        <v>378</v>
      </c>
      <c r="O4" s="1458" t="s">
        <v>378</v>
      </c>
      <c r="P4" s="4" t="s">
        <v>3919</v>
      </c>
      <c r="Q4" s="4" t="s">
        <v>3920</v>
      </c>
      <c r="R4" s="1458" t="s">
        <v>378</v>
      </c>
      <c r="S4" s="1458" t="s">
        <v>378</v>
      </c>
      <c r="T4" s="4" t="s">
        <v>3919</v>
      </c>
      <c r="U4" s="4" t="s">
        <v>3920</v>
      </c>
      <c r="V4" s="1705" t="s">
        <v>387</v>
      </c>
      <c r="W4" s="1706" t="s">
        <v>387</v>
      </c>
      <c r="X4" s="1707" t="s">
        <v>2669</v>
      </c>
      <c r="Y4" s="1708" t="s">
        <v>2668</v>
      </c>
      <c r="Z4" s="1705" t="s">
        <v>387</v>
      </c>
      <c r="AA4" s="1706" t="s">
        <v>387</v>
      </c>
      <c r="AB4" s="1707" t="s">
        <v>2669</v>
      </c>
      <c r="AC4" s="1708" t="s">
        <v>2668</v>
      </c>
    </row>
    <row r="5" spans="1:29" ht="18" customHeight="1">
      <c r="A5" s="1732" t="s">
        <v>1292</v>
      </c>
      <c r="B5" s="1277" t="s">
        <v>605</v>
      </c>
      <c r="C5" s="1283" t="s">
        <v>605</v>
      </c>
      <c r="D5" s="2516" t="s">
        <v>275</v>
      </c>
      <c r="E5" s="2517" t="s">
        <v>275</v>
      </c>
      <c r="F5" s="1277" t="s">
        <v>605</v>
      </c>
      <c r="G5" s="1283" t="s">
        <v>605</v>
      </c>
      <c r="H5" s="2516" t="s">
        <v>275</v>
      </c>
      <c r="I5" s="1282" t="s">
        <v>275</v>
      </c>
      <c r="J5" s="1733"/>
      <c r="K5" s="1458" t="s">
        <v>2465</v>
      </c>
      <c r="L5" s="1733"/>
      <c r="M5" s="1733"/>
      <c r="N5" s="1458" t="s">
        <v>2465</v>
      </c>
      <c r="O5" s="1458" t="s">
        <v>2465</v>
      </c>
      <c r="P5" s="4" t="s">
        <v>2464</v>
      </c>
      <c r="Q5" s="4" t="s">
        <v>2464</v>
      </c>
      <c r="R5" s="1458" t="s">
        <v>2465</v>
      </c>
      <c r="S5" s="1458" t="s">
        <v>2465</v>
      </c>
      <c r="T5" s="4" t="s">
        <v>2464</v>
      </c>
      <c r="U5" s="4" t="s">
        <v>2464</v>
      </c>
      <c r="V5" s="1709" t="s">
        <v>605</v>
      </c>
      <c r="W5" s="1710" t="s">
        <v>605</v>
      </c>
      <c r="X5" s="1711" t="s">
        <v>275</v>
      </c>
      <c r="Y5" s="1712" t="s">
        <v>275</v>
      </c>
      <c r="Z5" s="1709" t="s">
        <v>605</v>
      </c>
      <c r="AA5" s="1710" t="s">
        <v>605</v>
      </c>
      <c r="AB5" s="1711" t="s">
        <v>275</v>
      </c>
      <c r="AC5" s="1713" t="s">
        <v>275</v>
      </c>
    </row>
    <row r="6" spans="1:29" ht="21" customHeight="1">
      <c r="A6" s="1732" t="s">
        <v>1294</v>
      </c>
      <c r="B6" s="1377">
        <v>3965374</v>
      </c>
      <c r="C6" s="2518">
        <v>3764879</v>
      </c>
      <c r="D6" s="2519">
        <f>C6/B6*100</f>
        <v>94.943856493738039</v>
      </c>
      <c r="E6" s="2520">
        <f>C6/K6*100</f>
        <v>101.98557257326131</v>
      </c>
      <c r="F6" s="1377">
        <v>4006270</v>
      </c>
      <c r="G6" s="2518">
        <v>3803944</v>
      </c>
      <c r="H6" s="2519">
        <f>G6/F6*100</f>
        <v>94.949766241416583</v>
      </c>
      <c r="I6" s="2520">
        <f>G6/C6*100</f>
        <v>101.03761634836073</v>
      </c>
      <c r="J6" s="1734"/>
      <c r="K6" s="1458">
        <v>3691580</v>
      </c>
      <c r="L6" s="1731"/>
      <c r="M6" s="1731"/>
      <c r="N6" s="1458">
        <v>3884233</v>
      </c>
      <c r="O6" s="1458">
        <v>3663049</v>
      </c>
      <c r="P6" s="1735">
        <v>94.305593922918632</v>
      </c>
      <c r="Q6" s="1735">
        <v>100.28409339792897</v>
      </c>
      <c r="R6" s="1458">
        <v>3897481</v>
      </c>
      <c r="S6" s="1458">
        <v>3691580</v>
      </c>
      <c r="T6" s="1735">
        <v>94.717074951744479</v>
      </c>
      <c r="U6" s="1735">
        <v>100.77888665971982</v>
      </c>
      <c r="V6" s="1714">
        <v>3951159</v>
      </c>
      <c r="W6" s="1715">
        <v>3734281</v>
      </c>
      <c r="X6" s="1716">
        <f>W6/V6*100</f>
        <v>94.511028283093651</v>
      </c>
      <c r="Y6" s="1717" t="e">
        <f>W6/AE6*100</f>
        <v>#DIV/0!</v>
      </c>
      <c r="Z6" s="1714">
        <v>3892017</v>
      </c>
      <c r="AA6" s="1715">
        <v>3694860</v>
      </c>
      <c r="AB6" s="1716">
        <f>AA6/Z6*100</f>
        <v>94.934323257066964</v>
      </c>
      <c r="AC6" s="1717">
        <f>AA6/W6*100</f>
        <v>98.944348323010516</v>
      </c>
    </row>
    <row r="7" spans="1:29" ht="21" customHeight="1">
      <c r="A7" s="1732" t="s">
        <v>1295</v>
      </c>
      <c r="B7" s="1377">
        <f>SUM(B12,B15,B20,B22,B25,B28,B31,B35)</f>
        <v>3776573</v>
      </c>
      <c r="C7" s="1377">
        <f>SUM(C12,C15,C20,C22,C25,C28,C31,C35)</f>
        <v>3736651</v>
      </c>
      <c r="D7" s="2519">
        <f>C7/B7*100</f>
        <v>98.942904056137664</v>
      </c>
      <c r="E7" s="2520">
        <f>C7/K7*100</f>
        <v>102.36869926461343</v>
      </c>
      <c r="F7" s="1377">
        <f>SUM(F12,F15,F20,F22,F25,F28,F35)</f>
        <v>3816618</v>
      </c>
      <c r="G7" s="2518">
        <f>SUM(G12,G15,G20,G22,G25,G28,G35)</f>
        <v>3775222</v>
      </c>
      <c r="H7" s="2519">
        <f>G7/F7*100</f>
        <v>98.915374816133024</v>
      </c>
      <c r="I7" s="2520">
        <f>G7/C7*100</f>
        <v>101.03223447948444</v>
      </c>
      <c r="J7" s="1734"/>
      <c r="K7" s="1458">
        <v>3650189</v>
      </c>
      <c r="L7" s="1731"/>
      <c r="M7" s="1731"/>
      <c r="N7" s="1458">
        <v>3665236</v>
      </c>
      <c r="O7" s="1458">
        <v>3620241</v>
      </c>
      <c r="P7" s="1735">
        <v>98.772384643171691</v>
      </c>
      <c r="Q7" s="1735">
        <v>100.23986744852252</v>
      </c>
      <c r="R7" s="1458">
        <v>3692961</v>
      </c>
      <c r="S7" s="1458">
        <v>3650189</v>
      </c>
      <c r="T7" s="1735">
        <v>98.841796596281412</v>
      </c>
      <c r="U7" s="1735">
        <v>100.82723774466949</v>
      </c>
      <c r="V7" s="1714">
        <f>SUM(V12,V15,V20,V22,V25,V28,V31,V35)</f>
        <v>3756731</v>
      </c>
      <c r="W7" s="1714">
        <f>SUM(W12,W15,W20,W22,W25,W28,W31,W35)</f>
        <v>3691847</v>
      </c>
      <c r="X7" s="1716">
        <f>W7/V7*100</f>
        <v>98.272860100976089</v>
      </c>
      <c r="Y7" s="1717" t="e">
        <f>W7/AE7*100</f>
        <v>#DIV/0!</v>
      </c>
      <c r="Z7" s="1714">
        <f>SUM(Z12,Z15,Z20,Z22,Z25,Z28,Z35)</f>
        <v>3685084</v>
      </c>
      <c r="AA7" s="1715">
        <f>SUM(AA12,AA15,AA20,AA22,AA25,AA28,AA35)</f>
        <v>3645054</v>
      </c>
      <c r="AB7" s="1716">
        <f>AA7/Z7*100</f>
        <v>98.913728967914977</v>
      </c>
      <c r="AC7" s="1717">
        <f>AA7/W7*100</f>
        <v>98.732531440224903</v>
      </c>
    </row>
    <row r="8" spans="1:29" ht="21" customHeight="1">
      <c r="A8" s="1732" t="s">
        <v>1296</v>
      </c>
      <c r="B8" s="1377">
        <f>SUM(B13,B16,B21,B26,B32,B36)</f>
        <v>188801</v>
      </c>
      <c r="C8" s="1377">
        <f>SUM(C13,C16,C21,C26,C32,C36)</f>
        <v>28228</v>
      </c>
      <c r="D8" s="2519">
        <f>C8/B8*100</f>
        <v>14.951191995805107</v>
      </c>
      <c r="E8" s="2520">
        <f>C8/K8*100</f>
        <v>68.198400618491945</v>
      </c>
      <c r="F8" s="1377">
        <f>SUM(F13,F16,F21,F26,F36)</f>
        <v>189652</v>
      </c>
      <c r="G8" s="2518">
        <f>SUM(G13,G16,G21,G26,G36)</f>
        <v>28722</v>
      </c>
      <c r="H8" s="2519">
        <f>G8/F8*100</f>
        <v>15.144580600257312</v>
      </c>
      <c r="I8" s="2520">
        <f>G8/C8*100</f>
        <v>101.75003542581833</v>
      </c>
      <c r="J8" s="1734"/>
      <c r="K8" s="1458">
        <v>41391</v>
      </c>
      <c r="L8" s="1731"/>
      <c r="M8" s="1731"/>
      <c r="N8" s="1458">
        <v>218997</v>
      </c>
      <c r="O8" s="1458">
        <v>42808</v>
      </c>
      <c r="P8" s="1735">
        <v>19.547299734699561</v>
      </c>
      <c r="Q8" s="1735">
        <v>104.17092519589235</v>
      </c>
      <c r="R8" s="1458">
        <v>204520</v>
      </c>
      <c r="S8" s="1458">
        <v>41391</v>
      </c>
      <c r="T8" s="1735">
        <v>20.238118521415998</v>
      </c>
      <c r="U8" s="1735">
        <v>96.689871052139793</v>
      </c>
      <c r="V8" s="1714">
        <f>SUM(V13,V16,V21,V26,V32,V36)</f>
        <v>194428</v>
      </c>
      <c r="W8" s="1714">
        <f>SUM(W13,W16,W21,W26,W32,W36)</f>
        <v>42434</v>
      </c>
      <c r="X8" s="1716">
        <f>W8/V8*100</f>
        <v>21.825045775299852</v>
      </c>
      <c r="Y8" s="1717" t="e">
        <f>W8/AE8*100</f>
        <v>#DIV/0!</v>
      </c>
      <c r="Z8" s="1714">
        <f>SUM(Z13,Z16,Z21,Z26,Z36)</f>
        <v>206933</v>
      </c>
      <c r="AA8" s="1715">
        <f>SUM(AA13,AA16,AA21,AA26,AA36)</f>
        <v>49806</v>
      </c>
      <c r="AB8" s="1716">
        <f>AA8/Z8*100</f>
        <v>24.068659904413504</v>
      </c>
      <c r="AC8" s="1717">
        <f>AA8/W8*100</f>
        <v>117.37286138473866</v>
      </c>
    </row>
    <row r="9" spans="1:29" ht="21" customHeight="1">
      <c r="A9" s="1732"/>
      <c r="B9" s="1377"/>
      <c r="C9" s="2518"/>
      <c r="D9" s="2519"/>
      <c r="E9" s="2520"/>
      <c r="F9" s="1377"/>
      <c r="G9" s="2518"/>
      <c r="H9" s="2519"/>
      <c r="I9" s="2520"/>
      <c r="J9" s="1564"/>
      <c r="L9" s="1564"/>
      <c r="M9" s="1564"/>
      <c r="P9" s="1735"/>
      <c r="Q9" s="1735"/>
      <c r="T9" s="1735"/>
      <c r="U9" s="1735"/>
      <c r="V9" s="1714"/>
      <c r="W9" s="1715"/>
      <c r="X9" s="1716"/>
      <c r="Y9" s="1717"/>
      <c r="Z9" s="1714"/>
      <c r="AA9" s="1715"/>
      <c r="AB9" s="1716"/>
      <c r="AC9" s="1717"/>
    </row>
    <row r="10" spans="1:29" ht="21" customHeight="1">
      <c r="A10" s="1732" t="s">
        <v>1297</v>
      </c>
      <c r="B10" s="1377">
        <v>1698186</v>
      </c>
      <c r="C10" s="2518">
        <v>1651220</v>
      </c>
      <c r="D10" s="2519">
        <f t="shared" ref="D10:D16" si="0">C10/B10*100</f>
        <v>97.23434299894123</v>
      </c>
      <c r="E10" s="2520">
        <f t="shared" ref="E10:E16" si="1">C10/K10*100</f>
        <v>101.73568388877969</v>
      </c>
      <c r="F10" s="1377">
        <v>1720582</v>
      </c>
      <c r="G10" s="2518">
        <v>1671214</v>
      </c>
      <c r="H10" s="2519">
        <f t="shared" ref="H10:H16" si="2">G10/F10*100</f>
        <v>97.130738319940576</v>
      </c>
      <c r="I10" s="2520">
        <f t="shared" ref="I10:I16" si="3">G10/C10*100</f>
        <v>101.21086227153255</v>
      </c>
      <c r="J10" s="1734"/>
      <c r="K10" s="1458">
        <v>1623049</v>
      </c>
      <c r="L10" s="1564"/>
      <c r="M10" s="1731"/>
      <c r="N10" s="1458">
        <v>1656285</v>
      </c>
      <c r="O10" s="1458">
        <v>1604211</v>
      </c>
      <c r="P10" s="1735">
        <v>96.855975873717384</v>
      </c>
      <c r="Q10" s="1735">
        <v>102.60974408504487</v>
      </c>
      <c r="R10" s="1458">
        <v>1667269</v>
      </c>
      <c r="S10" s="1458">
        <v>1623049</v>
      </c>
      <c r="T10" s="1735">
        <v>97.347758520070855</v>
      </c>
      <c r="U10" s="1735">
        <v>101.17428443016536</v>
      </c>
      <c r="V10" s="1714">
        <v>1702125</v>
      </c>
      <c r="W10" s="1715">
        <v>1658411</v>
      </c>
      <c r="X10" s="1716">
        <f t="shared" ref="X10:X16" si="4">W10/V10*100</f>
        <v>97.431798487185134</v>
      </c>
      <c r="Y10" s="1717" t="e">
        <f t="shared" ref="Y10:Y16" si="5">W10/AE10*100</f>
        <v>#DIV/0!</v>
      </c>
      <c r="Z10" s="1714">
        <v>1721465</v>
      </c>
      <c r="AA10" s="1715">
        <v>1675172</v>
      </c>
      <c r="AB10" s="1716">
        <f t="shared" ref="AB10:AB16" si="6">AA10/Z10*100</f>
        <v>97.310836990586509</v>
      </c>
      <c r="AC10" s="1717">
        <f t="shared" ref="AC10:AC16" si="7">AA10/W10*100</f>
        <v>101.01066623412412</v>
      </c>
    </row>
    <row r="11" spans="1:29" ht="21" customHeight="1">
      <c r="A11" s="1732" t="s">
        <v>3590</v>
      </c>
      <c r="B11" s="1377">
        <v>1468143</v>
      </c>
      <c r="C11" s="2518">
        <v>1425374</v>
      </c>
      <c r="D11" s="2519">
        <f t="shared" si="0"/>
        <v>97.086864154241098</v>
      </c>
      <c r="E11" s="2520">
        <f t="shared" si="1"/>
        <v>102.81138808003769</v>
      </c>
      <c r="F11" s="1377">
        <v>1492661</v>
      </c>
      <c r="G11" s="2518">
        <v>1448312</v>
      </c>
      <c r="H11" s="2519">
        <f t="shared" si="2"/>
        <v>97.028863218105116</v>
      </c>
      <c r="I11" s="2520">
        <f t="shared" si="3"/>
        <v>101.60926184987238</v>
      </c>
      <c r="J11" s="1734"/>
      <c r="K11" s="1458">
        <v>1386397</v>
      </c>
      <c r="L11" s="1731"/>
      <c r="M11" s="1731"/>
      <c r="N11" s="1458">
        <v>1423652</v>
      </c>
      <c r="O11" s="1458">
        <v>1375360</v>
      </c>
      <c r="P11" s="1735">
        <v>96.607878891751625</v>
      </c>
      <c r="Q11" s="1735">
        <v>101.74692582778127</v>
      </c>
      <c r="R11" s="1458">
        <v>1427327</v>
      </c>
      <c r="S11" s="1458">
        <v>1386397</v>
      </c>
      <c r="T11" s="1735">
        <v>97.132402035413051</v>
      </c>
      <c r="U11" s="1735">
        <v>100.80248080502558</v>
      </c>
      <c r="V11" s="1714">
        <f>SUM(V12:V13)</f>
        <v>1461760</v>
      </c>
      <c r="W11" s="1715">
        <f>SUM(W12:W13)</f>
        <v>1422954</v>
      </c>
      <c r="X11" s="1716">
        <f t="shared" si="4"/>
        <v>97.34525503502627</v>
      </c>
      <c r="Y11" s="1717" t="e">
        <f t="shared" si="5"/>
        <v>#DIV/0!</v>
      </c>
      <c r="Z11" s="1714">
        <v>1458214</v>
      </c>
      <c r="AA11" s="1715">
        <f>52326+1365505</f>
        <v>1417831</v>
      </c>
      <c r="AB11" s="1716">
        <f t="shared" si="6"/>
        <v>97.230653388322978</v>
      </c>
      <c r="AC11" s="1717">
        <f t="shared" si="7"/>
        <v>99.639974306969876</v>
      </c>
    </row>
    <row r="12" spans="1:29" ht="21" customHeight="1">
      <c r="A12" s="1732" t="s">
        <v>1298</v>
      </c>
      <c r="B12" s="1377">
        <v>1428941</v>
      </c>
      <c r="C12" s="2518">
        <v>1416017</v>
      </c>
      <c r="D12" s="2519">
        <f t="shared" si="0"/>
        <v>99.095553980185329</v>
      </c>
      <c r="E12" s="2520">
        <f t="shared" si="1"/>
        <v>103.15635722559355</v>
      </c>
      <c r="F12" s="1377">
        <v>1451715</v>
      </c>
      <c r="G12" s="2518">
        <v>1437001</v>
      </c>
      <c r="H12" s="2519">
        <f t="shared" si="2"/>
        <v>98.986440175929843</v>
      </c>
      <c r="I12" s="2520">
        <f t="shared" si="3"/>
        <v>101.48190311274512</v>
      </c>
      <c r="J12" s="1734"/>
      <c r="K12" s="1458">
        <v>1372690</v>
      </c>
      <c r="L12" s="1731"/>
      <c r="M12" s="1731"/>
      <c r="N12" s="1458">
        <v>1374027</v>
      </c>
      <c r="O12" s="1458">
        <v>1359769</v>
      </c>
      <c r="P12" s="1735">
        <v>98.96232024552647</v>
      </c>
      <c r="Q12" s="1735">
        <v>101.79069774405471</v>
      </c>
      <c r="R12" s="1458">
        <v>1382279</v>
      </c>
      <c r="S12" s="1458">
        <v>1372690</v>
      </c>
      <c r="T12" s="1735">
        <v>99.306290553498968</v>
      </c>
      <c r="U12" s="1735">
        <v>100.95023492960937</v>
      </c>
      <c r="V12" s="1714">
        <f>52720+1371166</f>
        <v>1423886</v>
      </c>
      <c r="W12" s="1715">
        <f>52204+1357750</f>
        <v>1409954</v>
      </c>
      <c r="X12" s="1716">
        <f t="shared" si="4"/>
        <v>99.021550882584691</v>
      </c>
      <c r="Y12" s="1717" t="e">
        <f t="shared" si="5"/>
        <v>#DIV/0!</v>
      </c>
      <c r="Z12" s="1714">
        <v>1421411</v>
      </c>
      <c r="AA12" s="1715">
        <f>52005+1357135</f>
        <v>1409140</v>
      </c>
      <c r="AB12" s="1716">
        <f t="shared" si="6"/>
        <v>99.136702895925239</v>
      </c>
      <c r="AC12" s="1717">
        <f t="shared" si="7"/>
        <v>99.942267620078383</v>
      </c>
    </row>
    <row r="13" spans="1:29" ht="21" customHeight="1">
      <c r="A13" s="1732" t="s">
        <v>1299</v>
      </c>
      <c r="B13" s="1377">
        <v>39202</v>
      </c>
      <c r="C13" s="2518">
        <v>9357</v>
      </c>
      <c r="D13" s="2519">
        <f t="shared" si="0"/>
        <v>23.868680169379115</v>
      </c>
      <c r="E13" s="2520">
        <f t="shared" si="1"/>
        <v>68.264390457430508</v>
      </c>
      <c r="F13" s="1377">
        <v>40946</v>
      </c>
      <c r="G13" s="2518">
        <v>11311</v>
      </c>
      <c r="H13" s="2519">
        <f t="shared" si="2"/>
        <v>27.624187954867384</v>
      </c>
      <c r="I13" s="2520">
        <f t="shared" si="3"/>
        <v>120.88276156887892</v>
      </c>
      <c r="J13" s="1734"/>
      <c r="K13" s="1458">
        <v>13707</v>
      </c>
      <c r="L13" s="1736"/>
      <c r="M13" s="1731"/>
      <c r="N13" s="1458">
        <v>49625</v>
      </c>
      <c r="O13" s="1458">
        <v>15591</v>
      </c>
      <c r="P13" s="1735">
        <v>31.417632241813603</v>
      </c>
      <c r="Q13" s="1735">
        <v>98.068939489243931</v>
      </c>
      <c r="R13" s="1458">
        <v>45048</v>
      </c>
      <c r="S13" s="1458">
        <v>13707</v>
      </c>
      <c r="T13" s="1735">
        <v>30.427543953116675</v>
      </c>
      <c r="U13" s="1735">
        <v>87.916105445449304</v>
      </c>
      <c r="V13" s="1714">
        <f>1424+36450</f>
        <v>37874</v>
      </c>
      <c r="W13" s="1715">
        <f>489+12511</f>
        <v>13000</v>
      </c>
      <c r="X13" s="1716">
        <f t="shared" si="4"/>
        <v>34.324338596398583</v>
      </c>
      <c r="Y13" s="1717" t="e">
        <f t="shared" si="5"/>
        <v>#DIV/0!</v>
      </c>
      <c r="Z13" s="1714">
        <v>36803</v>
      </c>
      <c r="AA13" s="1715">
        <f>321+8370</f>
        <v>8691</v>
      </c>
      <c r="AB13" s="1716">
        <f t="shared" si="6"/>
        <v>23.614922696519304</v>
      </c>
      <c r="AC13" s="1717">
        <f t="shared" si="7"/>
        <v>66.853846153846149</v>
      </c>
    </row>
    <row r="14" spans="1:29" ht="21" customHeight="1">
      <c r="A14" s="1732" t="s">
        <v>1300</v>
      </c>
      <c r="B14" s="1377">
        <v>230043</v>
      </c>
      <c r="C14" s="2518">
        <v>225846</v>
      </c>
      <c r="D14" s="2519">
        <f t="shared" si="0"/>
        <v>98.175558482544574</v>
      </c>
      <c r="E14" s="2520">
        <f t="shared" si="1"/>
        <v>95.433801531362505</v>
      </c>
      <c r="F14" s="1377">
        <v>227921</v>
      </c>
      <c r="G14" s="2518">
        <v>222902</v>
      </c>
      <c r="H14" s="2519">
        <f t="shared" si="2"/>
        <v>97.797921209541911</v>
      </c>
      <c r="I14" s="2520">
        <f t="shared" si="3"/>
        <v>98.696456877695411</v>
      </c>
      <c r="J14" s="1734"/>
      <c r="K14" s="1458">
        <v>236652</v>
      </c>
      <c r="L14" s="1731"/>
      <c r="M14" s="1731"/>
      <c r="N14" s="1458">
        <v>232633</v>
      </c>
      <c r="O14" s="1458">
        <v>228851</v>
      </c>
      <c r="P14" s="1735">
        <v>98.374263324635805</v>
      </c>
      <c r="Q14" s="1735">
        <v>108.11994481820244</v>
      </c>
      <c r="R14" s="1458">
        <v>239942</v>
      </c>
      <c r="S14" s="1458">
        <v>236652</v>
      </c>
      <c r="T14" s="1735">
        <v>98.628835301864612</v>
      </c>
      <c r="U14" s="1735">
        <v>103.40876815045597</v>
      </c>
      <c r="V14" s="1714">
        <f>SUM(V15:V16)</f>
        <v>240365</v>
      </c>
      <c r="W14" s="1715">
        <f>SUM(W15:W16)</f>
        <v>235457</v>
      </c>
      <c r="X14" s="1716">
        <f t="shared" si="4"/>
        <v>97.958105381399122</v>
      </c>
      <c r="Y14" s="1717" t="e">
        <f t="shared" si="5"/>
        <v>#DIV/0!</v>
      </c>
      <c r="Z14" s="1714">
        <v>263251</v>
      </c>
      <c r="AA14" s="1715">
        <f>113493+143848</f>
        <v>257341</v>
      </c>
      <c r="AB14" s="1716">
        <f t="shared" si="6"/>
        <v>97.754994283022668</v>
      </c>
      <c r="AC14" s="1717">
        <f t="shared" si="7"/>
        <v>109.29426604433081</v>
      </c>
    </row>
    <row r="15" spans="1:29" ht="21" customHeight="1">
      <c r="A15" s="1732" t="s">
        <v>1301</v>
      </c>
      <c r="B15" s="1377">
        <v>226588</v>
      </c>
      <c r="C15" s="2518">
        <v>225555</v>
      </c>
      <c r="D15" s="2519">
        <f t="shared" si="0"/>
        <v>99.544106484015032</v>
      </c>
      <c r="E15" s="2520">
        <f t="shared" si="1"/>
        <v>95.571317799895766</v>
      </c>
      <c r="F15" s="1377">
        <v>224068</v>
      </c>
      <c r="G15" s="2518">
        <v>222852</v>
      </c>
      <c r="H15" s="2519">
        <f t="shared" si="2"/>
        <v>99.457307603049074</v>
      </c>
      <c r="I15" s="2520">
        <f t="shared" si="3"/>
        <v>98.801622664095234</v>
      </c>
      <c r="J15" s="1734"/>
      <c r="K15" s="1458">
        <v>236007</v>
      </c>
      <c r="L15" s="1731"/>
      <c r="M15" s="1731"/>
      <c r="N15" s="1458">
        <v>229446</v>
      </c>
      <c r="O15" s="1458">
        <v>228056</v>
      </c>
      <c r="P15" s="1735">
        <v>99.394192969151788</v>
      </c>
      <c r="Q15" s="1735">
        <v>108.13158468701695</v>
      </c>
      <c r="R15" s="1458">
        <v>236928</v>
      </c>
      <c r="S15" s="1458">
        <v>236007</v>
      </c>
      <c r="T15" s="1735">
        <v>99.611274311183138</v>
      </c>
      <c r="U15" s="1735">
        <v>103.48642438699267</v>
      </c>
      <c r="V15" s="1714">
        <f>108389+129648</f>
        <v>238037</v>
      </c>
      <c r="W15" s="1715">
        <f>106723+128381</f>
        <v>235104</v>
      </c>
      <c r="X15" s="1716">
        <f t="shared" si="4"/>
        <v>98.767838613324827</v>
      </c>
      <c r="Y15" s="1717" t="e">
        <f t="shared" si="5"/>
        <v>#DIV/0!</v>
      </c>
      <c r="Z15" s="1714">
        <v>258859</v>
      </c>
      <c r="AA15" s="1715">
        <f>112793+143313</f>
        <v>256106</v>
      </c>
      <c r="AB15" s="1716">
        <f t="shared" si="6"/>
        <v>98.936486658760174</v>
      </c>
      <c r="AC15" s="1717">
        <f t="shared" si="7"/>
        <v>108.93306791887845</v>
      </c>
    </row>
    <row r="16" spans="1:29" ht="21" customHeight="1">
      <c r="A16" s="1732" t="s">
        <v>1302</v>
      </c>
      <c r="B16" s="1377">
        <v>3455</v>
      </c>
      <c r="C16" s="2518">
        <v>291</v>
      </c>
      <c r="D16" s="2519">
        <f t="shared" si="0"/>
        <v>8.4225759768451525</v>
      </c>
      <c r="E16" s="2520">
        <f t="shared" si="1"/>
        <v>45.116279069767437</v>
      </c>
      <c r="F16" s="1377">
        <v>3853</v>
      </c>
      <c r="G16" s="2518">
        <v>50</v>
      </c>
      <c r="H16" s="2519">
        <f t="shared" si="2"/>
        <v>1.2976901116013497</v>
      </c>
      <c r="I16" s="2520">
        <f t="shared" si="3"/>
        <v>17.182130584192439</v>
      </c>
      <c r="J16" s="1734"/>
      <c r="K16" s="1458">
        <v>645</v>
      </c>
      <c r="L16" s="1731"/>
      <c r="M16" s="1731"/>
      <c r="N16" s="1458">
        <v>3187</v>
      </c>
      <c r="O16" s="1458">
        <v>795</v>
      </c>
      <c r="P16" s="1735">
        <v>24.945089425792279</v>
      </c>
      <c r="Q16" s="1735">
        <v>104.88126649076517</v>
      </c>
      <c r="R16" s="1458">
        <v>3014</v>
      </c>
      <c r="S16" s="1458">
        <v>645</v>
      </c>
      <c r="T16" s="1735">
        <v>21.400132714001327</v>
      </c>
      <c r="U16" s="1735">
        <v>81.132075471698116</v>
      </c>
      <c r="V16" s="1714">
        <f>2305+23</f>
        <v>2328</v>
      </c>
      <c r="W16" s="1715">
        <f>335+18</f>
        <v>353</v>
      </c>
      <c r="X16" s="1716">
        <f t="shared" si="4"/>
        <v>15.163230240549828</v>
      </c>
      <c r="Y16" s="1717" t="e">
        <f t="shared" si="5"/>
        <v>#DIV/0!</v>
      </c>
      <c r="Z16" s="1714">
        <v>4392</v>
      </c>
      <c r="AA16" s="1715">
        <f>700+535</f>
        <v>1235</v>
      </c>
      <c r="AB16" s="1716">
        <f t="shared" si="6"/>
        <v>28.119307832422585</v>
      </c>
      <c r="AC16" s="1717">
        <f t="shared" si="7"/>
        <v>349.85835694050991</v>
      </c>
    </row>
    <row r="17" spans="1:29" ht="21" customHeight="1">
      <c r="A17" s="1732"/>
      <c r="B17" s="1377"/>
      <c r="C17" s="2518"/>
      <c r="D17" s="2519"/>
      <c r="E17" s="2520"/>
      <c r="F17" s="1377"/>
      <c r="G17" s="2518"/>
      <c r="H17" s="2519"/>
      <c r="I17" s="2520"/>
      <c r="J17" s="1564"/>
      <c r="L17" s="1731"/>
      <c r="M17" s="1564"/>
      <c r="P17" s="1735"/>
      <c r="Q17" s="1735"/>
      <c r="T17" s="1735"/>
      <c r="U17" s="1735"/>
      <c r="V17" s="1714"/>
      <c r="W17" s="1715"/>
      <c r="X17" s="1716"/>
      <c r="Y17" s="1717"/>
      <c r="Z17" s="1714"/>
      <c r="AA17" s="1715"/>
      <c r="AB17" s="1716"/>
      <c r="AC17" s="1717"/>
    </row>
    <row r="18" spans="1:29" ht="21" customHeight="1">
      <c r="A18" s="1732" t="s">
        <v>1303</v>
      </c>
      <c r="B18" s="2521">
        <v>1692132</v>
      </c>
      <c r="C18" s="2518">
        <v>1562784</v>
      </c>
      <c r="D18" s="2519">
        <f>C18/B18*100</f>
        <v>92.355915495954221</v>
      </c>
      <c r="E18" s="2520">
        <f>C18/K18*100</f>
        <v>101.0491032026583</v>
      </c>
      <c r="F18" s="1377">
        <v>1712624</v>
      </c>
      <c r="G18" s="2518">
        <v>1583008</v>
      </c>
      <c r="H18" s="2519">
        <f>G18/F18*100</f>
        <v>92.431730490755697</v>
      </c>
      <c r="I18" s="2520">
        <f>G18/C18*100</f>
        <v>101.29410078424146</v>
      </c>
      <c r="J18" s="1734"/>
      <c r="K18" s="1458">
        <v>1546559</v>
      </c>
      <c r="L18" s="1731"/>
      <c r="M18" s="1731"/>
      <c r="N18" s="1458">
        <v>1686636</v>
      </c>
      <c r="O18" s="1458">
        <v>1544865</v>
      </c>
      <c r="P18" s="1735">
        <v>91.594451914936002</v>
      </c>
      <c r="Q18" s="1735">
        <v>98.433715824745917</v>
      </c>
      <c r="R18" s="1458">
        <v>1682376</v>
      </c>
      <c r="S18" s="1458">
        <v>1546559</v>
      </c>
      <c r="T18" s="1735">
        <v>91.927072188381203</v>
      </c>
      <c r="U18" s="1735">
        <v>100.10965359432701</v>
      </c>
      <c r="V18" s="1718">
        <v>1699159</v>
      </c>
      <c r="W18" s="1715">
        <v>1552795</v>
      </c>
      <c r="X18" s="1716">
        <f>W18/V18*100</f>
        <v>91.386091590016008</v>
      </c>
      <c r="Y18" s="1717" t="e">
        <f>W18/AE18*100</f>
        <v>#DIV/0!</v>
      </c>
      <c r="Z18" s="1714">
        <v>1620458</v>
      </c>
      <c r="AA18" s="1715">
        <v>1493371</v>
      </c>
      <c r="AB18" s="1716">
        <f>AA18/Z18*100</f>
        <v>92.157340702443378</v>
      </c>
      <c r="AC18" s="1717">
        <f>AA18/W18*100</f>
        <v>96.173094323461882</v>
      </c>
    </row>
    <row r="19" spans="1:29" ht="21" customHeight="1">
      <c r="A19" s="1732" t="s">
        <v>3591</v>
      </c>
      <c r="B19" s="1377">
        <v>1686866</v>
      </c>
      <c r="C19" s="2518">
        <v>1557518</v>
      </c>
      <c r="D19" s="2519">
        <f>C19/B19*100</f>
        <v>92.332052457041641</v>
      </c>
      <c r="E19" s="2520">
        <f>C19/K19*100</f>
        <v>101.13109685227823</v>
      </c>
      <c r="F19" s="1377">
        <v>1707086</v>
      </c>
      <c r="G19" s="2518">
        <v>1577470</v>
      </c>
      <c r="H19" s="2519">
        <f>G19/F19*100</f>
        <v>92.407178080073294</v>
      </c>
      <c r="I19" s="2520">
        <f>G19/C19*100</f>
        <v>101.28101248268078</v>
      </c>
      <c r="J19" s="1734"/>
      <c r="K19" s="1458">
        <v>1540098</v>
      </c>
      <c r="L19" s="1564"/>
      <c r="M19" s="1731"/>
      <c r="N19" s="1458">
        <v>1680194</v>
      </c>
      <c r="O19" s="1458">
        <v>1538423</v>
      </c>
      <c r="P19" s="1735">
        <v>91.562224362186754</v>
      </c>
      <c r="Q19" s="1735">
        <v>98.444265982396246</v>
      </c>
      <c r="R19" s="1458">
        <v>1675915</v>
      </c>
      <c r="S19" s="1458">
        <v>1540098</v>
      </c>
      <c r="T19" s="1735">
        <v>91.895949376907538</v>
      </c>
      <c r="U19" s="1735">
        <v>100.10887772738708</v>
      </c>
      <c r="V19" s="1714">
        <v>1693054</v>
      </c>
      <c r="W19" s="1715">
        <v>1546690</v>
      </c>
      <c r="X19" s="1716">
        <f>W19/V19*100</f>
        <v>91.355030613317709</v>
      </c>
      <c r="Y19" s="1717" t="e">
        <f>W19/AE19*100</f>
        <v>#DIV/0!</v>
      </c>
      <c r="Z19" s="1714">
        <v>1615137</v>
      </c>
      <c r="AA19" s="1715">
        <v>1488050</v>
      </c>
      <c r="AB19" s="1716">
        <f>AA19/Z19*100</f>
        <v>92.131503395687176</v>
      </c>
      <c r="AC19" s="1717">
        <f>AA19/W19*100</f>
        <v>96.208677886324992</v>
      </c>
    </row>
    <row r="20" spans="1:29" ht="21" customHeight="1">
      <c r="A20" s="1732" t="s">
        <v>3592</v>
      </c>
      <c r="B20" s="1377">
        <v>1563476</v>
      </c>
      <c r="C20" s="2518">
        <v>1542068</v>
      </c>
      <c r="D20" s="2519">
        <f>C20/B20*100</f>
        <v>98.630743292509777</v>
      </c>
      <c r="E20" s="2520">
        <f>C20/K20*100</f>
        <v>101.60525266767917</v>
      </c>
      <c r="F20" s="1377">
        <v>1584591</v>
      </c>
      <c r="G20" s="2518">
        <v>1563440</v>
      </c>
      <c r="H20" s="2519">
        <f>G20/F20*100</f>
        <v>98.665207615088065</v>
      </c>
      <c r="I20" s="2520">
        <f>G20/C20*100</f>
        <v>101.38593110031464</v>
      </c>
      <c r="J20" s="1734"/>
      <c r="K20" s="1458">
        <v>1517705</v>
      </c>
      <c r="L20" s="1731"/>
      <c r="M20" s="1731"/>
      <c r="N20" s="1458">
        <v>1540502</v>
      </c>
      <c r="O20" s="1458">
        <v>1516471</v>
      </c>
      <c r="P20" s="1735">
        <v>98.44005395643758</v>
      </c>
      <c r="Q20" s="1735">
        <v>98.306171398936854</v>
      </c>
      <c r="R20" s="1458">
        <v>1544542</v>
      </c>
      <c r="S20" s="1458">
        <v>1517705</v>
      </c>
      <c r="T20" s="1735">
        <v>98.262462270368829</v>
      </c>
      <c r="U20" s="1735">
        <v>100.08137313539132</v>
      </c>
      <c r="V20" s="1714">
        <v>1563281</v>
      </c>
      <c r="W20" s="1715">
        <v>1522550</v>
      </c>
      <c r="X20" s="1716">
        <f>W20/V20*100</f>
        <v>97.394518323960952</v>
      </c>
      <c r="Y20" s="1717" t="e">
        <f>W20/AE20*100</f>
        <v>#DIV/0!</v>
      </c>
      <c r="Z20" s="1714">
        <v>1474770</v>
      </c>
      <c r="AA20" s="1715">
        <v>1454058</v>
      </c>
      <c r="AB20" s="1716">
        <f>AA20/Z20*100</f>
        <v>98.595577615492573</v>
      </c>
      <c r="AC20" s="1717">
        <f>AA20/W20*100</f>
        <v>95.501494203802821</v>
      </c>
    </row>
    <row r="21" spans="1:29" ht="21" customHeight="1">
      <c r="A21" s="1732" t="s">
        <v>1304</v>
      </c>
      <c r="B21" s="1377">
        <v>123390</v>
      </c>
      <c r="C21" s="2518">
        <v>15450</v>
      </c>
      <c r="D21" s="2519">
        <f>C21/B21*100</f>
        <v>12.521274009238997</v>
      </c>
      <c r="E21" s="2520">
        <f>C21/K21*100</f>
        <v>68.994775152949586</v>
      </c>
      <c r="F21" s="1377">
        <v>122495</v>
      </c>
      <c r="G21" s="2518">
        <v>14030</v>
      </c>
      <c r="H21" s="2519">
        <f>G21/F21*100</f>
        <v>11.453528715457773</v>
      </c>
      <c r="I21" s="2520">
        <f>G21/C21*100</f>
        <v>90.809061488673137</v>
      </c>
      <c r="J21" s="1734"/>
      <c r="K21" s="1458">
        <v>22393</v>
      </c>
      <c r="L21" s="1731"/>
      <c r="M21" s="1731"/>
      <c r="N21" s="1458">
        <v>139692</v>
      </c>
      <c r="O21" s="1458">
        <v>21952</v>
      </c>
      <c r="P21" s="1735">
        <v>15.714572058528764</v>
      </c>
      <c r="Q21" s="1735">
        <v>109.02408740998261</v>
      </c>
      <c r="R21" s="1458">
        <v>131373</v>
      </c>
      <c r="S21" s="1458">
        <v>22393</v>
      </c>
      <c r="T21" s="1735">
        <v>17.045359396527445</v>
      </c>
      <c r="U21" s="1735">
        <v>102.00892857142858</v>
      </c>
      <c r="V21" s="1714">
        <v>129773</v>
      </c>
      <c r="W21" s="1715">
        <v>24140</v>
      </c>
      <c r="X21" s="1716">
        <f>W21/V21*100</f>
        <v>18.601712220569762</v>
      </c>
      <c r="Y21" s="1717" t="e">
        <f>W21/AE21*100</f>
        <v>#DIV/0!</v>
      </c>
      <c r="Z21" s="1714">
        <v>140367</v>
      </c>
      <c r="AA21" s="1715">
        <v>33992</v>
      </c>
      <c r="AB21" s="1716">
        <f>AA21/Z21*100</f>
        <v>24.216518127480104</v>
      </c>
      <c r="AC21" s="1717">
        <f>AA21/W21*100</f>
        <v>140.8119304059652</v>
      </c>
    </row>
    <row r="22" spans="1:29" ht="21" customHeight="1">
      <c r="A22" s="1737" t="s">
        <v>1305</v>
      </c>
      <c r="B22" s="1377">
        <v>5266</v>
      </c>
      <c r="C22" s="2518">
        <v>5266</v>
      </c>
      <c r="D22" s="2519">
        <f>C22/B22*100</f>
        <v>100</v>
      </c>
      <c r="E22" s="2520">
        <f>C22/K22*100</f>
        <v>81.504411081875872</v>
      </c>
      <c r="F22" s="1377">
        <v>5538</v>
      </c>
      <c r="G22" s="2518">
        <v>5538</v>
      </c>
      <c r="H22" s="2519">
        <f>G22/F22*100</f>
        <v>100</v>
      </c>
      <c r="I22" s="2520">
        <f>G22/C22*100</f>
        <v>105.16521078617546</v>
      </c>
      <c r="J22" s="1734"/>
      <c r="K22" s="1458">
        <v>6461</v>
      </c>
      <c r="L22" s="1731"/>
      <c r="M22" s="1731"/>
      <c r="N22" s="1458">
        <v>6442</v>
      </c>
      <c r="O22" s="1458">
        <v>6442</v>
      </c>
      <c r="P22" s="1735">
        <v>100</v>
      </c>
      <c r="Q22" s="1735">
        <v>95.97735399284862</v>
      </c>
      <c r="R22" s="1458">
        <v>6461</v>
      </c>
      <c r="S22" s="1458">
        <v>6461</v>
      </c>
      <c r="T22" s="1735">
        <v>100</v>
      </c>
      <c r="U22" s="1735">
        <v>100.29493945979509</v>
      </c>
      <c r="V22" s="1714">
        <v>6105</v>
      </c>
      <c r="W22" s="1715">
        <v>6105</v>
      </c>
      <c r="X22" s="1716">
        <f>W22/V22*100</f>
        <v>100</v>
      </c>
      <c r="Y22" s="1717" t="e">
        <f>W22/AE22*100</f>
        <v>#DIV/0!</v>
      </c>
      <c r="Z22" s="1714">
        <v>5321</v>
      </c>
      <c r="AA22" s="1715">
        <v>5321</v>
      </c>
      <c r="AB22" s="1716">
        <f>AA22/Z22*100</f>
        <v>100</v>
      </c>
      <c r="AC22" s="1717">
        <f>AA22/W22*100</f>
        <v>87.158067158067155</v>
      </c>
    </row>
    <row r="23" spans="1:29" ht="21" customHeight="1">
      <c r="A23" s="1732"/>
      <c r="B23" s="1377"/>
      <c r="C23" s="2518"/>
      <c r="D23" s="2519"/>
      <c r="E23" s="2520"/>
      <c r="F23" s="1377"/>
      <c r="G23" s="2518"/>
      <c r="H23" s="2519"/>
      <c r="I23" s="2520"/>
      <c r="J23" s="1564"/>
      <c r="L23" s="1731"/>
      <c r="M23" s="1564"/>
      <c r="P23" s="1735"/>
      <c r="Q23" s="1735"/>
      <c r="T23" s="1735"/>
      <c r="U23" s="1735"/>
      <c r="V23" s="1714"/>
      <c r="W23" s="1715"/>
      <c r="X23" s="1716"/>
      <c r="Y23" s="1717"/>
      <c r="Z23" s="1714"/>
      <c r="AA23" s="1715"/>
      <c r="AB23" s="1716"/>
      <c r="AC23" s="1717"/>
    </row>
    <row r="24" spans="1:29" ht="21" customHeight="1">
      <c r="A24" s="1732" t="s">
        <v>1306</v>
      </c>
      <c r="B24" s="1377">
        <v>121589</v>
      </c>
      <c r="C24" s="2518">
        <v>115801</v>
      </c>
      <c r="D24" s="2519">
        <f>C24/B24*100</f>
        <v>95.239700959790781</v>
      </c>
      <c r="E24" s="2520">
        <f>C24/K24*100</f>
        <v>115.23634192456962</v>
      </c>
      <c r="F24" s="1377">
        <v>122623</v>
      </c>
      <c r="G24" s="2518">
        <v>117632</v>
      </c>
      <c r="H24" s="2519">
        <f>G24/F24*100</f>
        <v>95.929801097673362</v>
      </c>
      <c r="I24" s="2520">
        <f>G24/C24*100</f>
        <v>101.58116078444918</v>
      </c>
      <c r="J24" s="1734"/>
      <c r="K24" s="1458">
        <v>100490</v>
      </c>
      <c r="L24" s="1731"/>
      <c r="M24" s="1731"/>
      <c r="N24" s="1458">
        <v>102318</v>
      </c>
      <c r="O24" s="1458">
        <v>95464</v>
      </c>
      <c r="P24" s="1735">
        <v>93.301276412752401</v>
      </c>
      <c r="Q24" s="1735">
        <v>103.64692470549916</v>
      </c>
      <c r="R24" s="1458">
        <v>106794</v>
      </c>
      <c r="S24" s="1458">
        <v>100490</v>
      </c>
      <c r="T24" s="1735">
        <v>94.097046650560884</v>
      </c>
      <c r="U24" s="1735">
        <v>105.26481186625325</v>
      </c>
      <c r="V24" s="1714">
        <v>110850</v>
      </c>
      <c r="W24" s="1715">
        <v>105023</v>
      </c>
      <c r="X24" s="1716">
        <f>W24/V24*100</f>
        <v>94.743346865133063</v>
      </c>
      <c r="Y24" s="1717" t="e">
        <f>W24/AE24*100</f>
        <v>#DIV/0!</v>
      </c>
      <c r="Z24" s="1714">
        <v>114451</v>
      </c>
      <c r="AA24" s="1715">
        <v>108828</v>
      </c>
      <c r="AB24" s="1716">
        <f>AA24/Z24*100</f>
        <v>95.086980454517658</v>
      </c>
      <c r="AC24" s="1717">
        <f>AA24/W24*100</f>
        <v>103.6230159108005</v>
      </c>
    </row>
    <row r="25" spans="1:29" ht="21" customHeight="1">
      <c r="A25" s="1732" t="s">
        <v>1307</v>
      </c>
      <c r="B25" s="1377">
        <v>116459</v>
      </c>
      <c r="C25" s="2518">
        <v>114878</v>
      </c>
      <c r="D25" s="2519">
        <f>C25/B25*100</f>
        <v>98.642440687280498</v>
      </c>
      <c r="E25" s="2520">
        <f>C25/K25*100</f>
        <v>115.94586138334057</v>
      </c>
      <c r="F25" s="1377">
        <v>117690</v>
      </c>
      <c r="G25" s="2518">
        <v>116297</v>
      </c>
      <c r="H25" s="2519">
        <f>G25/F25*100</f>
        <v>98.8163820205625</v>
      </c>
      <c r="I25" s="2520">
        <f>G25/C25*100</f>
        <v>101.23522345444734</v>
      </c>
      <c r="J25" s="1734"/>
      <c r="K25" s="1458">
        <v>99079</v>
      </c>
      <c r="L25" s="1731"/>
      <c r="M25" s="1731"/>
      <c r="N25" s="1458">
        <v>96073</v>
      </c>
      <c r="O25" s="1458">
        <v>94174</v>
      </c>
      <c r="P25" s="1735">
        <v>98.023378056269721</v>
      </c>
      <c r="Q25" s="1735">
        <v>103.79358991315083</v>
      </c>
      <c r="R25" s="1458">
        <v>100690</v>
      </c>
      <c r="S25" s="1458">
        <v>99079</v>
      </c>
      <c r="T25" s="1735">
        <v>98.400039725891347</v>
      </c>
      <c r="U25" s="1735">
        <v>105.20844394418842</v>
      </c>
      <c r="V25" s="1714">
        <f>101212+3860</f>
        <v>105072</v>
      </c>
      <c r="W25" s="1715">
        <f>99697+3859</f>
        <v>103556</v>
      </c>
      <c r="X25" s="1716">
        <f>W25/V25*100</f>
        <v>98.557179838586876</v>
      </c>
      <c r="Y25" s="1717" t="e">
        <f>W25/AE25*100</f>
        <v>#DIV/0!</v>
      </c>
      <c r="Z25" s="1714">
        <v>109191</v>
      </c>
      <c r="AA25" s="1715">
        <f>102086+5724</f>
        <v>107810</v>
      </c>
      <c r="AB25" s="1716">
        <f>AA25/Z25*100</f>
        <v>98.735243747195284</v>
      </c>
      <c r="AC25" s="1717">
        <f>AA25/W25*100</f>
        <v>104.10792228359536</v>
      </c>
    </row>
    <row r="26" spans="1:29" ht="21" customHeight="1">
      <c r="A26" s="1732" t="s">
        <v>1308</v>
      </c>
      <c r="B26" s="1377">
        <v>5130</v>
      </c>
      <c r="C26" s="2518">
        <v>923</v>
      </c>
      <c r="D26" s="2519">
        <f>C26/B26*100</f>
        <v>17.992202729044834</v>
      </c>
      <c r="E26" s="2520">
        <f>C26/K26*100</f>
        <v>65.414599574769667</v>
      </c>
      <c r="F26" s="1377">
        <v>4933</v>
      </c>
      <c r="G26" s="2518">
        <v>1335</v>
      </c>
      <c r="H26" s="2519">
        <f>G26/F26*100</f>
        <v>27.062639367524831</v>
      </c>
      <c r="I26" s="2520">
        <f>G26/C26*100</f>
        <v>144.63705308775732</v>
      </c>
      <c r="J26" s="1734"/>
      <c r="K26" s="1458">
        <v>1411</v>
      </c>
      <c r="L26" s="1564"/>
      <c r="M26" s="1731"/>
      <c r="N26" s="1458">
        <v>6245</v>
      </c>
      <c r="O26" s="1458">
        <v>1290</v>
      </c>
      <c r="P26" s="1735">
        <v>20.656525220176142</v>
      </c>
      <c r="Q26" s="1735">
        <v>93.954843408594328</v>
      </c>
      <c r="R26" s="1458">
        <v>6104</v>
      </c>
      <c r="S26" s="1458">
        <v>1411</v>
      </c>
      <c r="T26" s="1735">
        <v>23.115989515072084</v>
      </c>
      <c r="U26" s="1735">
        <v>109.37984496124031</v>
      </c>
      <c r="V26" s="1714">
        <v>5778</v>
      </c>
      <c r="W26" s="1715">
        <v>1467</v>
      </c>
      <c r="X26" s="1716">
        <f>W26/V26*100</f>
        <v>25.38940809968847</v>
      </c>
      <c r="Y26" s="1717" t="e">
        <f>W26/AE26*100</f>
        <v>#DIV/0!</v>
      </c>
      <c r="Z26" s="1714">
        <v>5260</v>
      </c>
      <c r="AA26" s="1715">
        <v>1018</v>
      </c>
      <c r="AB26" s="1716">
        <f>AA26/Z26*100</f>
        <v>19.35361216730038</v>
      </c>
      <c r="AC26" s="1717">
        <f>AA26/W26*100</f>
        <v>69.393319700068162</v>
      </c>
    </row>
    <row r="27" spans="1:29" ht="21" customHeight="1">
      <c r="A27" s="1732"/>
      <c r="B27" s="1377"/>
      <c r="C27" s="2518"/>
      <c r="D27" s="2519"/>
      <c r="E27" s="2520"/>
      <c r="F27" s="1377"/>
      <c r="G27" s="2518"/>
      <c r="H27" s="2519"/>
      <c r="I27" s="2520"/>
      <c r="J27" s="1564"/>
      <c r="L27" s="1731"/>
      <c r="M27" s="1564"/>
      <c r="P27" s="1735"/>
      <c r="Q27" s="1735"/>
      <c r="T27" s="1735"/>
      <c r="U27" s="1735"/>
      <c r="V27" s="1714"/>
      <c r="W27" s="1715"/>
      <c r="X27" s="1716"/>
      <c r="Y27" s="1717"/>
      <c r="Z27" s="1714"/>
      <c r="AA27" s="1715"/>
      <c r="AB27" s="1716"/>
      <c r="AC27" s="1717"/>
    </row>
    <row r="28" spans="1:29" ht="21" customHeight="1">
      <c r="A28" s="1732" t="s">
        <v>1309</v>
      </c>
      <c r="B28" s="1377">
        <v>218530</v>
      </c>
      <c r="C28" s="2518">
        <v>218530</v>
      </c>
      <c r="D28" s="2519">
        <f>C28/B28*100</f>
        <v>100</v>
      </c>
      <c r="E28" s="2520">
        <f>C28/K28*100</f>
        <v>107.88994268053655</v>
      </c>
      <c r="F28" s="1377">
        <v>212778</v>
      </c>
      <c r="G28" s="2518">
        <v>212778</v>
      </c>
      <c r="H28" s="2519">
        <f>G28/F28*100</f>
        <v>100</v>
      </c>
      <c r="I28" s="2520">
        <f>G28/C28*100</f>
        <v>97.367867112067003</v>
      </c>
      <c r="J28" s="1734"/>
      <c r="K28" s="1458">
        <v>202549</v>
      </c>
      <c r="L28" s="1731"/>
      <c r="M28" s="1731"/>
      <c r="N28" s="1458">
        <v>199660</v>
      </c>
      <c r="O28" s="1458">
        <v>199660</v>
      </c>
      <c r="P28" s="1735">
        <v>100</v>
      </c>
      <c r="Q28" s="1735">
        <v>97.546437889018094</v>
      </c>
      <c r="R28" s="1458">
        <v>202549</v>
      </c>
      <c r="S28" s="1458">
        <v>202549</v>
      </c>
      <c r="T28" s="1735">
        <v>100</v>
      </c>
      <c r="U28" s="1735">
        <v>101.44695983171393</v>
      </c>
      <c r="V28" s="1714">
        <v>198815</v>
      </c>
      <c r="W28" s="1715">
        <v>198815</v>
      </c>
      <c r="X28" s="1716">
        <f>W28/V28*100</f>
        <v>100</v>
      </c>
      <c r="Y28" s="1717" t="e">
        <f>W28/AE28*100</f>
        <v>#DIV/0!</v>
      </c>
      <c r="Z28" s="1714">
        <v>208084</v>
      </c>
      <c r="AA28" s="1715">
        <v>208084</v>
      </c>
      <c r="AB28" s="1716">
        <f>AA28/Z28*100</f>
        <v>100</v>
      </c>
      <c r="AC28" s="1717">
        <f>AA28/W28*100</f>
        <v>104.66212307924452</v>
      </c>
    </row>
    <row r="29" spans="1:29" ht="21" customHeight="1">
      <c r="A29" s="1732" t="s">
        <v>1310</v>
      </c>
      <c r="B29" s="1377"/>
      <c r="C29" s="2518"/>
      <c r="D29" s="2519"/>
      <c r="E29" s="2520"/>
      <c r="F29" s="1377"/>
      <c r="G29" s="2518"/>
      <c r="H29" s="2519"/>
      <c r="I29" s="2520"/>
      <c r="J29" s="1564"/>
      <c r="L29" s="1731"/>
      <c r="M29" s="1564"/>
      <c r="T29" s="1735"/>
      <c r="U29" s="1735"/>
      <c r="V29" s="1714"/>
      <c r="W29" s="1715"/>
      <c r="X29" s="1716"/>
      <c r="Y29" s="1717"/>
      <c r="Z29" s="1714"/>
      <c r="AA29" s="1715"/>
      <c r="AB29" s="1716"/>
      <c r="AC29" s="1717"/>
    </row>
    <row r="30" spans="1:29" ht="21" customHeight="1">
      <c r="A30" s="1737" t="s">
        <v>2667</v>
      </c>
      <c r="B30" s="1377" t="s">
        <v>188</v>
      </c>
      <c r="C30" s="2518" t="s">
        <v>188</v>
      </c>
      <c r="D30" s="2519" t="s">
        <v>145</v>
      </c>
      <c r="E30" s="2520" t="s">
        <v>145</v>
      </c>
      <c r="F30" s="1377"/>
      <c r="G30" s="2518"/>
      <c r="H30" s="2519" t="s">
        <v>145</v>
      </c>
      <c r="I30" s="2520" t="s">
        <v>145</v>
      </c>
      <c r="J30" s="1734"/>
      <c r="K30" s="1458" t="s">
        <v>111</v>
      </c>
      <c r="L30" s="1731"/>
      <c r="M30" s="1731"/>
      <c r="N30" s="1458" t="s">
        <v>111</v>
      </c>
      <c r="O30" s="1458" t="s">
        <v>111</v>
      </c>
      <c r="P30" s="4" t="s">
        <v>111</v>
      </c>
      <c r="Q30" s="4" t="s">
        <v>111</v>
      </c>
      <c r="R30" s="1458" t="s">
        <v>111</v>
      </c>
      <c r="S30" s="1458" t="s">
        <v>111</v>
      </c>
      <c r="T30" s="1735" t="s">
        <v>111</v>
      </c>
      <c r="U30" s="1735" t="s">
        <v>111</v>
      </c>
      <c r="V30" s="1714">
        <v>0</v>
      </c>
      <c r="W30" s="1715">
        <v>0</v>
      </c>
      <c r="X30" s="1716" t="s">
        <v>145</v>
      </c>
      <c r="Y30" s="1717" t="s">
        <v>145</v>
      </c>
      <c r="Z30" s="1714">
        <v>0</v>
      </c>
      <c r="AA30" s="1715">
        <v>0</v>
      </c>
      <c r="AB30" s="1716" t="s">
        <v>145</v>
      </c>
      <c r="AC30" s="1717" t="s">
        <v>145</v>
      </c>
    </row>
    <row r="31" spans="1:29" ht="21" customHeight="1">
      <c r="A31" s="1732" t="s">
        <v>1311</v>
      </c>
      <c r="B31" s="1377" t="s">
        <v>188</v>
      </c>
      <c r="C31" s="2518" t="s">
        <v>188</v>
      </c>
      <c r="D31" s="2519" t="s">
        <v>145</v>
      </c>
      <c r="E31" s="2520" t="s">
        <v>145</v>
      </c>
      <c r="F31" s="1377"/>
      <c r="G31" s="2518"/>
      <c r="H31" s="2519" t="s">
        <v>145</v>
      </c>
      <c r="I31" s="2520" t="s">
        <v>145</v>
      </c>
      <c r="J31" s="1734"/>
      <c r="K31" s="1458" t="s">
        <v>111</v>
      </c>
      <c r="L31" s="1731"/>
      <c r="M31" s="1731"/>
      <c r="N31" s="1458" t="s">
        <v>111</v>
      </c>
      <c r="O31" s="1458" t="s">
        <v>111</v>
      </c>
      <c r="P31" s="4" t="s">
        <v>111</v>
      </c>
      <c r="Q31" s="4" t="s">
        <v>111</v>
      </c>
      <c r="R31" s="1458" t="s">
        <v>111</v>
      </c>
      <c r="S31" s="1458" t="s">
        <v>111</v>
      </c>
      <c r="T31" s="1735" t="s">
        <v>111</v>
      </c>
      <c r="U31" s="1735" t="s">
        <v>111</v>
      </c>
      <c r="V31" s="1714">
        <v>0</v>
      </c>
      <c r="W31" s="1715">
        <v>0</v>
      </c>
      <c r="X31" s="1716" t="s">
        <v>145</v>
      </c>
      <c r="Y31" s="1717" t="s">
        <v>145</v>
      </c>
      <c r="Z31" s="1714">
        <v>0</v>
      </c>
      <c r="AA31" s="1715">
        <v>0</v>
      </c>
      <c r="AB31" s="1716" t="s">
        <v>145</v>
      </c>
      <c r="AC31" s="1717" t="s">
        <v>145</v>
      </c>
    </row>
    <row r="32" spans="1:29" ht="21" customHeight="1">
      <c r="A32" s="1732" t="s">
        <v>1312</v>
      </c>
      <c r="B32" s="1377" t="s">
        <v>188</v>
      </c>
      <c r="C32" s="2518" t="s">
        <v>188</v>
      </c>
      <c r="D32" s="2519" t="s">
        <v>145</v>
      </c>
      <c r="E32" s="2520" t="s">
        <v>145</v>
      </c>
      <c r="F32" s="1377"/>
      <c r="G32" s="2518"/>
      <c r="H32" s="2519" t="s">
        <v>145</v>
      </c>
      <c r="I32" s="2520" t="s">
        <v>145</v>
      </c>
      <c r="J32" s="1564"/>
      <c r="K32" s="1458" t="s">
        <v>111</v>
      </c>
      <c r="L32" s="1564"/>
      <c r="M32" s="1564"/>
      <c r="N32" s="1458" t="s">
        <v>111</v>
      </c>
      <c r="O32" s="1458" t="s">
        <v>111</v>
      </c>
      <c r="P32" s="4" t="s">
        <v>111</v>
      </c>
      <c r="Q32" s="4" t="s">
        <v>111</v>
      </c>
      <c r="R32" s="1458" t="s">
        <v>111</v>
      </c>
      <c r="S32" s="1458" t="s">
        <v>111</v>
      </c>
      <c r="T32" s="1735" t="s">
        <v>111</v>
      </c>
      <c r="U32" s="1735" t="s">
        <v>111</v>
      </c>
      <c r="V32" s="1714">
        <v>0</v>
      </c>
      <c r="W32" s="1715">
        <v>0</v>
      </c>
      <c r="X32" s="1716" t="s">
        <v>145</v>
      </c>
      <c r="Y32" s="1717" t="s">
        <v>145</v>
      </c>
      <c r="Z32" s="1714">
        <v>0</v>
      </c>
      <c r="AA32" s="1715">
        <v>0</v>
      </c>
      <c r="AB32" s="1716" t="s">
        <v>145</v>
      </c>
      <c r="AC32" s="1717" t="s">
        <v>145</v>
      </c>
    </row>
    <row r="33" spans="1:29" ht="21" customHeight="1">
      <c r="A33" s="1732"/>
      <c r="B33" s="1377"/>
      <c r="C33" s="2518"/>
      <c r="D33" s="2519"/>
      <c r="E33" s="2520"/>
      <c r="F33" s="1377"/>
      <c r="G33" s="2518"/>
      <c r="H33" s="2519"/>
      <c r="I33" s="2520"/>
      <c r="J33" s="1564"/>
      <c r="L33" s="1564"/>
      <c r="M33" s="1564"/>
      <c r="T33" s="1735"/>
      <c r="U33" s="1735"/>
      <c r="V33" s="1714"/>
      <c r="W33" s="1715"/>
      <c r="X33" s="1716"/>
      <c r="Y33" s="1717"/>
      <c r="Z33" s="1714"/>
      <c r="AA33" s="1715"/>
      <c r="AB33" s="1716"/>
      <c r="AC33" s="1717"/>
    </row>
    <row r="34" spans="1:29" ht="21" customHeight="1">
      <c r="A34" s="1732" t="s">
        <v>1313</v>
      </c>
      <c r="B34" s="1377">
        <v>234937</v>
      </c>
      <c r="C34" s="2518">
        <v>216544</v>
      </c>
      <c r="D34" s="2519">
        <f>C34/B34*100</f>
        <v>92.171092675908866</v>
      </c>
      <c r="E34" s="2520">
        <f>C34/K34*100</f>
        <v>98.908798582214658</v>
      </c>
      <c r="F34" s="1377">
        <v>237663</v>
      </c>
      <c r="G34" s="2518">
        <v>219312</v>
      </c>
      <c r="H34" s="2519">
        <f>G34/F34*100</f>
        <v>92.278562502366796</v>
      </c>
      <c r="I34" s="2520">
        <f>G34/C34*100</f>
        <v>101.27826215457367</v>
      </c>
      <c r="J34" s="1734"/>
      <c r="K34" s="1458">
        <v>218933</v>
      </c>
      <c r="L34" s="1731"/>
      <c r="M34" s="1731"/>
      <c r="N34" s="1458">
        <v>239334</v>
      </c>
      <c r="O34" s="1458">
        <v>218849</v>
      </c>
      <c r="P34" s="1735">
        <v>91.440831641137493</v>
      </c>
      <c r="Q34" s="1735">
        <v>98.126244238391592</v>
      </c>
      <c r="R34" s="1458">
        <v>238493</v>
      </c>
      <c r="S34" s="1458">
        <v>218933</v>
      </c>
      <c r="T34" s="1735">
        <v>91.798501423521856</v>
      </c>
      <c r="U34" s="1735">
        <v>100.0383826291187</v>
      </c>
      <c r="V34" s="1714">
        <v>240210</v>
      </c>
      <c r="W34" s="1715">
        <v>219237</v>
      </c>
      <c r="X34" s="1716">
        <f>W34/V34*100</f>
        <v>91.268889721493693</v>
      </c>
      <c r="Y34" s="1717" t="e">
        <f>W34/AE34*100</f>
        <v>#DIV/0!</v>
      </c>
      <c r="Z34" s="1714">
        <v>227559</v>
      </c>
      <c r="AA34" s="1715">
        <v>209405</v>
      </c>
      <c r="AB34" s="1716">
        <f>AA34/Z34*100</f>
        <v>92.02228872512184</v>
      </c>
      <c r="AC34" s="1717">
        <f>AA34/W34*100</f>
        <v>95.515355528491995</v>
      </c>
    </row>
    <row r="35" spans="1:29" ht="21" customHeight="1">
      <c r="A35" s="1732" t="s">
        <v>1301</v>
      </c>
      <c r="B35" s="1377">
        <v>217313</v>
      </c>
      <c r="C35" s="2518">
        <v>214337</v>
      </c>
      <c r="D35" s="2519">
        <f>C35/B35*100</f>
        <v>98.630546722929608</v>
      </c>
      <c r="E35" s="2520">
        <f>C35/K35*100</f>
        <v>99.369025211174886</v>
      </c>
      <c r="F35" s="1377">
        <v>220238</v>
      </c>
      <c r="G35" s="2518">
        <v>217316</v>
      </c>
      <c r="H35" s="2519">
        <f>G35/F35*100</f>
        <v>98.673253480325826</v>
      </c>
      <c r="I35" s="2520">
        <f>G35/C35*100</f>
        <v>101.38986735841222</v>
      </c>
      <c r="J35" s="1734"/>
      <c r="K35" s="1458">
        <v>215698</v>
      </c>
      <c r="L35" s="1564"/>
      <c r="M35" s="1731"/>
      <c r="N35" s="1458">
        <v>219086</v>
      </c>
      <c r="O35" s="1458">
        <v>215669</v>
      </c>
      <c r="P35" s="1735">
        <v>98.440338497211144</v>
      </c>
      <c r="Q35" s="1735">
        <v>97.987714563512611</v>
      </c>
      <c r="R35" s="1458">
        <v>219512</v>
      </c>
      <c r="S35" s="1458">
        <v>215698</v>
      </c>
      <c r="T35" s="1735">
        <v>98.262509566675178</v>
      </c>
      <c r="U35" s="1735">
        <v>100.01344653149037</v>
      </c>
      <c r="V35" s="1714">
        <v>221535</v>
      </c>
      <c r="W35" s="1715">
        <v>215763</v>
      </c>
      <c r="X35" s="1716">
        <f>W35/V35*100</f>
        <v>97.394542623061824</v>
      </c>
      <c r="Y35" s="1717" t="e">
        <f>W35/AE35*100</f>
        <v>#DIV/0!</v>
      </c>
      <c r="Z35" s="1714">
        <v>207448</v>
      </c>
      <c r="AA35" s="1715">
        <v>204535</v>
      </c>
      <c r="AB35" s="1716">
        <f>AA35/Z35*100</f>
        <v>98.595792680575371</v>
      </c>
      <c r="AC35" s="1717">
        <f>AA35/W35*100</f>
        <v>94.796142063282389</v>
      </c>
    </row>
    <row r="36" spans="1:29" ht="21" customHeight="1">
      <c r="A36" s="1738" t="s">
        <v>1312</v>
      </c>
      <c r="B36" s="2522">
        <v>17624</v>
      </c>
      <c r="C36" s="2523">
        <v>2207</v>
      </c>
      <c r="D36" s="2524">
        <f>C36/B36*100</f>
        <v>12.522696323195643</v>
      </c>
      <c r="E36" s="2525">
        <f>C36/K36*100</f>
        <v>68.22256568778981</v>
      </c>
      <c r="F36" s="2522">
        <v>17425</v>
      </c>
      <c r="G36" s="2523">
        <v>1996</v>
      </c>
      <c r="H36" s="2524">
        <f>G36/F36*100</f>
        <v>11.45480631276901</v>
      </c>
      <c r="I36" s="2526">
        <f>G36/C36*100</f>
        <v>90.439510647938377</v>
      </c>
      <c r="J36" s="1734"/>
      <c r="K36" s="1458">
        <v>3235</v>
      </c>
      <c r="L36" s="1731"/>
      <c r="M36" s="1731"/>
      <c r="N36" s="1458">
        <v>20248</v>
      </c>
      <c r="O36" s="1458">
        <v>3180</v>
      </c>
      <c r="P36" s="1735">
        <v>15.705254839984196</v>
      </c>
      <c r="Q36" s="1735">
        <v>108.53242320819112</v>
      </c>
      <c r="R36" s="1458">
        <v>18981</v>
      </c>
      <c r="S36" s="1458">
        <v>3235</v>
      </c>
      <c r="T36" s="1735">
        <v>17.043359148622304</v>
      </c>
      <c r="U36" s="1735">
        <v>101.72955974842768</v>
      </c>
      <c r="V36" s="1719">
        <v>18675</v>
      </c>
      <c r="W36" s="1720">
        <v>3474</v>
      </c>
      <c r="X36" s="1721">
        <f>W36/V36*100</f>
        <v>18.602409638554217</v>
      </c>
      <c r="Y36" s="1722" t="e">
        <f>W36/AE36*100</f>
        <v>#DIV/0!</v>
      </c>
      <c r="Z36" s="1719">
        <v>20111</v>
      </c>
      <c r="AA36" s="1720">
        <v>4870</v>
      </c>
      <c r="AB36" s="1721">
        <f>AA36/Z36*100</f>
        <v>24.215603401123765</v>
      </c>
      <c r="AC36" s="1723">
        <f>AA36/W36*100</f>
        <v>140.18422567645365</v>
      </c>
    </row>
    <row r="37" spans="1:29" ht="18" customHeight="1">
      <c r="A37" s="1575" t="s">
        <v>1314</v>
      </c>
      <c r="B37" s="1798"/>
      <c r="C37" s="1798"/>
      <c r="D37" s="1798"/>
      <c r="E37" s="1798"/>
      <c r="F37" s="230"/>
      <c r="G37" s="230"/>
      <c r="H37" s="1798"/>
      <c r="I37" s="1798"/>
    </row>
    <row r="38" spans="1:29" ht="20.100000000000001" customHeight="1">
      <c r="A38" s="1731" t="s">
        <v>1315</v>
      </c>
      <c r="B38" s="129"/>
      <c r="C38" s="129"/>
      <c r="D38" s="129"/>
      <c r="E38" s="129"/>
      <c r="F38" s="1833"/>
      <c r="G38" s="1833"/>
      <c r="H38" s="129"/>
      <c r="I38" s="129"/>
      <c r="J38" s="1564"/>
    </row>
    <row r="39" spans="1:29" ht="20.100000000000001" customHeight="1">
      <c r="A39" s="1731" t="s">
        <v>1315</v>
      </c>
      <c r="B39" s="129"/>
      <c r="C39" s="129"/>
      <c r="D39" s="129"/>
      <c r="E39" s="129"/>
      <c r="F39" s="1833"/>
      <c r="G39" s="1833"/>
      <c r="H39" s="129"/>
      <c r="I39" s="129"/>
      <c r="J39" s="1564"/>
    </row>
    <row r="40" spans="1:29" ht="20.100000000000001" customHeight="1">
      <c r="A40" s="1731" t="s">
        <v>1315</v>
      </c>
      <c r="B40" s="129"/>
      <c r="C40" s="129"/>
      <c r="D40" s="129"/>
      <c r="E40" s="129"/>
      <c r="F40" s="1833"/>
      <c r="G40" s="1833"/>
      <c r="H40" s="129"/>
      <c r="I40" s="129"/>
      <c r="J40" s="1564"/>
    </row>
  </sheetData>
  <mergeCells count="11">
    <mergeCell ref="AA3:AC3"/>
    <mergeCell ref="A2:A4"/>
    <mergeCell ref="B2:E2"/>
    <mergeCell ref="F2:I2"/>
    <mergeCell ref="J2:M2"/>
    <mergeCell ref="V2:Y2"/>
    <mergeCell ref="Z2:AC2"/>
    <mergeCell ref="C3:E3"/>
    <mergeCell ref="G3:I3"/>
    <mergeCell ref="K3:M3"/>
    <mergeCell ref="W3:Y3"/>
  </mergeCells>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760"/>
  <sheetViews>
    <sheetView view="pageBreakPreview" topLeftCell="A639" zoomScale="85" zoomScaleNormal="100" zoomScaleSheetLayoutView="85" workbookViewId="0">
      <selection activeCell="I50" sqref="I50"/>
    </sheetView>
  </sheetViews>
  <sheetFormatPr defaultColWidth="9" defaultRowHeight="20.100000000000001" customHeight="1"/>
  <cols>
    <col min="1" max="1" width="9.125" style="558" customWidth="1"/>
    <col min="2" max="2" width="9.5" style="230" customWidth="1"/>
    <col min="3" max="3" width="62.5" style="558" customWidth="1"/>
    <col min="4" max="16384" width="9" style="558"/>
  </cols>
  <sheetData>
    <row r="1" spans="1:4" ht="33" customHeight="1">
      <c r="A1" s="132" t="s">
        <v>1316</v>
      </c>
    </row>
    <row r="2" spans="1:4" ht="25.5" customHeight="1">
      <c r="A2" s="451" t="s">
        <v>1317</v>
      </c>
    </row>
    <row r="3" spans="1:4" ht="20.100000000000001" customHeight="1">
      <c r="A3" s="1390" t="s">
        <v>1318</v>
      </c>
      <c r="B3" s="554" t="s">
        <v>2485</v>
      </c>
      <c r="C3" s="554" t="s">
        <v>2486</v>
      </c>
      <c r="D3" s="591"/>
    </row>
    <row r="4" spans="1:4" ht="20.100000000000001" customHeight="1">
      <c r="A4" s="1391"/>
      <c r="B4" s="492"/>
      <c r="C4" s="492"/>
      <c r="D4" s="591"/>
    </row>
    <row r="5" spans="1:4" ht="20.100000000000001" customHeight="1">
      <c r="A5" s="564" t="s">
        <v>1319</v>
      </c>
      <c r="B5" s="126"/>
      <c r="C5" s="194"/>
    </row>
    <row r="6" spans="1:4" ht="20.100000000000001" customHeight="1">
      <c r="A6" s="599"/>
      <c r="B6" s="599"/>
      <c r="C6" s="194"/>
    </row>
    <row r="7" spans="1:4" ht="20.100000000000001" customHeight="1">
      <c r="A7" s="592" t="s">
        <v>2709</v>
      </c>
      <c r="B7" s="138"/>
      <c r="C7" s="194"/>
    </row>
    <row r="8" spans="1:4" ht="20.100000000000001" customHeight="1">
      <c r="A8" s="492"/>
      <c r="B8" s="138"/>
      <c r="C8" s="194"/>
    </row>
    <row r="9" spans="1:4" ht="20.100000000000001" customHeight="1">
      <c r="A9" s="223">
        <v>4000</v>
      </c>
      <c r="B9" s="140" t="s">
        <v>379</v>
      </c>
      <c r="C9" s="193" t="s">
        <v>1320</v>
      </c>
    </row>
    <row r="10" spans="1:4" ht="20.100000000000001" customHeight="1">
      <c r="A10" s="223">
        <v>2000</v>
      </c>
      <c r="B10" s="140" t="s">
        <v>379</v>
      </c>
      <c r="C10" s="193" t="s">
        <v>1321</v>
      </c>
    </row>
    <row r="11" spans="1:4" ht="20.100000000000001" customHeight="1">
      <c r="A11" s="223">
        <v>1500</v>
      </c>
      <c r="B11" s="140" t="s">
        <v>379</v>
      </c>
      <c r="C11" s="193" t="s">
        <v>1322</v>
      </c>
    </row>
    <row r="12" spans="1:4" ht="20.100000000000001" customHeight="1">
      <c r="A12" s="223">
        <v>100</v>
      </c>
      <c r="B12" s="140" t="s">
        <v>379</v>
      </c>
      <c r="C12" s="193" t="s">
        <v>1323</v>
      </c>
    </row>
    <row r="13" spans="1:4" ht="20.100000000000001" customHeight="1">
      <c r="A13" s="965"/>
      <c r="B13" s="965"/>
      <c r="C13" s="819"/>
    </row>
    <row r="14" spans="1:4" ht="20.100000000000001" customHeight="1">
      <c r="A14" s="592" t="s">
        <v>2710</v>
      </c>
      <c r="B14" s="965"/>
      <c r="C14" s="819"/>
    </row>
    <row r="15" spans="1:4" ht="20.100000000000001" customHeight="1">
      <c r="A15" s="965"/>
      <c r="B15" s="965"/>
      <c r="C15" s="819"/>
    </row>
    <row r="16" spans="1:4" ht="20.100000000000001" customHeight="1">
      <c r="A16" s="223">
        <v>100</v>
      </c>
      <c r="B16" s="140" t="s">
        <v>379</v>
      </c>
      <c r="C16" s="193" t="s">
        <v>1324</v>
      </c>
    </row>
    <row r="17" spans="1:3" ht="20.100000000000001" customHeight="1">
      <c r="A17" s="223">
        <v>300</v>
      </c>
      <c r="B17" s="140" t="s">
        <v>379</v>
      </c>
      <c r="C17" s="193" t="s">
        <v>1325</v>
      </c>
    </row>
    <row r="18" spans="1:3" ht="20.100000000000001" customHeight="1">
      <c r="A18" s="493">
        <v>500</v>
      </c>
      <c r="B18" s="140" t="s">
        <v>379</v>
      </c>
      <c r="C18" s="1392" t="s">
        <v>2487</v>
      </c>
    </row>
    <row r="19" spans="1:3" ht="20.100000000000001" customHeight="1">
      <c r="A19" s="493"/>
      <c r="B19" s="140" t="s">
        <v>388</v>
      </c>
      <c r="C19" s="1392" t="s">
        <v>1326</v>
      </c>
    </row>
    <row r="20" spans="1:3" ht="20.100000000000001" customHeight="1">
      <c r="A20" s="223">
        <v>600</v>
      </c>
      <c r="B20" s="140" t="s">
        <v>379</v>
      </c>
      <c r="C20" s="193" t="s">
        <v>1327</v>
      </c>
    </row>
    <row r="21" spans="1:3" ht="20.100000000000001" customHeight="1">
      <c r="A21" s="492"/>
      <c r="B21" s="138"/>
      <c r="C21" s="194"/>
    </row>
    <row r="22" spans="1:3" ht="20.100000000000001" customHeight="1">
      <c r="A22" s="562" t="s">
        <v>1328</v>
      </c>
      <c r="C22" s="1393"/>
    </row>
    <row r="23" spans="1:3" ht="20.100000000000001" customHeight="1">
      <c r="A23" s="442"/>
      <c r="C23" s="1393"/>
    </row>
    <row r="24" spans="1:3" ht="20.100000000000001" customHeight="1">
      <c r="A24" s="223">
        <v>700</v>
      </c>
      <c r="B24" s="140" t="s">
        <v>379</v>
      </c>
      <c r="C24" s="193" t="s">
        <v>1329</v>
      </c>
    </row>
    <row r="25" spans="1:3" ht="20.100000000000001" customHeight="1">
      <c r="A25" s="223">
        <v>741</v>
      </c>
      <c r="B25" s="140" t="s">
        <v>2703</v>
      </c>
      <c r="C25" s="193" t="s">
        <v>1330</v>
      </c>
    </row>
    <row r="26" spans="1:3" ht="20.100000000000001" customHeight="1">
      <c r="A26" s="442"/>
      <c r="C26" s="1393"/>
    </row>
    <row r="27" spans="1:3" ht="20.100000000000001" customHeight="1">
      <c r="A27" s="562" t="s">
        <v>1331</v>
      </c>
      <c r="C27" s="1393"/>
    </row>
    <row r="28" spans="1:3" ht="20.100000000000001" customHeight="1">
      <c r="A28" s="442"/>
      <c r="C28" s="1393"/>
    </row>
    <row r="29" spans="1:3" ht="20.100000000000001" customHeight="1">
      <c r="A29" s="223">
        <v>806</v>
      </c>
      <c r="B29" s="140" t="s">
        <v>2701</v>
      </c>
      <c r="C29" s="193" t="s">
        <v>1332</v>
      </c>
    </row>
    <row r="30" spans="1:3" ht="20.100000000000001" customHeight="1">
      <c r="A30" s="223">
        <v>825</v>
      </c>
      <c r="B30" s="140" t="s">
        <v>2700</v>
      </c>
      <c r="C30" s="193" t="s">
        <v>1333</v>
      </c>
    </row>
    <row r="31" spans="1:3" ht="20.100000000000001" customHeight="1">
      <c r="A31" s="223">
        <v>987</v>
      </c>
      <c r="B31" s="140" t="s">
        <v>2699</v>
      </c>
      <c r="C31" s="193" t="s">
        <v>1334</v>
      </c>
    </row>
    <row r="32" spans="1:3" ht="20.100000000000001" customHeight="1">
      <c r="A32" s="492"/>
      <c r="B32" s="138"/>
      <c r="C32" s="194"/>
    </row>
    <row r="33" spans="1:4" ht="20.100000000000001" customHeight="1">
      <c r="A33" s="562" t="s">
        <v>1335</v>
      </c>
      <c r="C33" s="1393"/>
    </row>
    <row r="34" spans="1:4" ht="20.100000000000001" customHeight="1">
      <c r="A34" s="442"/>
      <c r="C34" s="1393"/>
    </row>
    <row r="35" spans="1:4" ht="20.100000000000001" customHeight="1">
      <c r="A35" s="492">
        <v>1190</v>
      </c>
      <c r="B35" s="140" t="s">
        <v>2698</v>
      </c>
      <c r="C35" s="1392" t="s">
        <v>1336</v>
      </c>
      <c r="D35" s="591"/>
    </row>
    <row r="36" spans="1:4" ht="20.100000000000001" customHeight="1">
      <c r="A36" s="223">
        <v>1228</v>
      </c>
      <c r="B36" s="140" t="s">
        <v>2702</v>
      </c>
      <c r="C36" s="193" t="s">
        <v>1337</v>
      </c>
      <c r="D36" s="591"/>
    </row>
    <row r="37" spans="1:4" ht="20.100000000000001" customHeight="1">
      <c r="A37" s="223">
        <v>1270</v>
      </c>
      <c r="B37" s="140" t="s">
        <v>1338</v>
      </c>
      <c r="C37" s="193" t="s">
        <v>1339</v>
      </c>
      <c r="D37" s="592"/>
    </row>
    <row r="38" spans="1:4" ht="20.100000000000001" customHeight="1">
      <c r="A38" s="223">
        <v>1339</v>
      </c>
      <c r="B38" s="140" t="s">
        <v>1340</v>
      </c>
      <c r="C38" s="193" t="s">
        <v>1341</v>
      </c>
      <c r="D38" s="592"/>
    </row>
    <row r="39" spans="1:4" ht="20.100000000000001" customHeight="1">
      <c r="A39" s="492"/>
      <c r="B39" s="138"/>
      <c r="C39" s="194"/>
      <c r="D39" s="592"/>
    </row>
    <row r="40" spans="1:4" ht="20.100000000000001" customHeight="1">
      <c r="A40" s="562" t="s">
        <v>1342</v>
      </c>
      <c r="C40" s="1393"/>
    </row>
    <row r="41" spans="1:4" ht="20.100000000000001" customHeight="1">
      <c r="A41" s="442"/>
      <c r="C41" s="1393"/>
    </row>
    <row r="42" spans="1:4" ht="20.100000000000001" customHeight="1">
      <c r="A42" s="223">
        <v>1358</v>
      </c>
      <c r="B42" s="140" t="s">
        <v>1343</v>
      </c>
      <c r="C42" s="193" t="s">
        <v>1344</v>
      </c>
    </row>
    <row r="43" spans="1:4" ht="20.100000000000001" customHeight="1">
      <c r="A43" s="223">
        <v>1392</v>
      </c>
      <c r="B43" s="140" t="s">
        <v>1345</v>
      </c>
      <c r="C43" s="193" t="s">
        <v>1346</v>
      </c>
    </row>
    <row r="44" spans="1:4" ht="20.100000000000001" customHeight="1">
      <c r="A44" s="493">
        <v>1408</v>
      </c>
      <c r="B44" s="139" t="s">
        <v>1347</v>
      </c>
      <c r="C44" s="1392" t="s">
        <v>1348</v>
      </c>
    </row>
    <row r="45" spans="1:4" ht="20.100000000000001" customHeight="1">
      <c r="A45" s="832"/>
      <c r="B45" s="1394"/>
      <c r="C45" s="1392" t="s">
        <v>1349</v>
      </c>
    </row>
    <row r="46" spans="1:4" ht="20.100000000000001" customHeight="1">
      <c r="A46" s="223">
        <v>1440</v>
      </c>
      <c r="B46" s="140" t="s">
        <v>1350</v>
      </c>
      <c r="C46" s="193" t="s">
        <v>1351</v>
      </c>
    </row>
    <row r="47" spans="1:4" ht="20.100000000000001" customHeight="1">
      <c r="A47" s="223">
        <v>1447</v>
      </c>
      <c r="B47" s="140" t="s">
        <v>1352</v>
      </c>
      <c r="C47" s="193" t="s">
        <v>1353</v>
      </c>
    </row>
    <row r="48" spans="1:4" ht="20.100000000000001" customHeight="1">
      <c r="A48" s="223">
        <v>1471</v>
      </c>
      <c r="B48" s="140" t="s">
        <v>1354</v>
      </c>
      <c r="C48" s="193" t="s">
        <v>1355</v>
      </c>
    </row>
    <row r="49" spans="1:3" ht="20.100000000000001" customHeight="1">
      <c r="A49" s="223">
        <v>1567</v>
      </c>
      <c r="B49" s="140" t="s">
        <v>1356</v>
      </c>
      <c r="C49" s="193" t="s">
        <v>1357</v>
      </c>
    </row>
    <row r="50" spans="1:3" ht="20.100000000000001" customHeight="1">
      <c r="A50" s="223">
        <v>1568</v>
      </c>
      <c r="B50" s="140">
        <v>11</v>
      </c>
      <c r="C50" s="193" t="s">
        <v>1358</v>
      </c>
    </row>
    <row r="51" spans="1:3" ht="20.100000000000001" customHeight="1">
      <c r="A51" s="223">
        <v>1570</v>
      </c>
      <c r="B51" s="140" t="s">
        <v>2711</v>
      </c>
      <c r="C51" s="193" t="s">
        <v>1359</v>
      </c>
    </row>
    <row r="52" spans="1:3" ht="20.100000000000001" customHeight="1">
      <c r="A52" s="223"/>
      <c r="B52" s="140"/>
      <c r="C52" s="193"/>
    </row>
    <row r="53" spans="1:3" ht="20.100000000000001" customHeight="1">
      <c r="A53" s="492"/>
      <c r="B53" s="138"/>
      <c r="C53" s="194"/>
    </row>
    <row r="54" spans="1:3" ht="20.100000000000001" customHeight="1">
      <c r="A54" s="562" t="s">
        <v>1360</v>
      </c>
      <c r="C54" s="1393"/>
    </row>
    <row r="55" spans="1:3" ht="20.100000000000001" customHeight="1">
      <c r="A55" s="442"/>
      <c r="C55" s="1393"/>
    </row>
    <row r="56" spans="1:3" ht="20.100000000000001" customHeight="1">
      <c r="A56" s="223">
        <v>1587</v>
      </c>
      <c r="B56" s="140" t="s">
        <v>1361</v>
      </c>
      <c r="C56" s="193" t="s">
        <v>1362</v>
      </c>
    </row>
    <row r="57" spans="1:3" ht="20.100000000000001" customHeight="1">
      <c r="A57" s="223" t="s">
        <v>592</v>
      </c>
      <c r="B57" s="140" t="s">
        <v>388</v>
      </c>
      <c r="C57" s="193" t="s">
        <v>1363</v>
      </c>
    </row>
    <row r="58" spans="1:3" ht="20.100000000000001" customHeight="1">
      <c r="A58" s="223">
        <v>1593</v>
      </c>
      <c r="B58" s="140" t="s">
        <v>1364</v>
      </c>
      <c r="C58" s="193" t="s">
        <v>1365</v>
      </c>
    </row>
    <row r="59" spans="1:3" ht="20.100000000000001" customHeight="1">
      <c r="A59" s="223">
        <v>1600</v>
      </c>
      <c r="B59" s="140" t="s">
        <v>1366</v>
      </c>
      <c r="C59" s="193" t="s">
        <v>1367</v>
      </c>
    </row>
    <row r="60" spans="1:3" ht="20.100000000000001" customHeight="1">
      <c r="A60" s="223">
        <v>1601</v>
      </c>
      <c r="B60" s="140">
        <v>6</v>
      </c>
      <c r="C60" s="193" t="s">
        <v>1368</v>
      </c>
    </row>
    <row r="61" spans="1:3" ht="20.100000000000001" customHeight="1">
      <c r="A61" s="223">
        <v>1607</v>
      </c>
      <c r="B61" s="140">
        <v>12</v>
      </c>
      <c r="C61" s="193" t="s">
        <v>1369</v>
      </c>
    </row>
    <row r="62" spans="1:3" ht="20.100000000000001" customHeight="1">
      <c r="A62" s="223"/>
      <c r="B62" s="140"/>
      <c r="C62" s="193"/>
    </row>
    <row r="63" spans="1:3" ht="20.100000000000001" customHeight="1">
      <c r="A63" s="492"/>
      <c r="B63" s="138"/>
      <c r="C63" s="194"/>
    </row>
    <row r="64" spans="1:3" ht="20.100000000000001" customHeight="1">
      <c r="A64" s="562" t="s">
        <v>1370</v>
      </c>
      <c r="C64" s="1393"/>
    </row>
    <row r="65" spans="1:4" ht="20.100000000000001" customHeight="1">
      <c r="A65" s="442"/>
      <c r="C65" s="1393"/>
    </row>
    <row r="66" spans="1:4" ht="20.100000000000001" customHeight="1">
      <c r="A66" s="223">
        <v>1663</v>
      </c>
      <c r="B66" s="140" t="s">
        <v>1371</v>
      </c>
      <c r="C66" s="1392" t="s">
        <v>1372</v>
      </c>
      <c r="D66" s="592"/>
    </row>
    <row r="67" spans="1:4" ht="20.100000000000001" customHeight="1">
      <c r="A67" s="223">
        <v>1634</v>
      </c>
      <c r="B67" s="140">
        <v>11</v>
      </c>
      <c r="C67" s="193" t="s">
        <v>1373</v>
      </c>
      <c r="D67" s="592"/>
    </row>
    <row r="68" spans="1:4" ht="20.100000000000001" customHeight="1">
      <c r="A68" s="223" t="s">
        <v>592</v>
      </c>
      <c r="B68" s="140" t="s">
        <v>388</v>
      </c>
      <c r="C68" s="193" t="s">
        <v>1374</v>
      </c>
      <c r="D68" s="592"/>
    </row>
    <row r="69" spans="1:4" ht="20.100000000000001" customHeight="1">
      <c r="A69" s="223">
        <v>1636</v>
      </c>
      <c r="B69" s="140">
        <v>13</v>
      </c>
      <c r="C69" s="193" t="s">
        <v>1375</v>
      </c>
      <c r="D69" s="592"/>
    </row>
    <row r="70" spans="1:4" ht="20.100000000000001" customHeight="1">
      <c r="A70" s="492">
        <v>1642</v>
      </c>
      <c r="B70" s="140">
        <v>19</v>
      </c>
      <c r="C70" s="193" t="s">
        <v>1376</v>
      </c>
      <c r="D70" s="592"/>
    </row>
    <row r="71" spans="1:4" ht="20.100000000000001" customHeight="1">
      <c r="A71" s="492" t="s">
        <v>592</v>
      </c>
      <c r="B71" s="140" t="s">
        <v>388</v>
      </c>
      <c r="C71" s="193" t="s">
        <v>1377</v>
      </c>
      <c r="D71" s="592"/>
    </row>
    <row r="72" spans="1:4" ht="20.100000000000001" customHeight="1">
      <c r="A72" s="223">
        <v>1662</v>
      </c>
      <c r="B72" s="140" t="s">
        <v>1378</v>
      </c>
      <c r="C72" s="193" t="s">
        <v>1379</v>
      </c>
      <c r="D72" s="591"/>
    </row>
    <row r="73" spans="1:4" ht="20.100000000000001" customHeight="1">
      <c r="A73" s="223">
        <v>1668</v>
      </c>
      <c r="B73" s="140">
        <v>8</v>
      </c>
      <c r="C73" s="193" t="s">
        <v>1380</v>
      </c>
      <c r="D73" s="592"/>
    </row>
    <row r="74" spans="1:4" ht="20.100000000000001" customHeight="1">
      <c r="A74" s="223">
        <v>1692</v>
      </c>
      <c r="B74" s="140" t="s">
        <v>1381</v>
      </c>
      <c r="C74" s="193" t="s">
        <v>1382</v>
      </c>
      <c r="D74" s="592"/>
    </row>
    <row r="75" spans="1:4" ht="20.100000000000001" customHeight="1">
      <c r="A75" s="223">
        <v>1695</v>
      </c>
      <c r="B75" s="140">
        <v>8</v>
      </c>
      <c r="C75" s="193" t="s">
        <v>1383</v>
      </c>
      <c r="D75" s="592"/>
    </row>
    <row r="76" spans="1:4" ht="20.100000000000001" customHeight="1">
      <c r="A76" s="223">
        <v>1733</v>
      </c>
      <c r="B76" s="140" t="s">
        <v>1384</v>
      </c>
      <c r="C76" s="1392" t="s">
        <v>1385</v>
      </c>
      <c r="D76" s="592"/>
    </row>
    <row r="77" spans="1:4" ht="20.100000000000001" customHeight="1">
      <c r="A77" s="223">
        <v>1734</v>
      </c>
      <c r="B77" s="140">
        <v>19</v>
      </c>
      <c r="C77" s="193" t="s">
        <v>1386</v>
      </c>
      <c r="D77" s="592"/>
    </row>
    <row r="78" spans="1:4" ht="20.100000000000001" customHeight="1">
      <c r="A78" s="223">
        <v>1773</v>
      </c>
      <c r="B78" s="140" t="s">
        <v>1387</v>
      </c>
      <c r="C78" s="193" t="s">
        <v>1388</v>
      </c>
      <c r="D78" s="592"/>
    </row>
    <row r="79" spans="1:4" ht="20.100000000000001" customHeight="1">
      <c r="A79" s="223"/>
      <c r="B79" s="140"/>
      <c r="C79" s="193" t="s">
        <v>1389</v>
      </c>
      <c r="D79" s="592"/>
    </row>
    <row r="80" spans="1:4" ht="20.100000000000001" customHeight="1">
      <c r="A80" s="223">
        <v>1774</v>
      </c>
      <c r="B80" s="140">
        <v>3</v>
      </c>
      <c r="C80" s="193" t="s">
        <v>1390</v>
      </c>
      <c r="D80" s="592"/>
    </row>
    <row r="81" spans="1:4" ht="20.100000000000001" customHeight="1">
      <c r="A81" s="223">
        <v>1774</v>
      </c>
      <c r="B81" s="140">
        <v>3</v>
      </c>
      <c r="C81" s="193" t="s">
        <v>1391</v>
      </c>
      <c r="D81" s="592"/>
    </row>
    <row r="82" spans="1:4" ht="20.100000000000001" customHeight="1">
      <c r="A82" s="223">
        <v>1815</v>
      </c>
      <c r="B82" s="140" t="s">
        <v>1392</v>
      </c>
      <c r="C82" s="193" t="s">
        <v>1393</v>
      </c>
      <c r="D82" s="592"/>
    </row>
    <row r="83" spans="1:4" ht="20.100000000000001" customHeight="1">
      <c r="A83" s="223">
        <v>1817</v>
      </c>
      <c r="B83" s="140">
        <v>14</v>
      </c>
      <c r="C83" s="193" t="s">
        <v>1394</v>
      </c>
      <c r="D83" s="592"/>
    </row>
    <row r="84" spans="1:4" ht="20.100000000000001" customHeight="1">
      <c r="A84" s="223">
        <v>1846</v>
      </c>
      <c r="B84" s="140" t="s">
        <v>1395</v>
      </c>
      <c r="C84" s="193" t="s">
        <v>1396</v>
      </c>
      <c r="D84" s="592"/>
    </row>
    <row r="85" spans="1:4" ht="20.100000000000001" customHeight="1">
      <c r="A85" s="223">
        <v>1852</v>
      </c>
      <c r="B85" s="140" t="s">
        <v>1397</v>
      </c>
      <c r="C85" s="193" t="s">
        <v>1398</v>
      </c>
      <c r="D85" s="592"/>
    </row>
    <row r="86" spans="1:4" ht="20.100000000000001" customHeight="1">
      <c r="A86" s="223">
        <v>1859</v>
      </c>
      <c r="B86" s="140" t="s">
        <v>1399</v>
      </c>
      <c r="C86" s="193" t="s">
        <v>1400</v>
      </c>
      <c r="D86" s="592"/>
    </row>
    <row r="87" spans="1:4" ht="20.100000000000001" customHeight="1">
      <c r="A87" s="223"/>
      <c r="B87" s="140"/>
      <c r="C87" s="193" t="s">
        <v>1401</v>
      </c>
      <c r="D87" s="592"/>
    </row>
    <row r="88" spans="1:4" ht="20.100000000000001" customHeight="1">
      <c r="A88" s="492"/>
      <c r="B88" s="138"/>
      <c r="C88" s="194"/>
      <c r="D88" s="592"/>
    </row>
    <row r="89" spans="1:4" ht="20.100000000000001" customHeight="1">
      <c r="A89" s="592" t="s">
        <v>866</v>
      </c>
      <c r="B89" s="138" t="s">
        <v>388</v>
      </c>
      <c r="C89" s="1393"/>
      <c r="D89" s="592"/>
    </row>
    <row r="90" spans="1:4" ht="20.100000000000001" customHeight="1">
      <c r="A90" s="492"/>
      <c r="B90" s="138"/>
      <c r="C90" s="1393"/>
      <c r="D90" s="592"/>
    </row>
    <row r="91" spans="1:4" ht="20.100000000000001" customHeight="1">
      <c r="A91" s="223">
        <v>1869</v>
      </c>
      <c r="B91" s="140" t="s">
        <v>1402</v>
      </c>
      <c r="C91" s="193" t="s">
        <v>1403</v>
      </c>
      <c r="D91" s="592"/>
    </row>
    <row r="92" spans="1:4" ht="20.100000000000001" customHeight="1">
      <c r="A92" s="223">
        <v>1871</v>
      </c>
      <c r="B92" s="140">
        <v>4</v>
      </c>
      <c r="C92" s="193" t="s">
        <v>1404</v>
      </c>
      <c r="D92" s="592"/>
    </row>
    <row r="93" spans="1:4" ht="20.100000000000001" customHeight="1">
      <c r="A93" s="223" t="s">
        <v>592</v>
      </c>
      <c r="B93" s="140" t="s">
        <v>388</v>
      </c>
      <c r="C93" s="193" t="s">
        <v>1405</v>
      </c>
      <c r="D93" s="592"/>
    </row>
    <row r="94" spans="1:4" ht="20.100000000000001" customHeight="1">
      <c r="A94" s="223" t="s">
        <v>592</v>
      </c>
      <c r="B94" s="140" t="s">
        <v>388</v>
      </c>
      <c r="C94" s="193" t="s">
        <v>1406</v>
      </c>
      <c r="D94" s="592"/>
    </row>
    <row r="95" spans="1:4" ht="20.100000000000001" customHeight="1">
      <c r="A95" s="223">
        <v>1872</v>
      </c>
      <c r="B95" s="140">
        <v>5</v>
      </c>
      <c r="C95" s="193" t="s">
        <v>1407</v>
      </c>
      <c r="D95" s="592"/>
    </row>
    <row r="96" spans="1:4" ht="20.100000000000001" customHeight="1">
      <c r="A96" s="223" t="s">
        <v>592</v>
      </c>
      <c r="B96" s="140" t="s">
        <v>388</v>
      </c>
      <c r="C96" s="1392" t="s">
        <v>1408</v>
      </c>
      <c r="D96" s="592"/>
    </row>
    <row r="97" spans="1:4" ht="20.100000000000001" customHeight="1">
      <c r="A97" s="223" t="s">
        <v>592</v>
      </c>
      <c r="B97" s="140" t="s">
        <v>388</v>
      </c>
      <c r="C97" s="193" t="s">
        <v>1409</v>
      </c>
      <c r="D97" s="592"/>
    </row>
    <row r="98" spans="1:4" ht="20.100000000000001" customHeight="1">
      <c r="A98" s="223">
        <v>1873</v>
      </c>
      <c r="B98" s="140">
        <v>6</v>
      </c>
      <c r="C98" s="193" t="s">
        <v>1410</v>
      </c>
      <c r="D98" s="592"/>
    </row>
    <row r="99" spans="1:4" ht="20.100000000000001" customHeight="1">
      <c r="A99" s="223" t="s">
        <v>592</v>
      </c>
      <c r="B99" s="140" t="s">
        <v>388</v>
      </c>
      <c r="C99" s="193" t="s">
        <v>1411</v>
      </c>
      <c r="D99" s="592"/>
    </row>
    <row r="100" spans="1:4" ht="20.100000000000001" customHeight="1">
      <c r="A100" s="223">
        <v>1875</v>
      </c>
      <c r="B100" s="140">
        <v>8</v>
      </c>
      <c r="C100" s="193" t="s">
        <v>1412</v>
      </c>
      <c r="D100" s="592"/>
    </row>
    <row r="101" spans="1:4" ht="20.100000000000001" customHeight="1">
      <c r="A101" s="223">
        <v>1876</v>
      </c>
      <c r="B101" s="140">
        <v>9</v>
      </c>
      <c r="C101" s="193" t="s">
        <v>1413</v>
      </c>
      <c r="D101" s="592"/>
    </row>
    <row r="102" spans="1:4" ht="20.100000000000001" customHeight="1">
      <c r="A102" s="223" t="s">
        <v>592</v>
      </c>
      <c r="B102" s="140" t="s">
        <v>388</v>
      </c>
      <c r="C102" s="193" t="s">
        <v>1414</v>
      </c>
      <c r="D102" s="592"/>
    </row>
    <row r="103" spans="1:4" ht="20.100000000000001" customHeight="1">
      <c r="A103" s="223">
        <v>1877</v>
      </c>
      <c r="B103" s="140">
        <v>10</v>
      </c>
      <c r="C103" s="193" t="s">
        <v>1415</v>
      </c>
      <c r="D103" s="592"/>
    </row>
    <row r="104" spans="1:4" ht="20.100000000000001" customHeight="1">
      <c r="A104" s="223">
        <v>1879</v>
      </c>
      <c r="B104" s="140">
        <v>12</v>
      </c>
      <c r="C104" s="193" t="s">
        <v>1416</v>
      </c>
      <c r="D104" s="592"/>
    </row>
    <row r="105" spans="1:4" ht="20.100000000000001" customHeight="1">
      <c r="A105" s="223">
        <v>1881</v>
      </c>
      <c r="B105" s="140">
        <v>14</v>
      </c>
      <c r="C105" s="193" t="s">
        <v>1417</v>
      </c>
      <c r="D105" s="592"/>
    </row>
    <row r="106" spans="1:4" ht="20.100000000000001" customHeight="1">
      <c r="A106" s="223">
        <v>1882</v>
      </c>
      <c r="B106" s="140">
        <v>15</v>
      </c>
      <c r="C106" s="193" t="s">
        <v>1418</v>
      </c>
      <c r="D106" s="592"/>
    </row>
    <row r="107" spans="1:4" ht="20.100000000000001" customHeight="1">
      <c r="A107" s="223">
        <v>1883</v>
      </c>
      <c r="B107" s="140">
        <v>16</v>
      </c>
      <c r="C107" s="193" t="s">
        <v>1419</v>
      </c>
      <c r="D107" s="592"/>
    </row>
    <row r="108" spans="1:4" ht="20.100000000000001" customHeight="1">
      <c r="A108" s="223">
        <v>1888</v>
      </c>
      <c r="B108" s="140">
        <v>21</v>
      </c>
      <c r="C108" s="193" t="s">
        <v>1420</v>
      </c>
      <c r="D108" s="592"/>
    </row>
    <row r="109" spans="1:4" ht="20.100000000000001" customHeight="1">
      <c r="A109" s="223">
        <v>1889</v>
      </c>
      <c r="B109" s="140">
        <v>22</v>
      </c>
      <c r="C109" s="193" t="s">
        <v>1421</v>
      </c>
      <c r="D109" s="592"/>
    </row>
    <row r="110" spans="1:4" ht="20.100000000000001" customHeight="1">
      <c r="A110" s="492" t="s">
        <v>592</v>
      </c>
      <c r="B110" s="140" t="s">
        <v>388</v>
      </c>
      <c r="C110" s="193" t="s">
        <v>1422</v>
      </c>
      <c r="D110" s="591"/>
    </row>
    <row r="111" spans="1:4" ht="20.100000000000001" customHeight="1">
      <c r="A111" s="223">
        <v>1889</v>
      </c>
      <c r="B111" s="140" t="s">
        <v>1423</v>
      </c>
      <c r="C111" s="193" t="s">
        <v>1424</v>
      </c>
      <c r="D111" s="591"/>
    </row>
    <row r="112" spans="1:4" ht="20.100000000000001" customHeight="1">
      <c r="A112" s="223" t="s">
        <v>592</v>
      </c>
      <c r="B112" s="140" t="s">
        <v>388</v>
      </c>
      <c r="C112" s="193" t="s">
        <v>1425</v>
      </c>
      <c r="D112" s="592"/>
    </row>
    <row r="113" spans="1:4" ht="20.100000000000001" customHeight="1">
      <c r="A113" s="223">
        <v>1894</v>
      </c>
      <c r="B113" s="140">
        <v>27</v>
      </c>
      <c r="C113" s="1392" t="s">
        <v>1426</v>
      </c>
      <c r="D113" s="592"/>
    </row>
    <row r="114" spans="1:4" ht="20.100000000000001" customHeight="1">
      <c r="A114" s="223">
        <v>1895</v>
      </c>
      <c r="B114" s="140">
        <v>28</v>
      </c>
      <c r="C114" s="193" t="s">
        <v>2956</v>
      </c>
      <c r="D114" s="592"/>
    </row>
    <row r="115" spans="1:4" ht="20.100000000000001" customHeight="1">
      <c r="A115" s="223">
        <v>1906</v>
      </c>
      <c r="B115" s="140">
        <v>39</v>
      </c>
      <c r="C115" s="1392" t="s">
        <v>1427</v>
      </c>
      <c r="D115" s="592"/>
    </row>
    <row r="116" spans="1:4" ht="20.100000000000001" customHeight="1">
      <c r="A116" s="223">
        <v>1909</v>
      </c>
      <c r="B116" s="140">
        <v>42</v>
      </c>
      <c r="C116" s="1392" t="s">
        <v>1428</v>
      </c>
      <c r="D116" s="592"/>
    </row>
    <row r="117" spans="1:4" ht="20.100000000000001" customHeight="1">
      <c r="A117" s="223" t="s">
        <v>592</v>
      </c>
      <c r="B117" s="140" t="s">
        <v>388</v>
      </c>
      <c r="C117" s="1392" t="s">
        <v>1429</v>
      </c>
      <c r="D117" s="592"/>
    </row>
    <row r="118" spans="1:4" ht="20.100000000000001" customHeight="1">
      <c r="A118" s="223">
        <v>1910</v>
      </c>
      <c r="B118" s="140">
        <v>43</v>
      </c>
      <c r="C118" s="193" t="s">
        <v>1430</v>
      </c>
      <c r="D118" s="592"/>
    </row>
    <row r="119" spans="1:4" ht="20.100000000000001" customHeight="1">
      <c r="A119" s="223">
        <v>1910</v>
      </c>
      <c r="B119" s="140">
        <v>43</v>
      </c>
      <c r="C119" s="193" t="s">
        <v>1431</v>
      </c>
      <c r="D119" s="592"/>
    </row>
    <row r="120" spans="1:4" ht="20.100000000000001" customHeight="1">
      <c r="A120" s="223">
        <v>1911</v>
      </c>
      <c r="B120" s="140">
        <v>44</v>
      </c>
      <c r="C120" s="193" t="s">
        <v>1432</v>
      </c>
      <c r="D120" s="592"/>
    </row>
    <row r="121" spans="1:4" ht="20.100000000000001" customHeight="1">
      <c r="A121" s="492"/>
      <c r="B121" s="138"/>
      <c r="C121" s="194"/>
      <c r="D121" s="592"/>
    </row>
    <row r="122" spans="1:4" ht="20.100000000000001" customHeight="1">
      <c r="A122" s="592" t="s">
        <v>2705</v>
      </c>
      <c r="B122" s="138"/>
      <c r="C122" s="194"/>
      <c r="D122" s="592"/>
    </row>
    <row r="123" spans="1:4" ht="20.100000000000001" customHeight="1">
      <c r="A123" s="592"/>
      <c r="B123" s="138"/>
      <c r="C123" s="194"/>
      <c r="D123" s="592"/>
    </row>
    <row r="124" spans="1:4" ht="20.100000000000001" customHeight="1">
      <c r="A124" s="223">
        <v>1912</v>
      </c>
      <c r="B124" s="140" t="s">
        <v>2704</v>
      </c>
      <c r="C124" s="193" t="s">
        <v>1433</v>
      </c>
      <c r="D124" s="592"/>
    </row>
    <row r="125" spans="1:4" ht="20.100000000000001" customHeight="1">
      <c r="A125" s="223">
        <v>1914</v>
      </c>
      <c r="B125" s="140">
        <v>3</v>
      </c>
      <c r="C125" s="193" t="s">
        <v>1434</v>
      </c>
      <c r="D125" s="592"/>
    </row>
    <row r="126" spans="1:4" ht="20.100000000000001" customHeight="1">
      <c r="A126" s="223">
        <v>1918</v>
      </c>
      <c r="B126" s="140">
        <v>7</v>
      </c>
      <c r="C126" s="193" t="s">
        <v>1435</v>
      </c>
      <c r="D126" s="592"/>
    </row>
    <row r="127" spans="1:4" ht="20.100000000000001" customHeight="1">
      <c r="A127" s="223">
        <v>1920</v>
      </c>
      <c r="B127" s="140">
        <v>9</v>
      </c>
      <c r="C127" s="193" t="s">
        <v>1436</v>
      </c>
      <c r="D127" s="592"/>
    </row>
    <row r="128" spans="1:4" ht="20.100000000000001" customHeight="1">
      <c r="A128" s="223">
        <v>1922</v>
      </c>
      <c r="B128" s="140">
        <v>11</v>
      </c>
      <c r="C128" s="193" t="s">
        <v>1437</v>
      </c>
      <c r="D128" s="592"/>
    </row>
    <row r="129" spans="1:4" ht="20.100000000000001" customHeight="1">
      <c r="A129" s="223">
        <v>1926</v>
      </c>
      <c r="B129" s="140">
        <v>15</v>
      </c>
      <c r="C129" s="193" t="s">
        <v>1438</v>
      </c>
      <c r="D129" s="592"/>
    </row>
    <row r="130" spans="1:4" ht="20.100000000000001" customHeight="1">
      <c r="A130" s="492"/>
      <c r="B130" s="138"/>
      <c r="C130" s="194"/>
      <c r="D130" s="592"/>
    </row>
    <row r="131" spans="1:4" ht="20.100000000000001" customHeight="1">
      <c r="A131" s="592" t="s">
        <v>2706</v>
      </c>
      <c r="B131" s="138"/>
      <c r="C131" s="194"/>
      <c r="D131" s="592"/>
    </row>
    <row r="132" spans="1:4" ht="20.100000000000001" customHeight="1">
      <c r="A132" s="492"/>
      <c r="B132" s="138"/>
      <c r="C132" s="194"/>
      <c r="D132" s="592"/>
    </row>
    <row r="133" spans="1:4" ht="20.100000000000001" customHeight="1">
      <c r="A133" s="223">
        <v>1934</v>
      </c>
      <c r="B133" s="140" t="s">
        <v>1439</v>
      </c>
      <c r="C133" s="193" t="s">
        <v>2957</v>
      </c>
      <c r="D133" s="592"/>
    </row>
    <row r="134" spans="1:4" ht="20.100000000000001" customHeight="1">
      <c r="A134" s="223" t="s">
        <v>592</v>
      </c>
      <c r="B134" s="140" t="s">
        <v>388</v>
      </c>
      <c r="C134" s="193" t="s">
        <v>1440</v>
      </c>
      <c r="D134" s="592"/>
    </row>
    <row r="135" spans="1:4" ht="20.100000000000001" customHeight="1">
      <c r="A135" s="223">
        <v>1941</v>
      </c>
      <c r="B135" s="140">
        <v>16</v>
      </c>
      <c r="C135" s="193" t="s">
        <v>1441</v>
      </c>
      <c r="D135" s="592"/>
    </row>
    <row r="136" spans="1:4" ht="20.100000000000001" customHeight="1">
      <c r="A136" s="223">
        <v>1943</v>
      </c>
      <c r="B136" s="140">
        <v>18</v>
      </c>
      <c r="C136" s="193" t="s">
        <v>1442</v>
      </c>
      <c r="D136" s="592"/>
    </row>
    <row r="137" spans="1:4" ht="20.100000000000001" customHeight="1">
      <c r="A137" s="223">
        <v>1947</v>
      </c>
      <c r="B137" s="140">
        <v>22</v>
      </c>
      <c r="C137" s="193" t="s">
        <v>1443</v>
      </c>
      <c r="D137" s="592"/>
    </row>
    <row r="138" spans="1:4" ht="20.100000000000001" customHeight="1">
      <c r="A138" s="223" t="s">
        <v>592</v>
      </c>
      <c r="B138" s="140" t="s">
        <v>388</v>
      </c>
      <c r="C138" s="193" t="s">
        <v>1444</v>
      </c>
      <c r="D138" s="592"/>
    </row>
    <row r="139" spans="1:4" ht="20.100000000000001" customHeight="1">
      <c r="A139" s="223">
        <v>1950</v>
      </c>
      <c r="B139" s="140">
        <v>25</v>
      </c>
      <c r="C139" s="193" t="s">
        <v>1445</v>
      </c>
      <c r="D139" s="592"/>
    </row>
    <row r="140" spans="1:4" ht="20.100000000000001" customHeight="1">
      <c r="A140" s="223">
        <v>1951</v>
      </c>
      <c r="B140" s="140">
        <v>26</v>
      </c>
      <c r="C140" s="193" t="s">
        <v>1446</v>
      </c>
      <c r="D140" s="592"/>
    </row>
    <row r="141" spans="1:4" ht="20.100000000000001" customHeight="1">
      <c r="A141" s="223"/>
      <c r="B141" s="140"/>
      <c r="C141" s="193" t="s">
        <v>1447</v>
      </c>
      <c r="D141" s="592"/>
    </row>
    <row r="142" spans="1:4" ht="20.100000000000001" customHeight="1">
      <c r="A142" s="223" t="s">
        <v>592</v>
      </c>
      <c r="B142" s="140" t="s">
        <v>388</v>
      </c>
      <c r="C142" s="193" t="s">
        <v>1448</v>
      </c>
      <c r="D142" s="592"/>
    </row>
    <row r="143" spans="1:4" ht="20.100000000000001" customHeight="1">
      <c r="A143" s="223" t="s">
        <v>592</v>
      </c>
      <c r="B143" s="140" t="s">
        <v>388</v>
      </c>
      <c r="C143" s="193" t="s">
        <v>1449</v>
      </c>
      <c r="D143" s="592"/>
    </row>
    <row r="144" spans="1:4" ht="20.100000000000001" customHeight="1">
      <c r="A144" s="223" t="s">
        <v>592</v>
      </c>
      <c r="B144" s="140" t="s">
        <v>388</v>
      </c>
      <c r="C144" s="193" t="s">
        <v>1450</v>
      </c>
      <c r="D144" s="592"/>
    </row>
    <row r="145" spans="1:4" ht="20.100000000000001" customHeight="1">
      <c r="A145" s="223" t="s">
        <v>592</v>
      </c>
      <c r="B145" s="140" t="s">
        <v>388</v>
      </c>
      <c r="C145" s="193" t="s">
        <v>1451</v>
      </c>
      <c r="D145" s="592"/>
    </row>
    <row r="146" spans="1:4" ht="20.100000000000001" customHeight="1">
      <c r="A146" s="223" t="s">
        <v>592</v>
      </c>
      <c r="B146" s="140" t="s">
        <v>388</v>
      </c>
      <c r="C146" s="193" t="s">
        <v>1452</v>
      </c>
      <c r="D146" s="592"/>
    </row>
    <row r="147" spans="1:4" ht="20.100000000000001" customHeight="1">
      <c r="A147" s="223" t="s">
        <v>592</v>
      </c>
      <c r="B147" s="140" t="s">
        <v>388</v>
      </c>
      <c r="C147" s="193" t="s">
        <v>1453</v>
      </c>
      <c r="D147" s="592"/>
    </row>
    <row r="148" spans="1:4" ht="20.100000000000001" customHeight="1">
      <c r="A148" s="223">
        <v>1952</v>
      </c>
      <c r="B148" s="140">
        <v>27</v>
      </c>
      <c r="C148" s="193" t="s">
        <v>1454</v>
      </c>
      <c r="D148" s="592"/>
    </row>
    <row r="149" spans="1:4" ht="20.100000000000001" customHeight="1">
      <c r="A149" s="223" t="s">
        <v>592</v>
      </c>
      <c r="B149" s="140" t="s">
        <v>388</v>
      </c>
      <c r="C149" s="193" t="s">
        <v>1455</v>
      </c>
      <c r="D149" s="592"/>
    </row>
    <row r="150" spans="1:4" ht="20.100000000000001" customHeight="1">
      <c r="A150" s="223">
        <v>1953</v>
      </c>
      <c r="B150" s="140">
        <v>28</v>
      </c>
      <c r="C150" s="193" t="s">
        <v>1456</v>
      </c>
      <c r="D150" s="592"/>
    </row>
    <row r="151" spans="1:4" ht="20.100000000000001" customHeight="1">
      <c r="A151" s="492" t="s">
        <v>592</v>
      </c>
      <c r="B151" s="140" t="s">
        <v>388</v>
      </c>
      <c r="C151" s="193" t="s">
        <v>2958</v>
      </c>
      <c r="D151" s="591"/>
    </row>
    <row r="152" spans="1:4" ht="20.100000000000001" customHeight="1">
      <c r="A152" s="223"/>
      <c r="B152" s="140"/>
      <c r="C152" s="193" t="s">
        <v>1457</v>
      </c>
      <c r="D152" s="591"/>
    </row>
    <row r="153" spans="1:4" ht="20.100000000000001" customHeight="1">
      <c r="A153" s="223" t="s">
        <v>592</v>
      </c>
      <c r="B153" s="140" t="s">
        <v>388</v>
      </c>
      <c r="C153" s="193" t="s">
        <v>1458</v>
      </c>
      <c r="D153" s="592"/>
    </row>
    <row r="154" spans="1:4" ht="20.100000000000001" customHeight="1">
      <c r="A154" s="223" t="s">
        <v>592</v>
      </c>
      <c r="B154" s="140" t="s">
        <v>388</v>
      </c>
      <c r="C154" s="193" t="s">
        <v>1459</v>
      </c>
      <c r="D154" s="592"/>
    </row>
    <row r="155" spans="1:4" ht="20.100000000000001" customHeight="1">
      <c r="A155" s="223" t="s">
        <v>592</v>
      </c>
      <c r="B155" s="140" t="s">
        <v>388</v>
      </c>
      <c r="C155" s="193" t="s">
        <v>1460</v>
      </c>
      <c r="D155" s="592"/>
    </row>
    <row r="156" spans="1:4" ht="20.100000000000001" customHeight="1">
      <c r="A156" s="223" t="s">
        <v>592</v>
      </c>
      <c r="B156" s="140" t="s">
        <v>388</v>
      </c>
      <c r="C156" s="193" t="s">
        <v>1461</v>
      </c>
      <c r="D156" s="592"/>
    </row>
    <row r="157" spans="1:4" ht="20.100000000000001" customHeight="1">
      <c r="A157" s="223" t="s">
        <v>592</v>
      </c>
      <c r="B157" s="140" t="s">
        <v>388</v>
      </c>
      <c r="C157" s="193" t="s">
        <v>1462</v>
      </c>
      <c r="D157" s="592"/>
    </row>
    <row r="158" spans="1:4" ht="20.100000000000001" customHeight="1">
      <c r="A158" s="223"/>
      <c r="B158" s="140"/>
      <c r="C158" s="193" t="s">
        <v>1463</v>
      </c>
      <c r="D158" s="592"/>
    </row>
    <row r="159" spans="1:4" ht="20.100000000000001" customHeight="1">
      <c r="A159" s="223">
        <v>1954</v>
      </c>
      <c r="B159" s="140">
        <v>29</v>
      </c>
      <c r="C159" s="193" t="s">
        <v>1464</v>
      </c>
      <c r="D159" s="592"/>
    </row>
    <row r="160" spans="1:4" ht="20.100000000000001" customHeight="1">
      <c r="A160" s="223">
        <v>1955</v>
      </c>
      <c r="B160" s="140">
        <v>30</v>
      </c>
      <c r="C160" s="193" t="s">
        <v>1465</v>
      </c>
      <c r="D160" s="592"/>
    </row>
    <row r="161" spans="1:4" ht="20.100000000000001" customHeight="1">
      <c r="A161" s="223"/>
      <c r="B161" s="140"/>
      <c r="C161" s="193" t="s">
        <v>1466</v>
      </c>
      <c r="D161" s="592"/>
    </row>
    <row r="162" spans="1:4" ht="20.100000000000001" customHeight="1">
      <c r="A162" s="223" t="s">
        <v>592</v>
      </c>
      <c r="B162" s="140" t="s">
        <v>388</v>
      </c>
      <c r="C162" s="193" t="s">
        <v>1467</v>
      </c>
      <c r="D162" s="592"/>
    </row>
    <row r="163" spans="1:4" ht="20.100000000000001" customHeight="1">
      <c r="A163" s="223" t="s">
        <v>592</v>
      </c>
      <c r="B163" s="140" t="s">
        <v>388</v>
      </c>
      <c r="C163" s="193" t="s">
        <v>1468</v>
      </c>
      <c r="D163" s="592"/>
    </row>
    <row r="164" spans="1:4" ht="20.100000000000001" customHeight="1">
      <c r="A164" s="223" t="s">
        <v>592</v>
      </c>
      <c r="B164" s="140" t="s">
        <v>388</v>
      </c>
      <c r="C164" s="193" t="s">
        <v>2488</v>
      </c>
      <c r="D164" s="592"/>
    </row>
    <row r="165" spans="1:4" ht="20.100000000000001" customHeight="1">
      <c r="A165" s="223">
        <v>1956</v>
      </c>
      <c r="B165" s="140">
        <v>31</v>
      </c>
      <c r="C165" s="193" t="s">
        <v>1469</v>
      </c>
      <c r="D165" s="592"/>
    </row>
    <row r="166" spans="1:4" ht="20.100000000000001" customHeight="1">
      <c r="A166" s="223">
        <v>1957</v>
      </c>
      <c r="B166" s="140">
        <v>32</v>
      </c>
      <c r="C166" s="193" t="s">
        <v>1470</v>
      </c>
      <c r="D166" s="592"/>
    </row>
    <row r="167" spans="1:4" ht="20.100000000000001" customHeight="1">
      <c r="A167" s="223" t="s">
        <v>592</v>
      </c>
      <c r="B167" s="140" t="s">
        <v>388</v>
      </c>
      <c r="C167" s="1392" t="s">
        <v>2489</v>
      </c>
      <c r="D167" s="592"/>
    </row>
    <row r="168" spans="1:4" ht="20.100000000000001" customHeight="1">
      <c r="A168" s="223" t="s">
        <v>592</v>
      </c>
      <c r="B168" s="140" t="s">
        <v>388</v>
      </c>
      <c r="C168" s="193" t="s">
        <v>1471</v>
      </c>
      <c r="D168" s="592"/>
    </row>
    <row r="169" spans="1:4" ht="20.100000000000001" customHeight="1">
      <c r="A169" s="223" t="s">
        <v>592</v>
      </c>
      <c r="B169" s="140" t="s">
        <v>388</v>
      </c>
      <c r="C169" s="193" t="s">
        <v>1472</v>
      </c>
      <c r="D169" s="592"/>
    </row>
    <row r="170" spans="1:4" ht="20.100000000000001" customHeight="1">
      <c r="A170" s="223" t="s">
        <v>592</v>
      </c>
      <c r="B170" s="140" t="s">
        <v>388</v>
      </c>
      <c r="C170" s="193" t="s">
        <v>1473</v>
      </c>
      <c r="D170" s="592"/>
    </row>
    <row r="171" spans="1:4" ht="20.100000000000001" customHeight="1">
      <c r="A171" s="223" t="s">
        <v>592</v>
      </c>
      <c r="B171" s="140" t="s">
        <v>388</v>
      </c>
      <c r="C171" s="193" t="s">
        <v>1474</v>
      </c>
      <c r="D171" s="592"/>
    </row>
    <row r="172" spans="1:4" ht="20.100000000000001" customHeight="1">
      <c r="A172" s="223" t="s">
        <v>592</v>
      </c>
      <c r="B172" s="140" t="s">
        <v>388</v>
      </c>
      <c r="C172" s="193" t="s">
        <v>1475</v>
      </c>
      <c r="D172" s="592"/>
    </row>
    <row r="173" spans="1:4" ht="20.100000000000001" customHeight="1">
      <c r="A173" s="223">
        <v>1958</v>
      </c>
      <c r="B173" s="140">
        <v>33</v>
      </c>
      <c r="C173" s="193" t="s">
        <v>1476</v>
      </c>
      <c r="D173" s="592"/>
    </row>
    <row r="174" spans="1:4" ht="20.100000000000001" customHeight="1">
      <c r="A174" s="223" t="s">
        <v>592</v>
      </c>
      <c r="B174" s="140" t="s">
        <v>388</v>
      </c>
      <c r="C174" s="193" t="s">
        <v>1477</v>
      </c>
      <c r="D174" s="592"/>
    </row>
    <row r="175" spans="1:4" ht="20.100000000000001" customHeight="1">
      <c r="A175" s="223" t="s">
        <v>592</v>
      </c>
      <c r="B175" s="140" t="s">
        <v>388</v>
      </c>
      <c r="C175" s="193" t="s">
        <v>1478</v>
      </c>
      <c r="D175" s="592"/>
    </row>
    <row r="176" spans="1:4" ht="20.100000000000001" customHeight="1">
      <c r="A176" s="223">
        <v>1959</v>
      </c>
      <c r="B176" s="140">
        <v>34</v>
      </c>
      <c r="C176" s="193" t="s">
        <v>1479</v>
      </c>
      <c r="D176" s="592"/>
    </row>
    <row r="177" spans="1:4" ht="20.100000000000001" customHeight="1">
      <c r="A177" s="223" t="s">
        <v>592</v>
      </c>
      <c r="B177" s="140" t="s">
        <v>388</v>
      </c>
      <c r="C177" s="193" t="s">
        <v>1480</v>
      </c>
      <c r="D177" s="592"/>
    </row>
    <row r="178" spans="1:4" ht="20.100000000000001" customHeight="1">
      <c r="A178" s="223" t="s">
        <v>592</v>
      </c>
      <c r="B178" s="140" t="s">
        <v>388</v>
      </c>
      <c r="C178" s="193" t="s">
        <v>1481</v>
      </c>
      <c r="D178" s="592"/>
    </row>
    <row r="179" spans="1:4" ht="20.100000000000001" customHeight="1">
      <c r="A179" s="223">
        <v>1960</v>
      </c>
      <c r="B179" s="140">
        <v>35</v>
      </c>
      <c r="C179" s="193" t="s">
        <v>1482</v>
      </c>
      <c r="D179" s="592"/>
    </row>
    <row r="180" spans="1:4" ht="20.100000000000001" customHeight="1">
      <c r="A180" s="223" t="s">
        <v>592</v>
      </c>
      <c r="B180" s="140" t="s">
        <v>388</v>
      </c>
      <c r="C180" s="193" t="s">
        <v>1483</v>
      </c>
      <c r="D180" s="592"/>
    </row>
    <row r="181" spans="1:4" ht="20.100000000000001" customHeight="1">
      <c r="A181" s="223">
        <v>1961</v>
      </c>
      <c r="B181" s="140">
        <v>36</v>
      </c>
      <c r="C181" s="193" t="s">
        <v>1484</v>
      </c>
      <c r="D181" s="592"/>
    </row>
    <row r="182" spans="1:4" ht="20.100000000000001" customHeight="1">
      <c r="A182" s="223" t="s">
        <v>592</v>
      </c>
      <c r="B182" s="140" t="s">
        <v>388</v>
      </c>
      <c r="C182" s="193" t="s">
        <v>1485</v>
      </c>
      <c r="D182" s="592"/>
    </row>
    <row r="183" spans="1:4" ht="20.100000000000001" customHeight="1">
      <c r="A183" s="223" t="s">
        <v>592</v>
      </c>
      <c r="B183" s="140" t="s">
        <v>388</v>
      </c>
      <c r="C183" s="193" t="s">
        <v>1486</v>
      </c>
      <c r="D183" s="592"/>
    </row>
    <row r="184" spans="1:4" ht="20.100000000000001" customHeight="1">
      <c r="A184" s="223" t="s">
        <v>592</v>
      </c>
      <c r="B184" s="140" t="s">
        <v>388</v>
      </c>
      <c r="C184" s="193" t="s">
        <v>1487</v>
      </c>
      <c r="D184" s="592"/>
    </row>
    <row r="185" spans="1:4" ht="20.100000000000001" customHeight="1">
      <c r="A185" s="223" t="s">
        <v>592</v>
      </c>
      <c r="B185" s="140" t="s">
        <v>388</v>
      </c>
      <c r="C185" s="193" t="s">
        <v>1488</v>
      </c>
      <c r="D185" s="592"/>
    </row>
    <row r="186" spans="1:4" ht="20.100000000000001" customHeight="1">
      <c r="A186" s="223">
        <v>1962</v>
      </c>
      <c r="B186" s="140">
        <v>37</v>
      </c>
      <c r="C186" s="193" t="s">
        <v>3555</v>
      </c>
      <c r="D186" s="591"/>
    </row>
    <row r="187" spans="1:4" ht="20.100000000000001" customHeight="1">
      <c r="A187" s="571"/>
      <c r="B187" s="159"/>
      <c r="C187" s="193" t="s">
        <v>1489</v>
      </c>
      <c r="D187" s="591"/>
    </row>
    <row r="188" spans="1:4" ht="20.100000000000001" customHeight="1">
      <c r="A188" s="223" t="s">
        <v>592</v>
      </c>
      <c r="B188" s="140" t="s">
        <v>388</v>
      </c>
      <c r="C188" s="193" t="s">
        <v>1490</v>
      </c>
      <c r="D188" s="592"/>
    </row>
    <row r="189" spans="1:4" ht="20.100000000000001" customHeight="1">
      <c r="A189" s="223">
        <v>1963</v>
      </c>
      <c r="B189" s="140">
        <v>38</v>
      </c>
      <c r="C189" s="193" t="s">
        <v>1491</v>
      </c>
      <c r="D189" s="592"/>
    </row>
    <row r="190" spans="1:4" ht="20.100000000000001" customHeight="1">
      <c r="A190" s="223" t="s">
        <v>592</v>
      </c>
      <c r="B190" s="140" t="s">
        <v>388</v>
      </c>
      <c r="C190" s="193" t="s">
        <v>1492</v>
      </c>
      <c r="D190" s="592"/>
    </row>
    <row r="191" spans="1:4" ht="20.100000000000001" customHeight="1">
      <c r="A191" s="223" t="s">
        <v>592</v>
      </c>
      <c r="B191" s="140" t="s">
        <v>388</v>
      </c>
      <c r="C191" s="193" t="s">
        <v>1493</v>
      </c>
      <c r="D191" s="592"/>
    </row>
    <row r="192" spans="1:4" ht="20.100000000000001" customHeight="1">
      <c r="A192" s="223">
        <v>1964</v>
      </c>
      <c r="B192" s="140">
        <v>39</v>
      </c>
      <c r="C192" s="193" t="s">
        <v>1494</v>
      </c>
      <c r="D192" s="592"/>
    </row>
    <row r="193" spans="1:4" ht="20.100000000000001" customHeight="1">
      <c r="A193" s="223" t="s">
        <v>592</v>
      </c>
      <c r="B193" s="140" t="s">
        <v>388</v>
      </c>
      <c r="C193" s="193" t="s">
        <v>1495</v>
      </c>
      <c r="D193" s="592"/>
    </row>
    <row r="194" spans="1:4" ht="20.100000000000001" customHeight="1">
      <c r="A194" s="223">
        <v>1965</v>
      </c>
      <c r="B194" s="140">
        <v>40</v>
      </c>
      <c r="C194" s="193" t="s">
        <v>1496</v>
      </c>
      <c r="D194" s="592"/>
    </row>
    <row r="195" spans="1:4" ht="20.100000000000001" customHeight="1">
      <c r="A195" s="223"/>
      <c r="B195" s="140"/>
      <c r="C195" s="193" t="s">
        <v>1497</v>
      </c>
      <c r="D195" s="592"/>
    </row>
    <row r="196" spans="1:4" ht="20.100000000000001" customHeight="1">
      <c r="A196" s="223" t="s">
        <v>592</v>
      </c>
      <c r="B196" s="140" t="s">
        <v>388</v>
      </c>
      <c r="C196" s="193" t="s">
        <v>1498</v>
      </c>
      <c r="D196" s="592"/>
    </row>
    <row r="197" spans="1:4" ht="20.100000000000001" customHeight="1">
      <c r="A197" s="223" t="s">
        <v>592</v>
      </c>
      <c r="B197" s="140" t="s">
        <v>388</v>
      </c>
      <c r="C197" s="193" t="s">
        <v>1499</v>
      </c>
      <c r="D197" s="592"/>
    </row>
    <row r="198" spans="1:4" ht="20.100000000000001" customHeight="1">
      <c r="A198" s="223" t="s">
        <v>592</v>
      </c>
      <c r="B198" s="140" t="s">
        <v>388</v>
      </c>
      <c r="C198" s="193" t="s">
        <v>1500</v>
      </c>
      <c r="D198" s="592"/>
    </row>
    <row r="199" spans="1:4" ht="20.100000000000001" customHeight="1">
      <c r="A199" s="223">
        <v>1966</v>
      </c>
      <c r="B199" s="140">
        <v>41</v>
      </c>
      <c r="C199" s="193" t="s">
        <v>1501</v>
      </c>
      <c r="D199" s="592"/>
    </row>
    <row r="200" spans="1:4" ht="20.100000000000001" customHeight="1">
      <c r="A200" s="223" t="s">
        <v>592</v>
      </c>
      <c r="B200" s="140" t="s">
        <v>388</v>
      </c>
      <c r="C200" s="193" t="s">
        <v>1502</v>
      </c>
      <c r="D200" s="592"/>
    </row>
    <row r="201" spans="1:4" ht="20.100000000000001" customHeight="1">
      <c r="A201" s="223" t="s">
        <v>592</v>
      </c>
      <c r="B201" s="140" t="s">
        <v>388</v>
      </c>
      <c r="C201" s="193" t="s">
        <v>1503</v>
      </c>
      <c r="D201" s="592"/>
    </row>
    <row r="202" spans="1:4" ht="20.100000000000001" customHeight="1">
      <c r="A202" s="223" t="s">
        <v>592</v>
      </c>
      <c r="B202" s="140" t="s">
        <v>388</v>
      </c>
      <c r="C202" s="193" t="s">
        <v>1504</v>
      </c>
      <c r="D202" s="592"/>
    </row>
    <row r="203" spans="1:4" ht="20.100000000000001" customHeight="1">
      <c r="A203" s="223" t="s">
        <v>592</v>
      </c>
      <c r="B203" s="140" t="s">
        <v>388</v>
      </c>
      <c r="C203" s="193" t="s">
        <v>1505</v>
      </c>
      <c r="D203" s="592"/>
    </row>
    <row r="204" spans="1:4" ht="20.100000000000001" customHeight="1">
      <c r="A204" s="223" t="s">
        <v>592</v>
      </c>
      <c r="B204" s="140" t="s">
        <v>388</v>
      </c>
      <c r="C204" s="193" t="s">
        <v>1506</v>
      </c>
      <c r="D204" s="592"/>
    </row>
    <row r="205" spans="1:4" ht="20.100000000000001" customHeight="1">
      <c r="A205" s="223" t="s">
        <v>592</v>
      </c>
      <c r="B205" s="140" t="s">
        <v>388</v>
      </c>
      <c r="C205" s="193" t="s">
        <v>1507</v>
      </c>
      <c r="D205" s="592"/>
    </row>
    <row r="206" spans="1:4" ht="20.100000000000001" customHeight="1">
      <c r="A206" s="223">
        <v>1967</v>
      </c>
      <c r="B206" s="140">
        <v>42</v>
      </c>
      <c r="C206" s="193" t="s">
        <v>1508</v>
      </c>
      <c r="D206" s="592"/>
    </row>
    <row r="207" spans="1:4" ht="20.100000000000001" customHeight="1">
      <c r="A207" s="223" t="s">
        <v>592</v>
      </c>
      <c r="B207" s="140" t="s">
        <v>388</v>
      </c>
      <c r="C207" s="193" t="s">
        <v>1509</v>
      </c>
      <c r="D207" s="592"/>
    </row>
    <row r="208" spans="1:4" ht="20.100000000000001" customHeight="1">
      <c r="A208" s="223" t="s">
        <v>592</v>
      </c>
      <c r="B208" s="140" t="s">
        <v>388</v>
      </c>
      <c r="C208" s="193" t="s">
        <v>1510</v>
      </c>
      <c r="D208" s="592"/>
    </row>
    <row r="209" spans="1:4" ht="20.100000000000001" customHeight="1">
      <c r="A209" s="223">
        <v>1968</v>
      </c>
      <c r="B209" s="140">
        <v>43</v>
      </c>
      <c r="C209" s="193" t="s">
        <v>1511</v>
      </c>
      <c r="D209" s="592"/>
    </row>
    <row r="210" spans="1:4" ht="20.100000000000001" customHeight="1">
      <c r="A210" s="223" t="s">
        <v>592</v>
      </c>
      <c r="B210" s="140" t="s">
        <v>388</v>
      </c>
      <c r="C210" s="193" t="s">
        <v>1512</v>
      </c>
      <c r="D210" s="592"/>
    </row>
    <row r="211" spans="1:4" ht="20.100000000000001" customHeight="1">
      <c r="A211" s="223" t="s">
        <v>592</v>
      </c>
      <c r="B211" s="140" t="s">
        <v>388</v>
      </c>
      <c r="C211" s="193" t="s">
        <v>1513</v>
      </c>
      <c r="D211" s="592"/>
    </row>
    <row r="212" spans="1:4" ht="20.100000000000001" customHeight="1">
      <c r="A212" s="223" t="s">
        <v>592</v>
      </c>
      <c r="B212" s="140" t="s">
        <v>388</v>
      </c>
      <c r="C212" s="193" t="s">
        <v>2959</v>
      </c>
      <c r="D212" s="592"/>
    </row>
    <row r="213" spans="1:4" ht="20.100000000000001" customHeight="1">
      <c r="A213" s="223"/>
      <c r="B213" s="140"/>
      <c r="C213" s="193" t="s">
        <v>2960</v>
      </c>
      <c r="D213" s="592"/>
    </row>
    <row r="214" spans="1:4" ht="20.100000000000001" customHeight="1">
      <c r="A214" s="223">
        <v>1969</v>
      </c>
      <c r="B214" s="140">
        <v>44</v>
      </c>
      <c r="C214" s="193" t="s">
        <v>1514</v>
      </c>
      <c r="D214" s="592"/>
    </row>
    <row r="215" spans="1:4" ht="20.100000000000001" customHeight="1">
      <c r="A215" s="223" t="s">
        <v>592</v>
      </c>
      <c r="B215" s="140" t="s">
        <v>388</v>
      </c>
      <c r="C215" s="193" t="s">
        <v>1515</v>
      </c>
      <c r="D215" s="592"/>
    </row>
    <row r="216" spans="1:4" ht="20.100000000000001" customHeight="1">
      <c r="A216" s="223">
        <v>1970</v>
      </c>
      <c r="B216" s="140">
        <v>45</v>
      </c>
      <c r="C216" s="193" t="s">
        <v>1516</v>
      </c>
      <c r="D216" s="592"/>
    </row>
    <row r="217" spans="1:4" ht="20.100000000000001" customHeight="1">
      <c r="A217" s="223" t="s">
        <v>592</v>
      </c>
      <c r="B217" s="140" t="s">
        <v>388</v>
      </c>
      <c r="C217" s="193" t="s">
        <v>1517</v>
      </c>
      <c r="D217" s="592"/>
    </row>
    <row r="218" spans="1:4" ht="20.100000000000001" customHeight="1">
      <c r="A218" s="223">
        <v>1971</v>
      </c>
      <c r="B218" s="140">
        <v>46</v>
      </c>
      <c r="C218" s="193" t="s">
        <v>1518</v>
      </c>
      <c r="D218" s="592"/>
    </row>
    <row r="219" spans="1:4" ht="20.100000000000001" customHeight="1">
      <c r="A219" s="223" t="s">
        <v>592</v>
      </c>
      <c r="B219" s="140" t="s">
        <v>388</v>
      </c>
      <c r="C219" s="193" t="s">
        <v>1519</v>
      </c>
      <c r="D219" s="592"/>
    </row>
    <row r="220" spans="1:4" ht="20.100000000000001" customHeight="1">
      <c r="A220" s="223" t="s">
        <v>592</v>
      </c>
      <c r="B220" s="140" t="s">
        <v>388</v>
      </c>
      <c r="C220" s="193" t="s">
        <v>1520</v>
      </c>
      <c r="D220" s="592"/>
    </row>
    <row r="221" spans="1:4" ht="20.100000000000001" customHeight="1">
      <c r="A221" s="223"/>
      <c r="B221" s="140"/>
      <c r="C221" s="193" t="s">
        <v>1521</v>
      </c>
      <c r="D221" s="592"/>
    </row>
    <row r="222" spans="1:4" ht="20.100000000000001" customHeight="1">
      <c r="A222" s="223" t="s">
        <v>592</v>
      </c>
      <c r="B222" s="140" t="s">
        <v>388</v>
      </c>
      <c r="C222" s="193" t="s">
        <v>1522</v>
      </c>
      <c r="D222" s="592"/>
    </row>
    <row r="223" spans="1:4" ht="20.100000000000001" customHeight="1">
      <c r="A223" s="223" t="s">
        <v>592</v>
      </c>
      <c r="B223" s="140" t="s">
        <v>388</v>
      </c>
      <c r="C223" s="193" t="s">
        <v>1523</v>
      </c>
      <c r="D223" s="592"/>
    </row>
    <row r="224" spans="1:4" ht="20.100000000000001" customHeight="1">
      <c r="A224" s="223">
        <v>1972</v>
      </c>
      <c r="B224" s="140">
        <v>47</v>
      </c>
      <c r="C224" s="193" t="s">
        <v>1524</v>
      </c>
      <c r="D224" s="591"/>
    </row>
    <row r="225" spans="1:4" ht="20.100000000000001" customHeight="1">
      <c r="A225" s="571"/>
      <c r="B225" s="159"/>
      <c r="C225" s="193" t="s">
        <v>1525</v>
      </c>
      <c r="D225" s="591"/>
    </row>
    <row r="226" spans="1:4" ht="20.100000000000001" customHeight="1">
      <c r="A226" s="223" t="s">
        <v>592</v>
      </c>
      <c r="B226" s="140" t="s">
        <v>388</v>
      </c>
      <c r="C226" s="193" t="s">
        <v>1526</v>
      </c>
      <c r="D226" s="592"/>
    </row>
    <row r="227" spans="1:4" ht="20.100000000000001" customHeight="1">
      <c r="A227" s="223">
        <v>1973</v>
      </c>
      <c r="B227" s="140">
        <v>48</v>
      </c>
      <c r="C227" s="193" t="s">
        <v>1527</v>
      </c>
      <c r="D227" s="592"/>
    </row>
    <row r="228" spans="1:4" ht="20.100000000000001" customHeight="1">
      <c r="A228" s="223">
        <v>1974</v>
      </c>
      <c r="B228" s="140">
        <v>49</v>
      </c>
      <c r="C228" s="193" t="s">
        <v>1528</v>
      </c>
      <c r="D228" s="592"/>
    </row>
    <row r="229" spans="1:4" ht="20.100000000000001" customHeight="1">
      <c r="A229" s="223" t="s">
        <v>592</v>
      </c>
      <c r="B229" s="140" t="s">
        <v>388</v>
      </c>
      <c r="C229" s="193" t="s">
        <v>1529</v>
      </c>
      <c r="D229" s="592"/>
    </row>
    <row r="230" spans="1:4" ht="20.100000000000001" customHeight="1">
      <c r="A230" s="223" t="s">
        <v>592</v>
      </c>
      <c r="B230" s="140" t="s">
        <v>388</v>
      </c>
      <c r="C230" s="193" t="s">
        <v>1530</v>
      </c>
      <c r="D230" s="592"/>
    </row>
    <row r="231" spans="1:4" ht="20.100000000000001" customHeight="1">
      <c r="A231" s="223">
        <v>1975</v>
      </c>
      <c r="B231" s="140">
        <v>50</v>
      </c>
      <c r="C231" s="193" t="s">
        <v>1531</v>
      </c>
      <c r="D231" s="592"/>
    </row>
    <row r="232" spans="1:4" ht="20.100000000000001" customHeight="1">
      <c r="A232" s="223"/>
      <c r="B232" s="140"/>
      <c r="C232" s="193" t="s">
        <v>1532</v>
      </c>
      <c r="D232" s="592"/>
    </row>
    <row r="233" spans="1:4" ht="20.100000000000001" customHeight="1">
      <c r="A233" s="223"/>
      <c r="B233" s="140"/>
      <c r="C233" s="193" t="s">
        <v>1533</v>
      </c>
      <c r="D233" s="592"/>
    </row>
    <row r="234" spans="1:4" ht="20.100000000000001" customHeight="1">
      <c r="A234" s="223">
        <v>1976</v>
      </c>
      <c r="B234" s="140">
        <v>51</v>
      </c>
      <c r="C234" s="193" t="s">
        <v>1534</v>
      </c>
      <c r="D234" s="592"/>
    </row>
    <row r="235" spans="1:4" ht="20.100000000000001" customHeight="1">
      <c r="A235" s="223" t="s">
        <v>592</v>
      </c>
      <c r="B235" s="140" t="s">
        <v>388</v>
      </c>
      <c r="C235" s="193" t="s">
        <v>1535</v>
      </c>
      <c r="D235" s="592"/>
    </row>
    <row r="236" spans="1:4" ht="20.100000000000001" customHeight="1">
      <c r="A236" s="223" t="s">
        <v>592</v>
      </c>
      <c r="B236" s="140" t="s">
        <v>388</v>
      </c>
      <c r="C236" s="193" t="s">
        <v>1536</v>
      </c>
      <c r="D236" s="592"/>
    </row>
    <row r="237" spans="1:4" ht="20.100000000000001" customHeight="1">
      <c r="A237" s="223" t="s">
        <v>592</v>
      </c>
      <c r="B237" s="140" t="s">
        <v>388</v>
      </c>
      <c r="C237" s="193" t="s">
        <v>1537</v>
      </c>
      <c r="D237" s="592"/>
    </row>
    <row r="238" spans="1:4" ht="20.100000000000001" customHeight="1">
      <c r="A238" s="223" t="s">
        <v>592</v>
      </c>
      <c r="B238" s="140" t="s">
        <v>388</v>
      </c>
      <c r="C238" s="193" t="s">
        <v>1538</v>
      </c>
      <c r="D238" s="592"/>
    </row>
    <row r="239" spans="1:4" ht="20.100000000000001" customHeight="1">
      <c r="A239" s="223" t="s">
        <v>592</v>
      </c>
      <c r="B239" s="140" t="s">
        <v>388</v>
      </c>
      <c r="C239" s="193" t="s">
        <v>1539</v>
      </c>
      <c r="D239" s="592"/>
    </row>
    <row r="240" spans="1:4" ht="20.100000000000001" customHeight="1">
      <c r="A240" s="223">
        <v>1977</v>
      </c>
      <c r="B240" s="140">
        <v>52</v>
      </c>
      <c r="C240" s="193" t="s">
        <v>1540</v>
      </c>
      <c r="D240" s="592"/>
    </row>
    <row r="241" spans="1:4" ht="20.100000000000001" customHeight="1">
      <c r="A241" s="223" t="s">
        <v>592</v>
      </c>
      <c r="B241" s="140" t="s">
        <v>388</v>
      </c>
      <c r="C241" s="193" t="s">
        <v>1541</v>
      </c>
      <c r="D241" s="592"/>
    </row>
    <row r="242" spans="1:4" ht="20.100000000000001" customHeight="1">
      <c r="A242" s="223" t="s">
        <v>592</v>
      </c>
      <c r="B242" s="140" t="s">
        <v>388</v>
      </c>
      <c r="C242" s="193" t="s">
        <v>1542</v>
      </c>
      <c r="D242" s="592"/>
    </row>
    <row r="243" spans="1:4" ht="20.100000000000001" customHeight="1">
      <c r="A243" s="223">
        <v>1978</v>
      </c>
      <c r="B243" s="140">
        <v>53</v>
      </c>
      <c r="C243" s="193" t="s">
        <v>1543</v>
      </c>
      <c r="D243" s="592"/>
    </row>
    <row r="244" spans="1:4" ht="20.100000000000001" customHeight="1">
      <c r="A244" s="223" t="s">
        <v>592</v>
      </c>
      <c r="B244" s="140" t="s">
        <v>388</v>
      </c>
      <c r="C244" s="193" t="s">
        <v>1544</v>
      </c>
      <c r="D244" s="592"/>
    </row>
    <row r="245" spans="1:4" ht="20.100000000000001" customHeight="1">
      <c r="A245" s="223" t="s">
        <v>592</v>
      </c>
      <c r="B245" s="140" t="s">
        <v>388</v>
      </c>
      <c r="C245" s="193" t="s">
        <v>1545</v>
      </c>
      <c r="D245" s="592"/>
    </row>
    <row r="246" spans="1:4" ht="20.100000000000001" customHeight="1">
      <c r="A246" s="223" t="s">
        <v>592</v>
      </c>
      <c r="B246" s="140" t="s">
        <v>388</v>
      </c>
      <c r="C246" s="193" t="s">
        <v>1546</v>
      </c>
      <c r="D246" s="592"/>
    </row>
    <row r="247" spans="1:4" ht="20.100000000000001" customHeight="1">
      <c r="A247" s="223" t="s">
        <v>592</v>
      </c>
      <c r="B247" s="140" t="s">
        <v>388</v>
      </c>
      <c r="C247" s="193" t="s">
        <v>1547</v>
      </c>
      <c r="D247" s="592"/>
    </row>
    <row r="248" spans="1:4" ht="20.100000000000001" customHeight="1">
      <c r="A248" s="223" t="s">
        <v>592</v>
      </c>
      <c r="B248" s="140" t="s">
        <v>388</v>
      </c>
      <c r="C248" s="193" t="s">
        <v>1548</v>
      </c>
      <c r="D248" s="592"/>
    </row>
    <row r="249" spans="1:4" ht="20.100000000000001" customHeight="1">
      <c r="A249" s="223"/>
      <c r="B249" s="140"/>
      <c r="C249" s="193" t="s">
        <v>1549</v>
      </c>
      <c r="D249" s="592"/>
    </row>
    <row r="250" spans="1:4" ht="20.100000000000001" customHeight="1">
      <c r="A250" s="223" t="s">
        <v>592</v>
      </c>
      <c r="B250" s="140" t="s">
        <v>388</v>
      </c>
      <c r="C250" s="193" t="s">
        <v>1550</v>
      </c>
      <c r="D250" s="592"/>
    </row>
    <row r="251" spans="1:4" ht="20.100000000000001" customHeight="1">
      <c r="A251" s="223" t="s">
        <v>592</v>
      </c>
      <c r="B251" s="140" t="s">
        <v>388</v>
      </c>
      <c r="C251" s="193" t="s">
        <v>1551</v>
      </c>
      <c r="D251" s="592"/>
    </row>
    <row r="252" spans="1:4" ht="20.100000000000001" customHeight="1">
      <c r="A252" s="223" t="s">
        <v>592</v>
      </c>
      <c r="B252" s="140" t="s">
        <v>388</v>
      </c>
      <c r="C252" s="193" t="s">
        <v>1552</v>
      </c>
      <c r="D252" s="592"/>
    </row>
    <row r="253" spans="1:4" ht="20.100000000000001" customHeight="1">
      <c r="A253" s="223">
        <v>1979</v>
      </c>
      <c r="B253" s="140">
        <v>54</v>
      </c>
      <c r="C253" s="193" t="s">
        <v>1553</v>
      </c>
      <c r="D253" s="592"/>
    </row>
    <row r="254" spans="1:4" ht="20.100000000000001" customHeight="1">
      <c r="A254" s="223" t="s">
        <v>592</v>
      </c>
      <c r="B254" s="140" t="s">
        <v>388</v>
      </c>
      <c r="C254" s="193" t="s">
        <v>1554</v>
      </c>
      <c r="D254" s="592"/>
    </row>
    <row r="255" spans="1:4" ht="20.100000000000001" customHeight="1">
      <c r="A255" s="223" t="s">
        <v>592</v>
      </c>
      <c r="B255" s="140" t="s">
        <v>388</v>
      </c>
      <c r="C255" s="193" t="s">
        <v>1555</v>
      </c>
      <c r="D255" s="592"/>
    </row>
    <row r="256" spans="1:4" ht="20.100000000000001" customHeight="1">
      <c r="A256" s="223" t="s">
        <v>592</v>
      </c>
      <c r="B256" s="140" t="s">
        <v>388</v>
      </c>
      <c r="C256" s="193" t="s">
        <v>1556</v>
      </c>
      <c r="D256" s="592"/>
    </row>
    <row r="257" spans="1:4" ht="20.100000000000001" customHeight="1">
      <c r="A257" s="223" t="s">
        <v>592</v>
      </c>
      <c r="B257" s="140" t="s">
        <v>388</v>
      </c>
      <c r="C257" s="193" t="s">
        <v>1557</v>
      </c>
      <c r="D257" s="592"/>
    </row>
    <row r="258" spans="1:4" ht="20.100000000000001" customHeight="1">
      <c r="A258" s="223" t="s">
        <v>592</v>
      </c>
      <c r="B258" s="140" t="s">
        <v>388</v>
      </c>
      <c r="C258" s="193" t="s">
        <v>1558</v>
      </c>
      <c r="D258" s="592"/>
    </row>
    <row r="259" spans="1:4" ht="20.100000000000001" customHeight="1">
      <c r="A259" s="223" t="s">
        <v>592</v>
      </c>
      <c r="B259" s="140" t="s">
        <v>388</v>
      </c>
      <c r="C259" s="193" t="s">
        <v>1559</v>
      </c>
      <c r="D259" s="592"/>
    </row>
    <row r="260" spans="1:4" ht="20.100000000000001" customHeight="1">
      <c r="A260" s="223">
        <v>1980</v>
      </c>
      <c r="B260" s="140">
        <v>55</v>
      </c>
      <c r="C260" s="1392" t="s">
        <v>1560</v>
      </c>
      <c r="D260" s="592"/>
    </row>
    <row r="261" spans="1:4" ht="20.100000000000001" customHeight="1">
      <c r="A261" s="492" t="s">
        <v>592</v>
      </c>
      <c r="B261" s="140" t="s">
        <v>388</v>
      </c>
      <c r="C261" s="193" t="s">
        <v>1561</v>
      </c>
      <c r="D261" s="591"/>
    </row>
    <row r="262" spans="1:4" ht="20.100000000000001" customHeight="1">
      <c r="A262" s="571"/>
      <c r="B262" s="159"/>
      <c r="C262" s="193" t="s">
        <v>1562</v>
      </c>
      <c r="D262" s="591"/>
    </row>
    <row r="263" spans="1:4" ht="20.100000000000001" customHeight="1">
      <c r="A263" s="223" t="s">
        <v>592</v>
      </c>
      <c r="B263" s="140" t="s">
        <v>388</v>
      </c>
      <c r="C263" s="193" t="s">
        <v>1563</v>
      </c>
      <c r="D263" s="592"/>
    </row>
    <row r="264" spans="1:4" ht="20.100000000000001" customHeight="1">
      <c r="A264" s="223" t="s">
        <v>592</v>
      </c>
      <c r="B264" s="140" t="s">
        <v>388</v>
      </c>
      <c r="C264" s="193" t="s">
        <v>1564</v>
      </c>
      <c r="D264" s="592"/>
    </row>
    <row r="265" spans="1:4" ht="20.100000000000001" customHeight="1">
      <c r="A265" s="223">
        <v>1981</v>
      </c>
      <c r="B265" s="140">
        <v>56</v>
      </c>
      <c r="C265" s="193" t="s">
        <v>1565</v>
      </c>
      <c r="D265" s="592"/>
    </row>
    <row r="266" spans="1:4" ht="20.100000000000001" customHeight="1">
      <c r="A266" s="223" t="s">
        <v>592</v>
      </c>
      <c r="B266" s="140" t="s">
        <v>388</v>
      </c>
      <c r="C266" s="193" t="s">
        <v>1566</v>
      </c>
      <c r="D266" s="592"/>
    </row>
    <row r="267" spans="1:4" ht="20.100000000000001" customHeight="1">
      <c r="A267" s="223" t="s">
        <v>592</v>
      </c>
      <c r="B267" s="140" t="s">
        <v>388</v>
      </c>
      <c r="C267" s="193" t="s">
        <v>1567</v>
      </c>
      <c r="D267" s="592"/>
    </row>
    <row r="268" spans="1:4" ht="20.100000000000001" customHeight="1">
      <c r="A268" s="223" t="s">
        <v>592</v>
      </c>
      <c r="B268" s="140" t="s">
        <v>388</v>
      </c>
      <c r="C268" s="193" t="s">
        <v>1568</v>
      </c>
      <c r="D268" s="592"/>
    </row>
    <row r="269" spans="1:4" ht="20.100000000000001" customHeight="1">
      <c r="A269" s="223"/>
      <c r="B269" s="140"/>
      <c r="C269" s="193" t="s">
        <v>1569</v>
      </c>
      <c r="D269" s="592"/>
    </row>
    <row r="270" spans="1:4" ht="20.100000000000001" customHeight="1">
      <c r="A270" s="223" t="s">
        <v>592</v>
      </c>
      <c r="B270" s="140" t="s">
        <v>388</v>
      </c>
      <c r="C270" s="193" t="s">
        <v>1570</v>
      </c>
      <c r="D270" s="592"/>
    </row>
    <row r="271" spans="1:4" ht="20.100000000000001" customHeight="1">
      <c r="A271" s="223" t="s">
        <v>592</v>
      </c>
      <c r="B271" s="140" t="s">
        <v>388</v>
      </c>
      <c r="C271" s="193" t="s">
        <v>1571</v>
      </c>
      <c r="D271" s="592"/>
    </row>
    <row r="272" spans="1:4" ht="20.100000000000001" customHeight="1">
      <c r="A272" s="223" t="s">
        <v>592</v>
      </c>
      <c r="B272" s="140" t="s">
        <v>388</v>
      </c>
      <c r="C272" s="193" t="s">
        <v>1572</v>
      </c>
      <c r="D272" s="592"/>
    </row>
    <row r="273" spans="1:4" ht="20.100000000000001" customHeight="1">
      <c r="A273" s="223" t="s">
        <v>592</v>
      </c>
      <c r="B273" s="140" t="s">
        <v>388</v>
      </c>
      <c r="C273" s="193" t="s">
        <v>1573</v>
      </c>
      <c r="D273" s="592"/>
    </row>
    <row r="274" spans="1:4" ht="20.100000000000001" customHeight="1">
      <c r="A274" s="223"/>
      <c r="B274" s="140"/>
      <c r="C274" s="193" t="s">
        <v>1574</v>
      </c>
      <c r="D274" s="592"/>
    </row>
    <row r="275" spans="1:4" ht="20.100000000000001" customHeight="1">
      <c r="A275" s="223">
        <v>1982</v>
      </c>
      <c r="B275" s="140">
        <v>57</v>
      </c>
      <c r="C275" s="193" t="s">
        <v>1575</v>
      </c>
      <c r="D275" s="592"/>
    </row>
    <row r="276" spans="1:4" ht="20.100000000000001" customHeight="1">
      <c r="A276" s="223" t="s">
        <v>592</v>
      </c>
      <c r="B276" s="140" t="s">
        <v>388</v>
      </c>
      <c r="C276" s="193" t="s">
        <v>1576</v>
      </c>
      <c r="D276" s="592"/>
    </row>
    <row r="277" spans="1:4" ht="20.100000000000001" customHeight="1">
      <c r="A277" s="223" t="s">
        <v>592</v>
      </c>
      <c r="B277" s="140" t="s">
        <v>388</v>
      </c>
      <c r="C277" s="193" t="s">
        <v>1577</v>
      </c>
      <c r="D277" s="592"/>
    </row>
    <row r="278" spans="1:4" ht="20.100000000000001" customHeight="1">
      <c r="A278" s="223" t="s">
        <v>592</v>
      </c>
      <c r="B278" s="140" t="s">
        <v>388</v>
      </c>
      <c r="C278" s="193" t="s">
        <v>1578</v>
      </c>
      <c r="D278" s="592"/>
    </row>
    <row r="279" spans="1:4" ht="20.100000000000001" customHeight="1">
      <c r="A279" s="223" t="s">
        <v>592</v>
      </c>
      <c r="B279" s="140" t="s">
        <v>388</v>
      </c>
      <c r="C279" s="193" t="s">
        <v>1579</v>
      </c>
      <c r="D279" s="592"/>
    </row>
    <row r="280" spans="1:4" ht="20.100000000000001" customHeight="1">
      <c r="A280" s="223" t="s">
        <v>592</v>
      </c>
      <c r="B280" s="140" t="s">
        <v>388</v>
      </c>
      <c r="C280" s="193" t="s">
        <v>1580</v>
      </c>
      <c r="D280" s="592"/>
    </row>
    <row r="281" spans="1:4" ht="20.100000000000001" customHeight="1">
      <c r="A281" s="223" t="s">
        <v>592</v>
      </c>
      <c r="B281" s="140" t="s">
        <v>388</v>
      </c>
      <c r="C281" s="193" t="s">
        <v>1581</v>
      </c>
      <c r="D281" s="592"/>
    </row>
    <row r="282" spans="1:4" ht="20.100000000000001" customHeight="1">
      <c r="A282" s="223" t="s">
        <v>592</v>
      </c>
      <c r="B282" s="140" t="s">
        <v>388</v>
      </c>
      <c r="C282" s="193" t="s">
        <v>1582</v>
      </c>
      <c r="D282" s="592"/>
    </row>
    <row r="283" spans="1:4" ht="20.100000000000001" customHeight="1">
      <c r="A283" s="223">
        <v>1983</v>
      </c>
      <c r="B283" s="140">
        <v>58</v>
      </c>
      <c r="C283" s="193" t="s">
        <v>1583</v>
      </c>
      <c r="D283" s="592"/>
    </row>
    <row r="284" spans="1:4" ht="20.100000000000001" customHeight="1">
      <c r="A284" s="223" t="s">
        <v>592</v>
      </c>
      <c r="B284" s="140" t="s">
        <v>388</v>
      </c>
      <c r="C284" s="193" t="s">
        <v>1584</v>
      </c>
      <c r="D284" s="592"/>
    </row>
    <row r="285" spans="1:4" ht="20.100000000000001" customHeight="1">
      <c r="A285" s="223" t="s">
        <v>592</v>
      </c>
      <c r="B285" s="140" t="s">
        <v>388</v>
      </c>
      <c r="C285" s="193" t="s">
        <v>1585</v>
      </c>
      <c r="D285" s="592"/>
    </row>
    <row r="286" spans="1:4" ht="20.100000000000001" customHeight="1">
      <c r="A286" s="223" t="s">
        <v>592</v>
      </c>
      <c r="B286" s="140" t="s">
        <v>388</v>
      </c>
      <c r="C286" s="193" t="s">
        <v>1586</v>
      </c>
      <c r="D286" s="592"/>
    </row>
    <row r="287" spans="1:4" ht="20.100000000000001" customHeight="1">
      <c r="A287" s="223" t="s">
        <v>592</v>
      </c>
      <c r="B287" s="140" t="s">
        <v>388</v>
      </c>
      <c r="C287" s="193" t="s">
        <v>3556</v>
      </c>
      <c r="D287" s="592"/>
    </row>
    <row r="288" spans="1:4" ht="20.100000000000001" customHeight="1">
      <c r="A288" s="223" t="s">
        <v>592</v>
      </c>
      <c r="B288" s="140" t="s">
        <v>388</v>
      </c>
      <c r="C288" s="193" t="s">
        <v>1587</v>
      </c>
      <c r="D288" s="592"/>
    </row>
    <row r="289" spans="1:4" ht="20.100000000000001" customHeight="1">
      <c r="A289" s="223" t="s">
        <v>592</v>
      </c>
      <c r="B289" s="140" t="s">
        <v>388</v>
      </c>
      <c r="C289" s="193" t="s">
        <v>1588</v>
      </c>
      <c r="D289" s="592"/>
    </row>
    <row r="290" spans="1:4" ht="20.100000000000001" customHeight="1">
      <c r="A290" s="223" t="s">
        <v>592</v>
      </c>
      <c r="B290" s="140" t="s">
        <v>388</v>
      </c>
      <c r="C290" s="193" t="s">
        <v>1589</v>
      </c>
      <c r="D290" s="592"/>
    </row>
    <row r="291" spans="1:4" ht="20.100000000000001" customHeight="1">
      <c r="A291" s="223" t="s">
        <v>592</v>
      </c>
      <c r="B291" s="140" t="s">
        <v>388</v>
      </c>
      <c r="C291" s="193" t="s">
        <v>1590</v>
      </c>
      <c r="D291" s="592"/>
    </row>
    <row r="292" spans="1:4" ht="20.100000000000001" customHeight="1">
      <c r="A292" s="223" t="s">
        <v>592</v>
      </c>
      <c r="B292" s="140" t="s">
        <v>388</v>
      </c>
      <c r="C292" s="193" t="s">
        <v>1591</v>
      </c>
      <c r="D292" s="592"/>
    </row>
    <row r="293" spans="1:4" ht="20.100000000000001" customHeight="1">
      <c r="A293" s="223">
        <v>1984</v>
      </c>
      <c r="B293" s="140">
        <v>59</v>
      </c>
      <c r="C293" s="193" t="s">
        <v>2490</v>
      </c>
      <c r="D293" s="592"/>
    </row>
    <row r="294" spans="1:4" ht="20.100000000000001" customHeight="1">
      <c r="A294" s="223" t="s">
        <v>592</v>
      </c>
      <c r="B294" s="140" t="s">
        <v>388</v>
      </c>
      <c r="C294" s="193" t="s">
        <v>1592</v>
      </c>
      <c r="D294" s="592"/>
    </row>
    <row r="295" spans="1:4" ht="20.100000000000001" customHeight="1">
      <c r="A295" s="223" t="s">
        <v>592</v>
      </c>
      <c r="B295" s="140" t="s">
        <v>388</v>
      </c>
      <c r="C295" s="193" t="s">
        <v>1593</v>
      </c>
      <c r="D295" s="592"/>
    </row>
    <row r="296" spans="1:4" ht="20.100000000000001" customHeight="1">
      <c r="A296" s="223" t="s">
        <v>592</v>
      </c>
      <c r="B296" s="140" t="s">
        <v>388</v>
      </c>
      <c r="C296" s="193" t="s">
        <v>1594</v>
      </c>
      <c r="D296" s="592"/>
    </row>
    <row r="297" spans="1:4" ht="20.100000000000001" customHeight="1">
      <c r="A297" s="223" t="s">
        <v>592</v>
      </c>
      <c r="B297" s="140" t="s">
        <v>388</v>
      </c>
      <c r="C297" s="193" t="s">
        <v>1595</v>
      </c>
      <c r="D297" s="592"/>
    </row>
    <row r="298" spans="1:4" ht="20.100000000000001" customHeight="1">
      <c r="A298" s="492" t="s">
        <v>592</v>
      </c>
      <c r="B298" s="140" t="s">
        <v>388</v>
      </c>
      <c r="C298" s="193" t="s">
        <v>1596</v>
      </c>
      <c r="D298" s="591"/>
    </row>
    <row r="299" spans="1:4" ht="20.100000000000001" customHeight="1">
      <c r="A299" s="223"/>
      <c r="B299" s="140"/>
      <c r="C299" s="193" t="s">
        <v>1597</v>
      </c>
      <c r="D299" s="591"/>
    </row>
    <row r="300" spans="1:4" ht="20.100000000000001" customHeight="1">
      <c r="A300" s="223" t="s">
        <v>592</v>
      </c>
      <c r="B300" s="140" t="s">
        <v>388</v>
      </c>
      <c r="C300" s="193" t="s">
        <v>1598</v>
      </c>
      <c r="D300" s="592"/>
    </row>
    <row r="301" spans="1:4" ht="20.100000000000001" customHeight="1">
      <c r="A301" s="223" t="s">
        <v>592</v>
      </c>
      <c r="B301" s="140" t="s">
        <v>388</v>
      </c>
      <c r="C301" s="193" t="s">
        <v>1599</v>
      </c>
      <c r="D301" s="592"/>
    </row>
    <row r="302" spans="1:4" ht="20.100000000000001" customHeight="1">
      <c r="A302" s="223" t="s">
        <v>592</v>
      </c>
      <c r="B302" s="140" t="s">
        <v>388</v>
      </c>
      <c r="C302" s="193" t="s">
        <v>1600</v>
      </c>
      <c r="D302" s="592"/>
    </row>
    <row r="303" spans="1:4" ht="20.100000000000001" customHeight="1">
      <c r="A303" s="223" t="s">
        <v>592</v>
      </c>
      <c r="B303" s="140" t="s">
        <v>388</v>
      </c>
      <c r="C303" s="193" t="s">
        <v>1601</v>
      </c>
      <c r="D303" s="592"/>
    </row>
    <row r="304" spans="1:4" ht="20.100000000000001" customHeight="1">
      <c r="A304" s="223">
        <v>1985</v>
      </c>
      <c r="B304" s="140">
        <v>60</v>
      </c>
      <c r="C304" s="193" t="s">
        <v>1602</v>
      </c>
      <c r="D304" s="592"/>
    </row>
    <row r="305" spans="1:4" ht="20.100000000000001" customHeight="1">
      <c r="A305" s="223" t="s">
        <v>592</v>
      </c>
      <c r="B305" s="140" t="s">
        <v>388</v>
      </c>
      <c r="C305" s="193" t="s">
        <v>1603</v>
      </c>
      <c r="D305" s="592"/>
    </row>
    <row r="306" spans="1:4" ht="20.100000000000001" customHeight="1">
      <c r="A306" s="223"/>
      <c r="B306" s="140"/>
      <c r="C306" s="193" t="s">
        <v>1604</v>
      </c>
      <c r="D306" s="592"/>
    </row>
    <row r="307" spans="1:4" ht="20.100000000000001" customHeight="1">
      <c r="A307" s="223"/>
      <c r="B307" s="140"/>
      <c r="C307" s="193" t="s">
        <v>1605</v>
      </c>
      <c r="D307" s="592"/>
    </row>
    <row r="308" spans="1:4" ht="20.100000000000001" customHeight="1">
      <c r="A308" s="223" t="s">
        <v>592</v>
      </c>
      <c r="B308" s="140" t="s">
        <v>388</v>
      </c>
      <c r="C308" s="193" t="s">
        <v>1606</v>
      </c>
      <c r="D308" s="592"/>
    </row>
    <row r="309" spans="1:4" ht="20.100000000000001" customHeight="1">
      <c r="A309" s="223" t="s">
        <v>592</v>
      </c>
      <c r="B309" s="140" t="s">
        <v>388</v>
      </c>
      <c r="C309" s="193" t="s">
        <v>1607</v>
      </c>
      <c r="D309" s="592"/>
    </row>
    <row r="310" spans="1:4" ht="20.100000000000001" customHeight="1">
      <c r="A310" s="223">
        <v>1986</v>
      </c>
      <c r="B310" s="140">
        <v>61</v>
      </c>
      <c r="C310" s="193" t="s">
        <v>1608</v>
      </c>
      <c r="D310" s="592"/>
    </row>
    <row r="311" spans="1:4" ht="20.100000000000001" customHeight="1">
      <c r="A311" s="223" t="s">
        <v>592</v>
      </c>
      <c r="B311" s="140" t="s">
        <v>388</v>
      </c>
      <c r="C311" s="193" t="s">
        <v>1609</v>
      </c>
      <c r="D311" s="592"/>
    </row>
    <row r="312" spans="1:4" ht="20.100000000000001" customHeight="1">
      <c r="A312" s="223" t="s">
        <v>592</v>
      </c>
      <c r="B312" s="140" t="s">
        <v>388</v>
      </c>
      <c r="C312" s="193" t="s">
        <v>1610</v>
      </c>
      <c r="D312" s="592"/>
    </row>
    <row r="313" spans="1:4" ht="20.100000000000001" customHeight="1">
      <c r="A313" s="223" t="s">
        <v>592</v>
      </c>
      <c r="B313" s="140" t="s">
        <v>388</v>
      </c>
      <c r="C313" s="193" t="s">
        <v>1611</v>
      </c>
      <c r="D313" s="592"/>
    </row>
    <row r="314" spans="1:4" ht="20.100000000000001" customHeight="1">
      <c r="A314" s="223" t="s">
        <v>592</v>
      </c>
      <c r="B314" s="140" t="s">
        <v>388</v>
      </c>
      <c r="C314" s="193" t="s">
        <v>2961</v>
      </c>
      <c r="D314" s="592"/>
    </row>
    <row r="315" spans="1:4" ht="20.100000000000001" customHeight="1">
      <c r="A315" s="223" t="s">
        <v>592</v>
      </c>
      <c r="B315" s="140" t="s">
        <v>388</v>
      </c>
      <c r="C315" s="193" t="s">
        <v>1612</v>
      </c>
      <c r="D315" s="592"/>
    </row>
    <row r="316" spans="1:4" ht="20.100000000000001" customHeight="1">
      <c r="A316" s="223">
        <v>1987</v>
      </c>
      <c r="B316" s="140">
        <v>62</v>
      </c>
      <c r="C316" s="193" t="s">
        <v>1454</v>
      </c>
      <c r="D316" s="592"/>
    </row>
    <row r="317" spans="1:4" ht="20.100000000000001" customHeight="1">
      <c r="A317" s="223" t="s">
        <v>592</v>
      </c>
      <c r="B317" s="140" t="s">
        <v>388</v>
      </c>
      <c r="C317" s="193" t="s">
        <v>1613</v>
      </c>
      <c r="D317" s="592"/>
    </row>
    <row r="318" spans="1:4" ht="20.100000000000001" customHeight="1">
      <c r="A318" s="223" t="s">
        <v>592</v>
      </c>
      <c r="B318" s="140" t="s">
        <v>388</v>
      </c>
      <c r="C318" s="193" t="s">
        <v>1614</v>
      </c>
      <c r="D318" s="592"/>
    </row>
    <row r="319" spans="1:4" ht="20.100000000000001" customHeight="1">
      <c r="A319" s="223" t="s">
        <v>592</v>
      </c>
      <c r="B319" s="140" t="s">
        <v>388</v>
      </c>
      <c r="C319" s="193" t="s">
        <v>1615</v>
      </c>
      <c r="D319" s="592"/>
    </row>
    <row r="320" spans="1:4" ht="20.100000000000001" customHeight="1">
      <c r="A320" s="223">
        <v>1988</v>
      </c>
      <c r="B320" s="140">
        <v>63</v>
      </c>
      <c r="C320" s="193" t="s">
        <v>1616</v>
      </c>
      <c r="D320" s="592"/>
    </row>
    <row r="321" spans="1:4" ht="20.100000000000001" customHeight="1">
      <c r="A321" s="223" t="s">
        <v>592</v>
      </c>
      <c r="B321" s="140" t="s">
        <v>388</v>
      </c>
      <c r="C321" s="193" t="s">
        <v>1617</v>
      </c>
      <c r="D321" s="592"/>
    </row>
    <row r="322" spans="1:4" ht="20.100000000000001" customHeight="1">
      <c r="A322" s="223" t="s">
        <v>592</v>
      </c>
      <c r="B322" s="140" t="s">
        <v>388</v>
      </c>
      <c r="C322" s="193" t="s">
        <v>1618</v>
      </c>
      <c r="D322" s="592"/>
    </row>
    <row r="323" spans="1:4" ht="20.100000000000001" customHeight="1">
      <c r="A323" s="223" t="s">
        <v>592</v>
      </c>
      <c r="B323" s="140" t="s">
        <v>388</v>
      </c>
      <c r="C323" s="193" t="s">
        <v>1619</v>
      </c>
      <c r="D323" s="592"/>
    </row>
    <row r="324" spans="1:4" ht="20.100000000000001" customHeight="1">
      <c r="A324" s="223" t="s">
        <v>592</v>
      </c>
      <c r="B324" s="140" t="s">
        <v>388</v>
      </c>
      <c r="C324" s="193" t="s">
        <v>1620</v>
      </c>
      <c r="D324" s="592"/>
    </row>
    <row r="325" spans="1:4" ht="20.100000000000001" customHeight="1">
      <c r="A325" s="492"/>
      <c r="B325" s="138"/>
      <c r="C325" s="194"/>
      <c r="D325" s="592"/>
    </row>
    <row r="326" spans="1:4" ht="20.100000000000001" customHeight="1">
      <c r="A326" s="592" t="s">
        <v>1621</v>
      </c>
      <c r="B326" s="138"/>
      <c r="C326" s="194"/>
      <c r="D326" s="592"/>
    </row>
    <row r="327" spans="1:4" ht="20.100000000000001" customHeight="1">
      <c r="A327" s="492"/>
      <c r="B327" s="138"/>
      <c r="C327" s="194"/>
      <c r="D327" s="592"/>
    </row>
    <row r="328" spans="1:4" ht="20.100000000000001" customHeight="1">
      <c r="A328" s="223">
        <v>1989</v>
      </c>
      <c r="B328" s="140" t="s">
        <v>1622</v>
      </c>
      <c r="C328" s="193" t="s">
        <v>1623</v>
      </c>
      <c r="D328" s="592"/>
    </row>
    <row r="329" spans="1:4" ht="20.100000000000001" customHeight="1">
      <c r="A329" s="223" t="s">
        <v>592</v>
      </c>
      <c r="B329" s="140" t="s">
        <v>388</v>
      </c>
      <c r="C329" s="193" t="s">
        <v>1624</v>
      </c>
      <c r="D329" s="592"/>
    </row>
    <row r="330" spans="1:4" ht="20.100000000000001" customHeight="1">
      <c r="A330" s="223" t="s">
        <v>592</v>
      </c>
      <c r="B330" s="140" t="s">
        <v>388</v>
      </c>
      <c r="C330" s="193" t="s">
        <v>1625</v>
      </c>
      <c r="D330" s="592"/>
    </row>
    <row r="331" spans="1:4" ht="20.100000000000001" customHeight="1">
      <c r="A331" s="223" t="s">
        <v>592</v>
      </c>
      <c r="B331" s="140" t="s">
        <v>388</v>
      </c>
      <c r="C331" s="193" t="s">
        <v>1626</v>
      </c>
      <c r="D331" s="592"/>
    </row>
    <row r="332" spans="1:4" ht="20.100000000000001" customHeight="1">
      <c r="A332" s="223" t="s">
        <v>592</v>
      </c>
      <c r="B332" s="140" t="s">
        <v>388</v>
      </c>
      <c r="C332" s="193" t="s">
        <v>1627</v>
      </c>
      <c r="D332" s="592"/>
    </row>
    <row r="333" spans="1:4" ht="20.100000000000001" customHeight="1">
      <c r="A333" s="223" t="s">
        <v>592</v>
      </c>
      <c r="B333" s="140" t="s">
        <v>388</v>
      </c>
      <c r="C333" s="193" t="s">
        <v>1628</v>
      </c>
      <c r="D333" s="592"/>
    </row>
    <row r="334" spans="1:4" ht="20.100000000000001" customHeight="1">
      <c r="A334" s="223">
        <v>1990</v>
      </c>
      <c r="B334" s="140">
        <v>2</v>
      </c>
      <c r="C334" s="193" t="s">
        <v>1629</v>
      </c>
      <c r="D334" s="592"/>
    </row>
    <row r="335" spans="1:4" ht="20.100000000000001" customHeight="1">
      <c r="A335" s="223" t="s">
        <v>592</v>
      </c>
      <c r="B335" s="140" t="s">
        <v>388</v>
      </c>
      <c r="C335" s="193" t="s">
        <v>1630</v>
      </c>
      <c r="D335" s="592"/>
    </row>
    <row r="336" spans="1:4" ht="20.100000000000001" customHeight="1">
      <c r="A336" s="223" t="s">
        <v>592</v>
      </c>
      <c r="B336" s="140" t="s">
        <v>388</v>
      </c>
      <c r="C336" s="193" t="s">
        <v>1631</v>
      </c>
      <c r="D336" s="592"/>
    </row>
    <row r="337" spans="1:4" s="599" customFormat="1" ht="20.100000000000001" customHeight="1">
      <c r="A337" s="492" t="s">
        <v>592</v>
      </c>
      <c r="B337" s="140" t="s">
        <v>388</v>
      </c>
      <c r="C337" s="193" t="s">
        <v>1632</v>
      </c>
      <c r="D337" s="592"/>
    </row>
    <row r="338" spans="1:4" ht="20.100000000000001" customHeight="1">
      <c r="A338" s="223"/>
      <c r="B338" s="140"/>
      <c r="C338" s="193" t="s">
        <v>1633</v>
      </c>
      <c r="D338" s="591"/>
    </row>
    <row r="339" spans="1:4" ht="20.100000000000001" customHeight="1">
      <c r="A339" s="223" t="s">
        <v>592</v>
      </c>
      <c r="B339" s="140" t="s">
        <v>388</v>
      </c>
      <c r="C339" s="193" t="s">
        <v>1634</v>
      </c>
      <c r="D339" s="592"/>
    </row>
    <row r="340" spans="1:4" ht="20.100000000000001" customHeight="1">
      <c r="A340" s="223">
        <v>1991</v>
      </c>
      <c r="B340" s="140">
        <v>3</v>
      </c>
      <c r="C340" s="193" t="s">
        <v>1635</v>
      </c>
      <c r="D340" s="592"/>
    </row>
    <row r="341" spans="1:4" ht="20.100000000000001" customHeight="1">
      <c r="A341" s="223" t="s">
        <v>592</v>
      </c>
      <c r="B341" s="140" t="s">
        <v>388</v>
      </c>
      <c r="C341" s="193" t="s">
        <v>1636</v>
      </c>
      <c r="D341" s="592"/>
    </row>
    <row r="342" spans="1:4" ht="20.100000000000001" customHeight="1">
      <c r="A342" s="223" t="s">
        <v>592</v>
      </c>
      <c r="B342" s="140" t="s">
        <v>388</v>
      </c>
      <c r="C342" s="193" t="s">
        <v>1637</v>
      </c>
      <c r="D342" s="592"/>
    </row>
    <row r="343" spans="1:4" ht="20.100000000000001" customHeight="1">
      <c r="A343" s="223" t="s">
        <v>592</v>
      </c>
      <c r="B343" s="140" t="s">
        <v>388</v>
      </c>
      <c r="C343" s="193" t="s">
        <v>1638</v>
      </c>
      <c r="D343" s="592"/>
    </row>
    <row r="344" spans="1:4" ht="20.100000000000001" customHeight="1">
      <c r="A344" s="223"/>
      <c r="B344" s="140"/>
      <c r="C344" s="193" t="s">
        <v>1639</v>
      </c>
      <c r="D344" s="592"/>
    </row>
    <row r="345" spans="1:4" ht="20.100000000000001" customHeight="1">
      <c r="A345" s="223"/>
      <c r="B345" s="140"/>
      <c r="C345" s="193" t="s">
        <v>1640</v>
      </c>
      <c r="D345" s="592"/>
    </row>
    <row r="346" spans="1:4" ht="20.100000000000001" customHeight="1">
      <c r="A346" s="223" t="s">
        <v>592</v>
      </c>
      <c r="B346" s="140" t="s">
        <v>388</v>
      </c>
      <c r="C346" s="193" t="s">
        <v>1641</v>
      </c>
      <c r="D346" s="592"/>
    </row>
    <row r="347" spans="1:4" ht="20.100000000000001" customHeight="1">
      <c r="A347" s="223" t="s">
        <v>592</v>
      </c>
      <c r="B347" s="140" t="s">
        <v>388</v>
      </c>
      <c r="C347" s="193" t="s">
        <v>1642</v>
      </c>
      <c r="D347" s="592"/>
    </row>
    <row r="348" spans="1:4" ht="20.100000000000001" customHeight="1">
      <c r="A348" s="223" t="s">
        <v>592</v>
      </c>
      <c r="B348" s="140" t="s">
        <v>388</v>
      </c>
      <c r="C348" s="193" t="s">
        <v>1643</v>
      </c>
      <c r="D348" s="592"/>
    </row>
    <row r="349" spans="1:4" ht="20.100000000000001" customHeight="1">
      <c r="A349" s="223"/>
      <c r="B349" s="140"/>
      <c r="C349" s="193" t="s">
        <v>1644</v>
      </c>
      <c r="D349" s="592"/>
    </row>
    <row r="350" spans="1:4" ht="20.100000000000001" customHeight="1">
      <c r="A350" s="223" t="s">
        <v>592</v>
      </c>
      <c r="B350" s="140" t="s">
        <v>388</v>
      </c>
      <c r="C350" s="193" t="s">
        <v>1645</v>
      </c>
      <c r="D350" s="592"/>
    </row>
    <row r="351" spans="1:4" ht="20.100000000000001" customHeight="1">
      <c r="A351" s="223" t="s">
        <v>592</v>
      </c>
      <c r="B351" s="140" t="s">
        <v>388</v>
      </c>
      <c r="C351" s="193" t="s">
        <v>1646</v>
      </c>
      <c r="D351" s="592"/>
    </row>
    <row r="352" spans="1:4" ht="20.100000000000001" customHeight="1">
      <c r="A352" s="223" t="s">
        <v>592</v>
      </c>
      <c r="B352" s="140" t="s">
        <v>388</v>
      </c>
      <c r="C352" s="193" t="s">
        <v>1647</v>
      </c>
      <c r="D352" s="592"/>
    </row>
    <row r="353" spans="1:4" ht="20.100000000000001" customHeight="1">
      <c r="A353" s="223" t="s">
        <v>592</v>
      </c>
      <c r="B353" s="140" t="s">
        <v>388</v>
      </c>
      <c r="C353" s="193" t="s">
        <v>1648</v>
      </c>
      <c r="D353" s="592"/>
    </row>
    <row r="354" spans="1:4" ht="20.100000000000001" customHeight="1">
      <c r="A354" s="223">
        <v>1992</v>
      </c>
      <c r="B354" s="140">
        <v>4</v>
      </c>
      <c r="C354" s="193" t="s">
        <v>1649</v>
      </c>
      <c r="D354" s="592"/>
    </row>
    <row r="355" spans="1:4" ht="20.100000000000001" customHeight="1">
      <c r="A355" s="223" t="s">
        <v>592</v>
      </c>
      <c r="B355" s="140" t="s">
        <v>388</v>
      </c>
      <c r="C355" s="193" t="s">
        <v>1650</v>
      </c>
      <c r="D355" s="592"/>
    </row>
    <row r="356" spans="1:4" ht="20.100000000000001" customHeight="1">
      <c r="A356" s="223" t="s">
        <v>592</v>
      </c>
      <c r="B356" s="140" t="s">
        <v>388</v>
      </c>
      <c r="C356" s="193" t="s">
        <v>1651</v>
      </c>
      <c r="D356" s="592"/>
    </row>
    <row r="357" spans="1:4" ht="20.100000000000001" customHeight="1">
      <c r="A357" s="223" t="s">
        <v>592</v>
      </c>
      <c r="B357" s="140" t="s">
        <v>388</v>
      </c>
      <c r="C357" s="193" t="s">
        <v>1652</v>
      </c>
      <c r="D357" s="592"/>
    </row>
    <row r="358" spans="1:4" ht="20.100000000000001" customHeight="1">
      <c r="A358" s="223" t="s">
        <v>592</v>
      </c>
      <c r="B358" s="140" t="s">
        <v>388</v>
      </c>
      <c r="C358" s="193" t="s">
        <v>1653</v>
      </c>
      <c r="D358" s="592"/>
    </row>
    <row r="359" spans="1:4" ht="20.100000000000001" customHeight="1">
      <c r="A359" s="223" t="s">
        <v>592</v>
      </c>
      <c r="B359" s="140" t="s">
        <v>388</v>
      </c>
      <c r="C359" s="193" t="s">
        <v>1654</v>
      </c>
      <c r="D359" s="592"/>
    </row>
    <row r="360" spans="1:4" ht="20.100000000000001" customHeight="1">
      <c r="A360" s="223" t="s">
        <v>592</v>
      </c>
      <c r="B360" s="140" t="s">
        <v>388</v>
      </c>
      <c r="C360" s="193" t="s">
        <v>1655</v>
      </c>
      <c r="D360" s="592"/>
    </row>
    <row r="361" spans="1:4" ht="20.100000000000001" customHeight="1">
      <c r="A361" s="223">
        <v>1993</v>
      </c>
      <c r="B361" s="140">
        <v>5</v>
      </c>
      <c r="C361" s="193" t="s">
        <v>1656</v>
      </c>
      <c r="D361" s="592"/>
    </row>
    <row r="362" spans="1:4" ht="20.100000000000001" customHeight="1">
      <c r="A362" s="223" t="s">
        <v>592</v>
      </c>
      <c r="B362" s="140" t="s">
        <v>388</v>
      </c>
      <c r="C362" s="193" t="s">
        <v>1657</v>
      </c>
      <c r="D362" s="592"/>
    </row>
    <row r="363" spans="1:4" ht="20.100000000000001" customHeight="1">
      <c r="A363" s="223" t="s">
        <v>592</v>
      </c>
      <c r="B363" s="140" t="s">
        <v>388</v>
      </c>
      <c r="C363" s="193" t="s">
        <v>1658</v>
      </c>
      <c r="D363" s="592"/>
    </row>
    <row r="364" spans="1:4" ht="20.100000000000001" customHeight="1">
      <c r="A364" s="223" t="s">
        <v>592</v>
      </c>
      <c r="B364" s="140" t="s">
        <v>388</v>
      </c>
      <c r="C364" s="193" t="s">
        <v>1659</v>
      </c>
      <c r="D364" s="592"/>
    </row>
    <row r="365" spans="1:4" ht="20.100000000000001" customHeight="1">
      <c r="A365" s="223" t="s">
        <v>592</v>
      </c>
      <c r="B365" s="140" t="s">
        <v>388</v>
      </c>
      <c r="C365" s="193" t="s">
        <v>1660</v>
      </c>
      <c r="D365" s="592"/>
    </row>
    <row r="366" spans="1:4" ht="20.100000000000001" customHeight="1">
      <c r="A366" s="223" t="s">
        <v>592</v>
      </c>
      <c r="B366" s="140" t="s">
        <v>388</v>
      </c>
      <c r="C366" s="193" t="s">
        <v>1661</v>
      </c>
      <c r="D366" s="592"/>
    </row>
    <row r="367" spans="1:4" ht="20.100000000000001" customHeight="1">
      <c r="A367" s="223" t="s">
        <v>592</v>
      </c>
      <c r="B367" s="140" t="s">
        <v>388</v>
      </c>
      <c r="C367" s="193" t="s">
        <v>1662</v>
      </c>
      <c r="D367" s="592"/>
    </row>
    <row r="368" spans="1:4" ht="20.100000000000001" customHeight="1">
      <c r="A368" s="223" t="s">
        <v>592</v>
      </c>
      <c r="B368" s="140" t="s">
        <v>388</v>
      </c>
      <c r="C368" s="193" t="s">
        <v>1663</v>
      </c>
      <c r="D368" s="592"/>
    </row>
    <row r="369" spans="1:4" ht="20.100000000000001" customHeight="1">
      <c r="A369" s="223" t="s">
        <v>592</v>
      </c>
      <c r="B369" s="140" t="s">
        <v>388</v>
      </c>
      <c r="C369" s="193" t="s">
        <v>1664</v>
      </c>
      <c r="D369" s="592"/>
    </row>
    <row r="370" spans="1:4" ht="20.100000000000001" customHeight="1">
      <c r="A370" s="223"/>
      <c r="B370" s="140"/>
      <c r="C370" s="193" t="s">
        <v>1665</v>
      </c>
      <c r="D370" s="592"/>
    </row>
    <row r="371" spans="1:4" ht="20.100000000000001" customHeight="1">
      <c r="A371" s="223">
        <v>1994</v>
      </c>
      <c r="B371" s="140">
        <v>6</v>
      </c>
      <c r="C371" s="193" t="s">
        <v>1666</v>
      </c>
      <c r="D371" s="592"/>
    </row>
    <row r="372" spans="1:4" ht="20.100000000000001" customHeight="1">
      <c r="A372" s="223" t="s">
        <v>592</v>
      </c>
      <c r="B372" s="140" t="s">
        <v>388</v>
      </c>
      <c r="C372" s="193" t="s">
        <v>1667</v>
      </c>
      <c r="D372" s="592"/>
    </row>
    <row r="373" spans="1:4" ht="20.100000000000001" customHeight="1">
      <c r="A373" s="223" t="s">
        <v>592</v>
      </c>
      <c r="B373" s="140" t="s">
        <v>388</v>
      </c>
      <c r="C373" s="193" t="s">
        <v>1668</v>
      </c>
      <c r="D373" s="592"/>
    </row>
    <row r="374" spans="1:4" ht="20.100000000000001" customHeight="1">
      <c r="A374" s="223" t="s">
        <v>592</v>
      </c>
      <c r="B374" s="140" t="s">
        <v>388</v>
      </c>
      <c r="C374" s="193" t="s">
        <v>1669</v>
      </c>
      <c r="D374" s="592"/>
    </row>
    <row r="375" spans="1:4" ht="20.100000000000001" customHeight="1">
      <c r="A375" s="492" t="s">
        <v>592</v>
      </c>
      <c r="B375" s="140" t="s">
        <v>388</v>
      </c>
      <c r="C375" s="193" t="s">
        <v>1670</v>
      </c>
      <c r="D375" s="591"/>
    </row>
    <row r="376" spans="1:4" ht="20.100000000000001" customHeight="1">
      <c r="A376" s="223">
        <v>1995</v>
      </c>
      <c r="B376" s="140">
        <v>7</v>
      </c>
      <c r="C376" s="193" t="s">
        <v>1671</v>
      </c>
      <c r="D376" s="591"/>
    </row>
    <row r="377" spans="1:4" ht="20.100000000000001" customHeight="1">
      <c r="A377" s="223" t="s">
        <v>1073</v>
      </c>
      <c r="B377" s="140" t="s">
        <v>1672</v>
      </c>
      <c r="C377" s="193" t="s">
        <v>1673</v>
      </c>
      <c r="D377" s="592"/>
    </row>
    <row r="378" spans="1:4" ht="20.100000000000001" customHeight="1">
      <c r="A378" s="223" t="s">
        <v>592</v>
      </c>
      <c r="B378" s="140" t="s">
        <v>388</v>
      </c>
      <c r="C378" s="193" t="s">
        <v>1674</v>
      </c>
      <c r="D378" s="592"/>
    </row>
    <row r="379" spans="1:4" ht="20.100000000000001" customHeight="1">
      <c r="A379" s="223" t="s">
        <v>592</v>
      </c>
      <c r="B379" s="140" t="s">
        <v>388</v>
      </c>
      <c r="C379" s="193" t="s">
        <v>1675</v>
      </c>
      <c r="D379" s="592"/>
    </row>
    <row r="380" spans="1:4" ht="20.100000000000001" customHeight="1">
      <c r="A380" s="223" t="s">
        <v>592</v>
      </c>
      <c r="B380" s="140" t="s">
        <v>388</v>
      </c>
      <c r="C380" s="193" t="s">
        <v>1676</v>
      </c>
      <c r="D380" s="592"/>
    </row>
    <row r="381" spans="1:4" ht="20.100000000000001" customHeight="1">
      <c r="A381" s="223">
        <v>1996</v>
      </c>
      <c r="B381" s="140">
        <v>8</v>
      </c>
      <c r="C381" s="193" t="s">
        <v>1677</v>
      </c>
      <c r="D381" s="592"/>
    </row>
    <row r="382" spans="1:4" ht="20.100000000000001" customHeight="1">
      <c r="A382" s="223"/>
      <c r="B382" s="140"/>
      <c r="C382" s="193" t="s">
        <v>1678</v>
      </c>
      <c r="D382" s="592"/>
    </row>
    <row r="383" spans="1:4" ht="20.100000000000001" customHeight="1">
      <c r="A383" s="223" t="s">
        <v>592</v>
      </c>
      <c r="B383" s="140" t="s">
        <v>388</v>
      </c>
      <c r="C383" s="193" t="s">
        <v>1679</v>
      </c>
      <c r="D383" s="592"/>
    </row>
    <row r="384" spans="1:4" ht="20.100000000000001" customHeight="1">
      <c r="A384" s="223" t="s">
        <v>592</v>
      </c>
      <c r="B384" s="140" t="s">
        <v>388</v>
      </c>
      <c r="C384" s="193" t="s">
        <v>1680</v>
      </c>
      <c r="D384" s="592"/>
    </row>
    <row r="385" spans="1:4" ht="20.100000000000001" customHeight="1">
      <c r="A385" s="223" t="s">
        <v>592</v>
      </c>
      <c r="B385" s="140" t="s">
        <v>388</v>
      </c>
      <c r="C385" s="193" t="s">
        <v>1681</v>
      </c>
      <c r="D385" s="592"/>
    </row>
    <row r="386" spans="1:4" ht="20.100000000000001" customHeight="1">
      <c r="A386" s="223" t="s">
        <v>592</v>
      </c>
      <c r="B386" s="140" t="s">
        <v>388</v>
      </c>
      <c r="C386" s="193" t="s">
        <v>1682</v>
      </c>
      <c r="D386" s="592"/>
    </row>
    <row r="387" spans="1:4" ht="20.100000000000001" customHeight="1">
      <c r="A387" s="223"/>
      <c r="B387" s="140"/>
      <c r="C387" s="193" t="s">
        <v>1683</v>
      </c>
      <c r="D387" s="592"/>
    </row>
    <row r="388" spans="1:4" ht="20.100000000000001" customHeight="1">
      <c r="A388" s="223" t="s">
        <v>592</v>
      </c>
      <c r="B388" s="140" t="s">
        <v>388</v>
      </c>
      <c r="C388" s="193" t="s">
        <v>1684</v>
      </c>
      <c r="D388" s="592"/>
    </row>
    <row r="389" spans="1:4" ht="20.100000000000001" customHeight="1">
      <c r="A389" s="223" t="s">
        <v>592</v>
      </c>
      <c r="B389" s="140" t="s">
        <v>388</v>
      </c>
      <c r="C389" s="193" t="s">
        <v>1685</v>
      </c>
      <c r="D389" s="592"/>
    </row>
    <row r="390" spans="1:4" ht="20.100000000000001" customHeight="1">
      <c r="A390" s="223">
        <v>1997</v>
      </c>
      <c r="B390" s="140">
        <v>9</v>
      </c>
      <c r="C390" s="193" t="s">
        <v>1686</v>
      </c>
      <c r="D390" s="592"/>
    </row>
    <row r="391" spans="1:4" ht="20.100000000000001" customHeight="1">
      <c r="A391" s="223" t="s">
        <v>592</v>
      </c>
      <c r="B391" s="140" t="s">
        <v>388</v>
      </c>
      <c r="C391" s="193" t="s">
        <v>1687</v>
      </c>
      <c r="D391" s="592"/>
    </row>
    <row r="392" spans="1:4" ht="20.100000000000001" customHeight="1">
      <c r="A392" s="223" t="s">
        <v>592</v>
      </c>
      <c r="B392" s="140" t="s">
        <v>388</v>
      </c>
      <c r="C392" s="193" t="s">
        <v>2491</v>
      </c>
      <c r="D392" s="592"/>
    </row>
    <row r="393" spans="1:4" ht="20.100000000000001" customHeight="1">
      <c r="A393" s="223" t="s">
        <v>592</v>
      </c>
      <c r="B393" s="140" t="s">
        <v>388</v>
      </c>
      <c r="C393" s="193" t="s">
        <v>1688</v>
      </c>
      <c r="D393" s="592"/>
    </row>
    <row r="394" spans="1:4" ht="20.100000000000001" customHeight="1">
      <c r="A394" s="223" t="s">
        <v>592</v>
      </c>
      <c r="B394" s="140" t="s">
        <v>388</v>
      </c>
      <c r="C394" s="193" t="s">
        <v>1689</v>
      </c>
      <c r="D394" s="592"/>
    </row>
    <row r="395" spans="1:4" ht="20.100000000000001" customHeight="1">
      <c r="A395" s="223" t="s">
        <v>592</v>
      </c>
      <c r="B395" s="140" t="s">
        <v>388</v>
      </c>
      <c r="C395" s="193" t="s">
        <v>1690</v>
      </c>
      <c r="D395" s="592"/>
    </row>
    <row r="396" spans="1:4" ht="20.100000000000001" customHeight="1">
      <c r="A396" s="223" t="s">
        <v>592</v>
      </c>
      <c r="B396" s="140" t="s">
        <v>388</v>
      </c>
      <c r="C396" s="193" t="s">
        <v>1691</v>
      </c>
      <c r="D396" s="592"/>
    </row>
    <row r="397" spans="1:4" ht="20.100000000000001" customHeight="1">
      <c r="A397" s="223" t="s">
        <v>592</v>
      </c>
      <c r="B397" s="140" t="s">
        <v>388</v>
      </c>
      <c r="C397" s="193" t="s">
        <v>1692</v>
      </c>
      <c r="D397" s="592"/>
    </row>
    <row r="398" spans="1:4" ht="20.100000000000001" customHeight="1">
      <c r="A398" s="223" t="s">
        <v>592</v>
      </c>
      <c r="B398" s="140" t="s">
        <v>388</v>
      </c>
      <c r="C398" s="193" t="s">
        <v>1693</v>
      </c>
      <c r="D398" s="592"/>
    </row>
    <row r="399" spans="1:4" ht="20.100000000000001" customHeight="1">
      <c r="A399" s="223" t="s">
        <v>592</v>
      </c>
      <c r="B399" s="140" t="s">
        <v>388</v>
      </c>
      <c r="C399" s="193" t="s">
        <v>1694</v>
      </c>
      <c r="D399" s="592"/>
    </row>
    <row r="400" spans="1:4" ht="20.100000000000001" customHeight="1">
      <c r="A400" s="223" t="s">
        <v>592</v>
      </c>
      <c r="B400" s="140" t="s">
        <v>388</v>
      </c>
      <c r="C400" s="193" t="s">
        <v>1695</v>
      </c>
      <c r="D400" s="592"/>
    </row>
    <row r="401" spans="1:4" ht="20.100000000000001" customHeight="1">
      <c r="A401" s="223" t="s">
        <v>592</v>
      </c>
      <c r="B401" s="140" t="s">
        <v>388</v>
      </c>
      <c r="C401" s="193" t="s">
        <v>1696</v>
      </c>
      <c r="D401" s="592"/>
    </row>
    <row r="402" spans="1:4" ht="20.100000000000001" customHeight="1">
      <c r="A402" s="223"/>
      <c r="B402" s="140"/>
      <c r="C402" s="193" t="s">
        <v>1697</v>
      </c>
      <c r="D402" s="592"/>
    </row>
    <row r="403" spans="1:4" ht="20.100000000000001" customHeight="1">
      <c r="A403" s="223">
        <v>1998</v>
      </c>
      <c r="B403" s="140">
        <v>10</v>
      </c>
      <c r="C403" s="193" t="s">
        <v>1698</v>
      </c>
      <c r="D403" s="592"/>
    </row>
    <row r="404" spans="1:4" ht="20.100000000000001" customHeight="1">
      <c r="A404" s="223" t="s">
        <v>592</v>
      </c>
      <c r="B404" s="140" t="s">
        <v>388</v>
      </c>
      <c r="C404" s="193" t="s">
        <v>1699</v>
      </c>
      <c r="D404" s="592"/>
    </row>
    <row r="405" spans="1:4" ht="20.100000000000001" customHeight="1">
      <c r="A405" s="223" t="s">
        <v>592</v>
      </c>
      <c r="B405" s="140" t="s">
        <v>388</v>
      </c>
      <c r="C405" s="193" t="s">
        <v>1700</v>
      </c>
      <c r="D405" s="592"/>
    </row>
    <row r="406" spans="1:4" ht="20.100000000000001" customHeight="1">
      <c r="A406" s="223" t="s">
        <v>592</v>
      </c>
      <c r="B406" s="140" t="s">
        <v>388</v>
      </c>
      <c r="C406" s="193" t="s">
        <v>1701</v>
      </c>
      <c r="D406" s="592"/>
    </row>
    <row r="407" spans="1:4" ht="20.100000000000001" customHeight="1">
      <c r="A407" s="223" t="s">
        <v>592</v>
      </c>
      <c r="B407" s="140" t="s">
        <v>388</v>
      </c>
      <c r="C407" s="193" t="s">
        <v>1702</v>
      </c>
      <c r="D407" s="592"/>
    </row>
    <row r="408" spans="1:4" ht="20.100000000000001" customHeight="1">
      <c r="A408" s="223" t="s">
        <v>592</v>
      </c>
      <c r="B408" s="140" t="s">
        <v>388</v>
      </c>
      <c r="C408" s="193" t="s">
        <v>1703</v>
      </c>
      <c r="D408" s="592"/>
    </row>
    <row r="409" spans="1:4" ht="20.100000000000001" customHeight="1">
      <c r="A409" s="223" t="s">
        <v>592</v>
      </c>
      <c r="B409" s="140" t="s">
        <v>388</v>
      </c>
      <c r="C409" s="193" t="s">
        <v>1704</v>
      </c>
      <c r="D409" s="592"/>
    </row>
    <row r="410" spans="1:4" ht="20.100000000000001" customHeight="1">
      <c r="A410" s="223" t="s">
        <v>592</v>
      </c>
      <c r="B410" s="140" t="s">
        <v>388</v>
      </c>
      <c r="C410" s="193" t="s">
        <v>1705</v>
      </c>
      <c r="D410" s="592"/>
    </row>
    <row r="411" spans="1:4" ht="20.100000000000001" customHeight="1">
      <c r="A411" s="223" t="s">
        <v>592</v>
      </c>
      <c r="B411" s="140" t="s">
        <v>388</v>
      </c>
      <c r="C411" s="193" t="s">
        <v>1706</v>
      </c>
      <c r="D411" s="592"/>
    </row>
    <row r="412" spans="1:4" ht="20.100000000000001" customHeight="1">
      <c r="A412" s="223" t="s">
        <v>592</v>
      </c>
      <c r="B412" s="140" t="s">
        <v>388</v>
      </c>
      <c r="C412" s="193" t="s">
        <v>1707</v>
      </c>
      <c r="D412" s="592"/>
    </row>
    <row r="413" spans="1:4" ht="20.100000000000001" customHeight="1">
      <c r="A413" s="492" t="s">
        <v>592</v>
      </c>
      <c r="B413" s="140" t="s">
        <v>388</v>
      </c>
      <c r="C413" s="193" t="s">
        <v>1708</v>
      </c>
      <c r="D413" s="591"/>
    </row>
    <row r="414" spans="1:4" ht="20.100000000000001" customHeight="1">
      <c r="A414" s="223"/>
      <c r="B414" s="140"/>
      <c r="C414" s="193" t="s">
        <v>1709</v>
      </c>
      <c r="D414" s="591"/>
    </row>
    <row r="415" spans="1:4" ht="20.100000000000001" customHeight="1">
      <c r="A415" s="223" t="s">
        <v>592</v>
      </c>
      <c r="B415" s="140" t="s">
        <v>388</v>
      </c>
      <c r="C415" s="193" t="s">
        <v>1710</v>
      </c>
      <c r="D415" s="592"/>
    </row>
    <row r="416" spans="1:4" ht="20.100000000000001" customHeight="1">
      <c r="A416" s="571">
        <v>1999</v>
      </c>
      <c r="B416" s="230">
        <v>11</v>
      </c>
      <c r="C416" s="193" t="s">
        <v>1711</v>
      </c>
    </row>
    <row r="417" spans="1:3" ht="20.100000000000001" customHeight="1">
      <c r="A417" s="571"/>
      <c r="C417" s="193" t="s">
        <v>1712</v>
      </c>
    </row>
    <row r="418" spans="1:3" ht="20.100000000000001" customHeight="1">
      <c r="A418" s="571"/>
      <c r="C418" s="193" t="s">
        <v>1713</v>
      </c>
    </row>
    <row r="419" spans="1:3" ht="20.100000000000001" customHeight="1">
      <c r="A419" s="571"/>
      <c r="C419" s="193" t="s">
        <v>1714</v>
      </c>
    </row>
    <row r="420" spans="1:3" ht="20.100000000000001" customHeight="1">
      <c r="A420" s="571"/>
      <c r="C420" s="193" t="s">
        <v>1715</v>
      </c>
    </row>
    <row r="421" spans="1:3" ht="20.100000000000001" customHeight="1">
      <c r="A421" s="571">
        <v>2000</v>
      </c>
      <c r="B421" s="230">
        <v>12</v>
      </c>
      <c r="C421" s="193" t="s">
        <v>1716</v>
      </c>
    </row>
    <row r="422" spans="1:3" ht="20.100000000000001" customHeight="1">
      <c r="A422" s="571"/>
      <c r="C422" s="193" t="s">
        <v>1717</v>
      </c>
    </row>
    <row r="423" spans="1:3" ht="20.100000000000001" customHeight="1">
      <c r="A423" s="571"/>
      <c r="C423" s="193" t="s">
        <v>1718</v>
      </c>
    </row>
    <row r="424" spans="1:3" ht="20.100000000000001" customHeight="1">
      <c r="A424" s="571"/>
      <c r="C424" s="193" t="s">
        <v>1719</v>
      </c>
    </row>
    <row r="425" spans="1:3" ht="20.100000000000001" customHeight="1">
      <c r="A425" s="571"/>
      <c r="C425" s="193" t="s">
        <v>1720</v>
      </c>
    </row>
    <row r="426" spans="1:3" ht="20.100000000000001" customHeight="1">
      <c r="A426" s="571">
        <v>2001</v>
      </c>
      <c r="B426" s="230">
        <v>13</v>
      </c>
      <c r="C426" s="193" t="s">
        <v>1721</v>
      </c>
    </row>
    <row r="427" spans="1:3" ht="20.100000000000001" customHeight="1">
      <c r="A427" s="571"/>
      <c r="C427" s="193" t="s">
        <v>1722</v>
      </c>
    </row>
    <row r="428" spans="1:3" ht="20.100000000000001" customHeight="1">
      <c r="A428" s="571"/>
      <c r="C428" s="193" t="s">
        <v>1723</v>
      </c>
    </row>
    <row r="429" spans="1:3" ht="20.100000000000001" customHeight="1">
      <c r="A429" s="571"/>
      <c r="C429" s="193" t="s">
        <v>1724</v>
      </c>
    </row>
    <row r="430" spans="1:3" ht="20.100000000000001" customHeight="1">
      <c r="A430" s="571"/>
      <c r="C430" s="193" t="s">
        <v>1725</v>
      </c>
    </row>
    <row r="431" spans="1:3" ht="20.100000000000001" customHeight="1">
      <c r="A431" s="571"/>
      <c r="C431" s="193" t="s">
        <v>1726</v>
      </c>
    </row>
    <row r="432" spans="1:3" ht="20.100000000000001" customHeight="1">
      <c r="A432" s="571"/>
      <c r="C432" s="193" t="s">
        <v>1727</v>
      </c>
    </row>
    <row r="433" spans="1:3" ht="20.100000000000001" customHeight="1">
      <c r="A433" s="571"/>
      <c r="C433" s="193" t="s">
        <v>1728</v>
      </c>
    </row>
    <row r="434" spans="1:3" ht="20.100000000000001" customHeight="1">
      <c r="A434" s="571"/>
      <c r="C434" s="193" t="s">
        <v>1729</v>
      </c>
    </row>
    <row r="435" spans="1:3" ht="20.100000000000001" customHeight="1">
      <c r="A435" s="571"/>
      <c r="C435" s="193" t="s">
        <v>1730</v>
      </c>
    </row>
    <row r="436" spans="1:3" ht="20.100000000000001" customHeight="1">
      <c r="A436" s="571">
        <v>2002</v>
      </c>
      <c r="B436" s="230">
        <v>14</v>
      </c>
      <c r="C436" s="193" t="s">
        <v>1731</v>
      </c>
    </row>
    <row r="437" spans="1:3" ht="20.100000000000001" customHeight="1">
      <c r="A437" s="571"/>
      <c r="C437" s="193" t="s">
        <v>1732</v>
      </c>
    </row>
    <row r="438" spans="1:3" ht="20.100000000000001" customHeight="1">
      <c r="A438" s="571"/>
      <c r="C438" s="193" t="s">
        <v>1733</v>
      </c>
    </row>
    <row r="439" spans="1:3" ht="20.100000000000001" customHeight="1">
      <c r="A439" s="571"/>
      <c r="C439" s="193" t="s">
        <v>1734</v>
      </c>
    </row>
    <row r="440" spans="1:3" ht="20.100000000000001" customHeight="1">
      <c r="A440" s="571"/>
      <c r="C440" s="193" t="s">
        <v>1735</v>
      </c>
    </row>
    <row r="441" spans="1:3" ht="20.100000000000001" customHeight="1">
      <c r="A441" s="571"/>
      <c r="C441" s="193" t="s">
        <v>1736</v>
      </c>
    </row>
    <row r="442" spans="1:3" ht="20.100000000000001" customHeight="1">
      <c r="A442" s="571"/>
      <c r="C442" s="193" t="s">
        <v>1737</v>
      </c>
    </row>
    <row r="443" spans="1:3" ht="20.100000000000001" customHeight="1">
      <c r="A443" s="571"/>
      <c r="C443" s="193" t="s">
        <v>1738</v>
      </c>
    </row>
    <row r="444" spans="1:3" ht="20.100000000000001" customHeight="1">
      <c r="A444" s="571"/>
      <c r="C444" s="193" t="s">
        <v>1739</v>
      </c>
    </row>
    <row r="445" spans="1:3" ht="20.100000000000001" customHeight="1">
      <c r="A445" s="571"/>
      <c r="C445" s="193" t="s">
        <v>1740</v>
      </c>
    </row>
    <row r="446" spans="1:3" ht="20.100000000000001" customHeight="1">
      <c r="A446" s="571"/>
      <c r="C446" s="193" t="s">
        <v>1741</v>
      </c>
    </row>
    <row r="447" spans="1:3" ht="20.100000000000001" customHeight="1">
      <c r="A447" s="571"/>
      <c r="C447" s="193" t="s">
        <v>1742</v>
      </c>
    </row>
    <row r="448" spans="1:3" ht="20.100000000000001" customHeight="1">
      <c r="A448" s="571"/>
      <c r="C448" s="193" t="s">
        <v>1743</v>
      </c>
    </row>
    <row r="449" spans="1:3" ht="20.100000000000001" customHeight="1">
      <c r="A449" s="571"/>
      <c r="C449" s="193" t="s">
        <v>1744</v>
      </c>
    </row>
    <row r="450" spans="1:3" ht="20.100000000000001" customHeight="1">
      <c r="A450" s="571"/>
      <c r="B450" s="126"/>
      <c r="C450" s="193" t="s">
        <v>1745</v>
      </c>
    </row>
    <row r="451" spans="1:3" ht="20.100000000000001" customHeight="1">
      <c r="A451" s="571"/>
      <c r="B451" s="126"/>
      <c r="C451" s="193" t="s">
        <v>1746</v>
      </c>
    </row>
    <row r="452" spans="1:3" ht="20.100000000000001" customHeight="1">
      <c r="A452" s="571"/>
      <c r="B452" s="126"/>
      <c r="C452" s="193" t="s">
        <v>1747</v>
      </c>
    </row>
    <row r="453" spans="1:3" ht="20.100000000000001" customHeight="1">
      <c r="A453" s="571">
        <v>2003</v>
      </c>
      <c r="B453" s="230">
        <v>15</v>
      </c>
      <c r="C453" s="193" t="s">
        <v>1748</v>
      </c>
    </row>
    <row r="454" spans="1:3" s="599" customFormat="1" ht="20.100000000000001" customHeight="1">
      <c r="A454" s="571"/>
      <c r="B454" s="159"/>
      <c r="C454" s="194" t="s">
        <v>1749</v>
      </c>
    </row>
    <row r="455" spans="1:3" ht="20.100000000000001" customHeight="1">
      <c r="A455" s="571"/>
      <c r="B455" s="159"/>
      <c r="C455" s="194" t="s">
        <v>1750</v>
      </c>
    </row>
    <row r="456" spans="1:3" ht="20.100000000000001" customHeight="1">
      <c r="A456" s="571"/>
      <c r="B456" s="159"/>
      <c r="C456" s="194" t="s">
        <v>1751</v>
      </c>
    </row>
    <row r="457" spans="1:3" ht="20.100000000000001" customHeight="1">
      <c r="A457" s="571"/>
      <c r="B457" s="159"/>
      <c r="C457" s="194" t="s">
        <v>1752</v>
      </c>
    </row>
    <row r="458" spans="1:3" ht="20.100000000000001" customHeight="1">
      <c r="A458" s="571"/>
      <c r="B458" s="159"/>
      <c r="C458" s="194" t="s">
        <v>1753</v>
      </c>
    </row>
    <row r="459" spans="1:3" ht="20.100000000000001" customHeight="1">
      <c r="A459" s="571"/>
      <c r="B459" s="159"/>
      <c r="C459" s="194" t="s">
        <v>1754</v>
      </c>
    </row>
    <row r="460" spans="1:3" ht="20.100000000000001" customHeight="1">
      <c r="A460" s="571"/>
      <c r="B460" s="159"/>
      <c r="C460" s="194" t="s">
        <v>1755</v>
      </c>
    </row>
    <row r="461" spans="1:3" ht="20.100000000000001" customHeight="1">
      <c r="A461" s="571"/>
      <c r="B461" s="159"/>
      <c r="C461" s="194" t="s">
        <v>1756</v>
      </c>
    </row>
    <row r="462" spans="1:3" ht="20.100000000000001" customHeight="1">
      <c r="A462" s="571"/>
      <c r="B462" s="159"/>
      <c r="C462" s="194" t="s">
        <v>1757</v>
      </c>
    </row>
    <row r="463" spans="1:3" ht="20.100000000000001" customHeight="1">
      <c r="A463" s="571"/>
      <c r="B463" s="159"/>
      <c r="C463" s="194" t="s">
        <v>1758</v>
      </c>
    </row>
    <row r="464" spans="1:3" ht="20.100000000000001" customHeight="1">
      <c r="A464" s="571"/>
      <c r="B464" s="159"/>
      <c r="C464" s="194" t="s">
        <v>1759</v>
      </c>
    </row>
    <row r="465" spans="1:3" ht="20.100000000000001" customHeight="1">
      <c r="A465" s="571"/>
      <c r="B465" s="159"/>
      <c r="C465" s="194" t="s">
        <v>1760</v>
      </c>
    </row>
    <row r="466" spans="1:3" ht="20.100000000000001" customHeight="1">
      <c r="A466" s="571"/>
      <c r="B466" s="159"/>
      <c r="C466" s="194" t="s">
        <v>1761</v>
      </c>
    </row>
    <row r="467" spans="1:3" ht="20.100000000000001" customHeight="1">
      <c r="A467" s="571"/>
      <c r="B467" s="159"/>
      <c r="C467" s="194" t="s">
        <v>1762</v>
      </c>
    </row>
    <row r="468" spans="1:3" ht="20.100000000000001" customHeight="1">
      <c r="A468" s="571"/>
      <c r="B468" s="159"/>
      <c r="C468" s="194" t="s">
        <v>1763</v>
      </c>
    </row>
    <row r="469" spans="1:3" ht="20.100000000000001" customHeight="1">
      <c r="A469" s="571"/>
      <c r="B469" s="159"/>
      <c r="C469" s="194" t="s">
        <v>1764</v>
      </c>
    </row>
    <row r="470" spans="1:3" ht="20.100000000000001" customHeight="1">
      <c r="A470" s="571">
        <v>2004</v>
      </c>
      <c r="B470" s="159">
        <v>16</v>
      </c>
      <c r="C470" s="194" t="s">
        <v>1765</v>
      </c>
    </row>
    <row r="471" spans="1:3" ht="20.100000000000001" customHeight="1">
      <c r="A471" s="571"/>
      <c r="B471" s="159"/>
      <c r="C471" s="194" t="s">
        <v>1766</v>
      </c>
    </row>
    <row r="472" spans="1:3" ht="20.100000000000001" customHeight="1">
      <c r="A472" s="571"/>
      <c r="B472" s="159"/>
      <c r="C472" s="194" t="s">
        <v>1767</v>
      </c>
    </row>
    <row r="473" spans="1:3" ht="20.100000000000001" customHeight="1">
      <c r="A473" s="571"/>
      <c r="B473" s="159"/>
      <c r="C473" s="194" t="s">
        <v>1768</v>
      </c>
    </row>
    <row r="474" spans="1:3" ht="20.100000000000001" customHeight="1">
      <c r="A474" s="571"/>
      <c r="B474" s="159"/>
      <c r="C474" s="194" t="s">
        <v>1769</v>
      </c>
    </row>
    <row r="475" spans="1:3" ht="20.100000000000001" customHeight="1">
      <c r="A475" s="571"/>
      <c r="B475" s="159"/>
      <c r="C475" s="194" t="s">
        <v>1770</v>
      </c>
    </row>
    <row r="476" spans="1:3" ht="20.100000000000001" customHeight="1">
      <c r="A476" s="571"/>
      <c r="B476" s="159"/>
      <c r="C476" s="194" t="s">
        <v>1771</v>
      </c>
    </row>
    <row r="477" spans="1:3" ht="20.100000000000001" customHeight="1">
      <c r="A477" s="571"/>
      <c r="B477" s="159"/>
      <c r="C477" s="194" t="s">
        <v>1772</v>
      </c>
    </row>
    <row r="478" spans="1:3" ht="20.100000000000001" customHeight="1">
      <c r="A478" s="571"/>
      <c r="B478" s="159"/>
      <c r="C478" s="194" t="s">
        <v>1773</v>
      </c>
    </row>
    <row r="479" spans="1:3" ht="20.100000000000001" customHeight="1">
      <c r="A479" s="571">
        <v>2005</v>
      </c>
      <c r="B479" s="159">
        <v>17</v>
      </c>
      <c r="C479" s="194" t="s">
        <v>1774</v>
      </c>
    </row>
    <row r="480" spans="1:3" ht="20.100000000000001" customHeight="1">
      <c r="A480" s="571"/>
      <c r="B480" s="159"/>
      <c r="C480" s="194" t="s">
        <v>1775</v>
      </c>
    </row>
    <row r="481" spans="1:3" ht="20.100000000000001" customHeight="1">
      <c r="A481" s="571"/>
      <c r="B481" s="159"/>
      <c r="C481" s="194" t="s">
        <v>1776</v>
      </c>
    </row>
    <row r="482" spans="1:3" ht="20.100000000000001" customHeight="1">
      <c r="A482" s="571"/>
      <c r="B482" s="159"/>
      <c r="C482" s="1395" t="s">
        <v>1777</v>
      </c>
    </row>
    <row r="483" spans="1:3" ht="20.100000000000001" customHeight="1">
      <c r="A483" s="571"/>
      <c r="B483" s="159"/>
      <c r="C483" s="1393" t="s">
        <v>1778</v>
      </c>
    </row>
    <row r="484" spans="1:3" ht="20.100000000000001" customHeight="1">
      <c r="A484" s="571"/>
      <c r="B484" s="159"/>
      <c r="C484" s="1393" t="s">
        <v>1779</v>
      </c>
    </row>
    <row r="485" spans="1:3" ht="20.100000000000001" customHeight="1">
      <c r="A485" s="571"/>
      <c r="B485" s="159"/>
      <c r="C485" s="194" t="s">
        <v>1780</v>
      </c>
    </row>
    <row r="486" spans="1:3" ht="20.100000000000001" customHeight="1">
      <c r="A486" s="571"/>
      <c r="B486" s="159"/>
      <c r="C486" s="194" t="s">
        <v>2962</v>
      </c>
    </row>
    <row r="487" spans="1:3" ht="20.100000000000001" customHeight="1">
      <c r="A487" s="571"/>
      <c r="B487" s="159"/>
      <c r="C487" s="194" t="s">
        <v>1781</v>
      </c>
    </row>
    <row r="488" spans="1:3" ht="20.100000000000001" customHeight="1">
      <c r="A488" s="571">
        <v>2006</v>
      </c>
      <c r="B488" s="159">
        <v>18</v>
      </c>
      <c r="C488" s="194" t="s">
        <v>1782</v>
      </c>
    </row>
    <row r="489" spans="1:3" ht="20.100000000000001" customHeight="1">
      <c r="A489" s="571"/>
      <c r="B489" s="159"/>
      <c r="C489" s="194" t="s">
        <v>1783</v>
      </c>
    </row>
    <row r="490" spans="1:3" ht="20.100000000000001" customHeight="1">
      <c r="A490" s="571"/>
      <c r="B490" s="159"/>
      <c r="C490" s="1393" t="s">
        <v>1784</v>
      </c>
    </row>
    <row r="491" spans="1:3" ht="20.100000000000001" customHeight="1">
      <c r="A491" s="571"/>
      <c r="B491" s="159"/>
      <c r="C491" s="194" t="s">
        <v>1785</v>
      </c>
    </row>
    <row r="492" spans="1:3" ht="20.100000000000001" customHeight="1">
      <c r="A492" s="571"/>
      <c r="B492" s="159"/>
      <c r="C492" s="193" t="s">
        <v>1786</v>
      </c>
    </row>
    <row r="493" spans="1:3" ht="20.100000000000001" customHeight="1">
      <c r="A493" s="571"/>
      <c r="B493" s="159"/>
      <c r="C493" s="193" t="s">
        <v>1787</v>
      </c>
    </row>
    <row r="494" spans="1:3" ht="20.100000000000001" customHeight="1">
      <c r="A494" s="571"/>
      <c r="B494" s="159"/>
      <c r="C494" s="193" t="s">
        <v>1788</v>
      </c>
    </row>
    <row r="495" spans="1:3" ht="20.100000000000001" customHeight="1">
      <c r="A495" s="571"/>
      <c r="B495" s="159"/>
      <c r="C495" s="193" t="s">
        <v>1789</v>
      </c>
    </row>
    <row r="496" spans="1:3" ht="20.100000000000001" customHeight="1">
      <c r="A496" s="571"/>
      <c r="B496" s="159"/>
      <c r="C496" s="193" t="s">
        <v>1790</v>
      </c>
    </row>
    <row r="497" spans="1:3" ht="20.100000000000001" customHeight="1">
      <c r="A497" s="571"/>
      <c r="B497" s="159"/>
      <c r="C497" s="194" t="s">
        <v>1791</v>
      </c>
    </row>
    <row r="498" spans="1:3" ht="20.100000000000001" customHeight="1">
      <c r="A498" s="571"/>
      <c r="B498" s="159"/>
      <c r="C498" s="194" t="s">
        <v>1792</v>
      </c>
    </row>
    <row r="499" spans="1:3" ht="20.100000000000001" customHeight="1">
      <c r="A499" s="571"/>
      <c r="B499" s="159"/>
      <c r="C499" s="194" t="s">
        <v>1793</v>
      </c>
    </row>
    <row r="500" spans="1:3" ht="20.100000000000001" customHeight="1">
      <c r="A500" s="571"/>
      <c r="B500" s="159"/>
      <c r="C500" s="194" t="s">
        <v>1794</v>
      </c>
    </row>
    <row r="501" spans="1:3" ht="20.100000000000001" customHeight="1">
      <c r="A501" s="571">
        <v>2007</v>
      </c>
      <c r="B501" s="159">
        <v>19</v>
      </c>
      <c r="C501" s="194" t="s">
        <v>1795</v>
      </c>
    </row>
    <row r="502" spans="1:3" ht="20.100000000000001" customHeight="1">
      <c r="A502" s="571"/>
      <c r="B502" s="159"/>
      <c r="C502" s="1393" t="s">
        <v>1796</v>
      </c>
    </row>
    <row r="503" spans="1:3" ht="20.100000000000001" customHeight="1">
      <c r="A503" s="571"/>
      <c r="B503" s="159"/>
      <c r="C503" s="1393" t="s">
        <v>1797</v>
      </c>
    </row>
    <row r="504" spans="1:3" ht="20.100000000000001" customHeight="1">
      <c r="A504" s="571"/>
      <c r="B504" s="159"/>
      <c r="C504" s="1393" t="s">
        <v>1798</v>
      </c>
    </row>
    <row r="505" spans="1:3" ht="20.100000000000001" customHeight="1">
      <c r="A505" s="571"/>
      <c r="B505" s="159"/>
      <c r="C505" s="1393" t="s">
        <v>1799</v>
      </c>
    </row>
    <row r="506" spans="1:3" ht="20.100000000000001" customHeight="1">
      <c r="A506" s="571"/>
      <c r="B506" s="159"/>
      <c r="C506" s="1393" t="s">
        <v>1800</v>
      </c>
    </row>
    <row r="507" spans="1:3" ht="20.100000000000001" customHeight="1">
      <c r="A507" s="571"/>
      <c r="B507" s="159"/>
      <c r="C507" s="1393" t="s">
        <v>1801</v>
      </c>
    </row>
    <row r="508" spans="1:3" ht="20.100000000000001" customHeight="1">
      <c r="A508" s="571">
        <v>2008</v>
      </c>
      <c r="B508" s="159">
        <v>20</v>
      </c>
      <c r="C508" s="1393" t="s">
        <v>1802</v>
      </c>
    </row>
    <row r="509" spans="1:3" ht="20.100000000000001" customHeight="1">
      <c r="A509" s="571"/>
      <c r="B509" s="159"/>
      <c r="C509" s="1393" t="s">
        <v>1803</v>
      </c>
    </row>
    <row r="510" spans="1:3" ht="20.100000000000001" customHeight="1">
      <c r="A510" s="571"/>
      <c r="B510" s="159"/>
      <c r="C510" s="1393" t="s">
        <v>1804</v>
      </c>
    </row>
    <row r="511" spans="1:3" ht="20.100000000000001" customHeight="1">
      <c r="A511" s="571"/>
      <c r="B511" s="159"/>
      <c r="C511" s="1393" t="s">
        <v>1805</v>
      </c>
    </row>
    <row r="512" spans="1:3" ht="20.100000000000001" customHeight="1">
      <c r="A512" s="571"/>
      <c r="B512" s="159"/>
      <c r="C512" s="1393" t="s">
        <v>1806</v>
      </c>
    </row>
    <row r="513" spans="1:3" ht="20.100000000000001" customHeight="1">
      <c r="A513" s="571"/>
      <c r="B513" s="159"/>
      <c r="C513" s="1393" t="s">
        <v>1807</v>
      </c>
    </row>
    <row r="514" spans="1:3" ht="20.100000000000001" customHeight="1">
      <c r="A514" s="571"/>
      <c r="B514" s="159"/>
      <c r="C514" s="1393" t="s">
        <v>1808</v>
      </c>
    </row>
    <row r="515" spans="1:3" ht="20.100000000000001" customHeight="1">
      <c r="A515" s="571"/>
      <c r="B515" s="159"/>
      <c r="C515" s="1393" t="s">
        <v>1809</v>
      </c>
    </row>
    <row r="516" spans="1:3" ht="20.100000000000001" customHeight="1">
      <c r="A516" s="571"/>
      <c r="B516" s="159"/>
      <c r="C516" s="1393" t="s">
        <v>1810</v>
      </c>
    </row>
    <row r="517" spans="1:3" ht="20.100000000000001" customHeight="1">
      <c r="A517" s="571"/>
      <c r="B517" s="159"/>
      <c r="C517" s="1393" t="s">
        <v>1811</v>
      </c>
    </row>
    <row r="518" spans="1:3" ht="20.100000000000001" customHeight="1">
      <c r="A518" s="571">
        <v>2009</v>
      </c>
      <c r="B518" s="159">
        <v>21</v>
      </c>
      <c r="C518" s="1393" t="s">
        <v>1812</v>
      </c>
    </row>
    <row r="519" spans="1:3" ht="20.100000000000001" customHeight="1">
      <c r="A519" s="571"/>
      <c r="B519" s="159"/>
      <c r="C519" s="1393" t="s">
        <v>1813</v>
      </c>
    </row>
    <row r="520" spans="1:3" ht="20.100000000000001" customHeight="1">
      <c r="A520" s="571"/>
      <c r="B520" s="159"/>
      <c r="C520" s="1393" t="s">
        <v>1814</v>
      </c>
    </row>
    <row r="521" spans="1:3" ht="20.100000000000001" customHeight="1">
      <c r="A521" s="571"/>
      <c r="B521" s="159"/>
      <c r="C521" s="1393" t="s">
        <v>1815</v>
      </c>
    </row>
    <row r="522" spans="1:3" ht="20.100000000000001" customHeight="1">
      <c r="A522" s="571"/>
      <c r="B522" s="159"/>
      <c r="C522" s="1393" t="s">
        <v>1816</v>
      </c>
    </row>
    <row r="523" spans="1:3" ht="20.100000000000001" customHeight="1">
      <c r="A523" s="571"/>
      <c r="B523" s="159"/>
      <c r="C523" s="1393" t="s">
        <v>1817</v>
      </c>
    </row>
    <row r="524" spans="1:3" ht="20.100000000000001" customHeight="1">
      <c r="A524" s="571"/>
      <c r="B524" s="159"/>
      <c r="C524" s="1393" t="s">
        <v>1818</v>
      </c>
    </row>
    <row r="525" spans="1:3" ht="20.100000000000001" customHeight="1">
      <c r="A525" s="571"/>
      <c r="B525" s="159"/>
      <c r="C525" s="1393" t="s">
        <v>1819</v>
      </c>
    </row>
    <row r="526" spans="1:3" ht="20.100000000000001" customHeight="1">
      <c r="A526" s="571"/>
      <c r="B526" s="159"/>
      <c r="C526" s="1393" t="s">
        <v>1820</v>
      </c>
    </row>
    <row r="527" spans="1:3" ht="20.100000000000001" customHeight="1">
      <c r="A527" s="571"/>
      <c r="B527" s="159"/>
      <c r="C527" s="1393" t="s">
        <v>1821</v>
      </c>
    </row>
    <row r="528" spans="1:3" ht="20.100000000000001" customHeight="1">
      <c r="A528" s="571"/>
      <c r="B528" s="159"/>
      <c r="C528" s="1393" t="s">
        <v>1822</v>
      </c>
    </row>
    <row r="529" spans="1:3" ht="20.100000000000001" customHeight="1">
      <c r="A529" s="69"/>
      <c r="B529" s="159"/>
      <c r="C529" s="1393" t="s">
        <v>1823</v>
      </c>
    </row>
    <row r="530" spans="1:3" ht="20.100000000000001" customHeight="1">
      <c r="A530" s="69"/>
      <c r="B530" s="159"/>
      <c r="C530" s="1393" t="s">
        <v>1824</v>
      </c>
    </row>
    <row r="531" spans="1:3" ht="20.100000000000001" customHeight="1">
      <c r="A531" s="69"/>
      <c r="B531" s="159"/>
      <c r="C531" s="1393" t="s">
        <v>1825</v>
      </c>
    </row>
    <row r="532" spans="1:3" ht="20.100000000000001" customHeight="1">
      <c r="A532" s="69"/>
      <c r="B532" s="159"/>
      <c r="C532" s="1393" t="s">
        <v>1826</v>
      </c>
    </row>
    <row r="533" spans="1:3" ht="20.100000000000001" customHeight="1">
      <c r="A533" s="69"/>
      <c r="B533" s="159"/>
      <c r="C533" s="1393" t="s">
        <v>1827</v>
      </c>
    </row>
    <row r="534" spans="1:3" ht="20.100000000000001" customHeight="1">
      <c r="A534" s="69"/>
      <c r="B534" s="159"/>
      <c r="C534" s="1393" t="s">
        <v>1828</v>
      </c>
    </row>
    <row r="535" spans="1:3" ht="20.100000000000001" customHeight="1">
      <c r="A535" s="571">
        <v>2010</v>
      </c>
      <c r="B535" s="159">
        <v>22</v>
      </c>
      <c r="C535" s="194" t="s">
        <v>1829</v>
      </c>
    </row>
    <row r="536" spans="1:3" ht="20.100000000000001" customHeight="1">
      <c r="A536" s="69"/>
      <c r="B536" s="159"/>
      <c r="C536" s="194" t="s">
        <v>1830</v>
      </c>
    </row>
    <row r="537" spans="1:3" ht="20.100000000000001" customHeight="1">
      <c r="A537" s="69"/>
      <c r="B537" s="159"/>
      <c r="C537" s="194" t="s">
        <v>1831</v>
      </c>
    </row>
    <row r="538" spans="1:3" ht="20.100000000000001" customHeight="1">
      <c r="A538" s="69"/>
      <c r="B538" s="159"/>
      <c r="C538" s="194" t="s">
        <v>1832</v>
      </c>
    </row>
    <row r="539" spans="1:3" ht="20.100000000000001" customHeight="1">
      <c r="A539" s="571"/>
      <c r="B539" s="159"/>
      <c r="C539" s="194" t="s">
        <v>1833</v>
      </c>
    </row>
    <row r="540" spans="1:3" ht="20.100000000000001" customHeight="1">
      <c r="A540" s="69"/>
      <c r="B540" s="159"/>
      <c r="C540" s="194" t="s">
        <v>1834</v>
      </c>
    </row>
    <row r="541" spans="1:3" ht="20.100000000000001" customHeight="1">
      <c r="A541" s="69"/>
      <c r="B541" s="159"/>
      <c r="C541" s="194" t="s">
        <v>1835</v>
      </c>
    </row>
    <row r="542" spans="1:3" ht="20.100000000000001" customHeight="1">
      <c r="A542" s="69"/>
      <c r="B542" s="159"/>
      <c r="C542" s="194" t="s">
        <v>1836</v>
      </c>
    </row>
    <row r="543" spans="1:3" ht="20.100000000000001" customHeight="1">
      <c r="A543" s="599"/>
      <c r="B543" s="159"/>
      <c r="C543" s="194" t="s">
        <v>1837</v>
      </c>
    </row>
    <row r="544" spans="1:3" ht="20.100000000000001" customHeight="1">
      <c r="A544" s="599"/>
      <c r="B544" s="159"/>
      <c r="C544" s="194" t="s">
        <v>1838</v>
      </c>
    </row>
    <row r="545" spans="1:3" ht="20.100000000000001" customHeight="1">
      <c r="A545" s="599"/>
      <c r="B545" s="159"/>
      <c r="C545" s="194" t="s">
        <v>1839</v>
      </c>
    </row>
    <row r="546" spans="1:3" ht="20.100000000000001" customHeight="1">
      <c r="A546" s="601">
        <v>2011</v>
      </c>
      <c r="B546" s="159">
        <v>23</v>
      </c>
      <c r="C546" s="1393" t="s">
        <v>1840</v>
      </c>
    </row>
    <row r="547" spans="1:3" ht="20.100000000000001" customHeight="1">
      <c r="A547" s="599"/>
      <c r="B547" s="159"/>
      <c r="C547" s="1393" t="s">
        <v>1841</v>
      </c>
    </row>
    <row r="548" spans="1:3" ht="20.100000000000001" customHeight="1">
      <c r="A548" s="571"/>
      <c r="B548" s="159"/>
      <c r="C548" s="1393" t="s">
        <v>1842</v>
      </c>
    </row>
    <row r="549" spans="1:3" ht="20.100000000000001" customHeight="1">
      <c r="A549" s="571"/>
      <c r="B549" s="159"/>
      <c r="C549" s="1393" t="s">
        <v>1843</v>
      </c>
    </row>
    <row r="550" spans="1:3" ht="20.100000000000001" customHeight="1">
      <c r="A550" s="571"/>
      <c r="B550" s="159"/>
      <c r="C550" s="1393" t="s">
        <v>1844</v>
      </c>
    </row>
    <row r="551" spans="1:3" ht="20.100000000000001" customHeight="1">
      <c r="A551" s="571"/>
      <c r="B551" s="159"/>
      <c r="C551" s="1393" t="s">
        <v>1845</v>
      </c>
    </row>
    <row r="552" spans="1:3" ht="20.100000000000001" customHeight="1">
      <c r="A552" s="571"/>
      <c r="B552" s="159"/>
      <c r="C552" s="1393" t="s">
        <v>1846</v>
      </c>
    </row>
    <row r="553" spans="1:3" ht="20.100000000000001" customHeight="1">
      <c r="A553" s="571"/>
      <c r="B553" s="159"/>
      <c r="C553" s="1393" t="s">
        <v>1847</v>
      </c>
    </row>
    <row r="554" spans="1:3" ht="20.100000000000001" customHeight="1">
      <c r="A554" s="571"/>
      <c r="B554" s="159"/>
      <c r="C554" s="1393" t="s">
        <v>1848</v>
      </c>
    </row>
    <row r="555" spans="1:3" ht="20.100000000000001" customHeight="1">
      <c r="A555" s="571"/>
      <c r="B555" s="159"/>
      <c r="C555" s="1393" t="s">
        <v>1849</v>
      </c>
    </row>
    <row r="556" spans="1:3" ht="20.100000000000001" customHeight="1">
      <c r="A556" s="571"/>
      <c r="B556" s="159"/>
      <c r="C556" s="1393" t="s">
        <v>1850</v>
      </c>
    </row>
    <row r="557" spans="1:3" ht="20.100000000000001" customHeight="1">
      <c r="A557" s="571"/>
      <c r="B557" s="159"/>
      <c r="C557" s="1393" t="s">
        <v>1851</v>
      </c>
    </row>
    <row r="558" spans="1:3" ht="20.100000000000001" customHeight="1">
      <c r="A558" s="571"/>
      <c r="B558" s="159"/>
      <c r="C558" s="1393" t="s">
        <v>1852</v>
      </c>
    </row>
    <row r="559" spans="1:3" ht="20.100000000000001" customHeight="1">
      <c r="A559" s="571"/>
      <c r="B559" s="159"/>
      <c r="C559" s="1393" t="s">
        <v>1853</v>
      </c>
    </row>
    <row r="560" spans="1:3" ht="20.100000000000001" customHeight="1">
      <c r="A560" s="601">
        <v>2012</v>
      </c>
      <c r="B560" s="159">
        <v>24</v>
      </c>
      <c r="C560" s="1393" t="s">
        <v>1854</v>
      </c>
    </row>
    <row r="561" spans="1:3" ht="20.100000000000001" customHeight="1">
      <c r="A561" s="571"/>
      <c r="B561" s="159"/>
      <c r="C561" s="1393" t="s">
        <v>1855</v>
      </c>
    </row>
    <row r="562" spans="1:3" ht="20.100000000000001" customHeight="1">
      <c r="A562" s="571"/>
      <c r="B562" s="159"/>
      <c r="C562" s="1393" t="s">
        <v>1856</v>
      </c>
    </row>
    <row r="563" spans="1:3" ht="20.100000000000001" customHeight="1">
      <c r="A563" s="571"/>
      <c r="B563" s="159"/>
      <c r="C563" s="1393" t="s">
        <v>1857</v>
      </c>
    </row>
    <row r="564" spans="1:3" ht="20.100000000000001" customHeight="1">
      <c r="A564" s="571"/>
      <c r="B564" s="159"/>
      <c r="C564" s="1393" t="s">
        <v>1858</v>
      </c>
    </row>
    <row r="565" spans="1:3" ht="20.100000000000001" customHeight="1">
      <c r="A565" s="571"/>
      <c r="B565" s="159"/>
      <c r="C565" s="1393" t="s">
        <v>1859</v>
      </c>
    </row>
    <row r="566" spans="1:3" ht="20.100000000000001" customHeight="1">
      <c r="A566" s="571"/>
      <c r="B566" s="159"/>
      <c r="C566" s="1393" t="s">
        <v>1860</v>
      </c>
    </row>
    <row r="567" spans="1:3" ht="20.100000000000001" customHeight="1">
      <c r="A567" s="571"/>
      <c r="B567" s="159"/>
      <c r="C567" s="1393" t="s">
        <v>1861</v>
      </c>
    </row>
    <row r="568" spans="1:3" ht="20.100000000000001" customHeight="1">
      <c r="A568" s="69"/>
      <c r="B568" s="159"/>
      <c r="C568" s="1393" t="s">
        <v>1862</v>
      </c>
    </row>
    <row r="569" spans="1:3" ht="20.100000000000001" customHeight="1">
      <c r="A569" s="601">
        <v>2013</v>
      </c>
      <c r="B569" s="159">
        <v>25</v>
      </c>
      <c r="C569" s="1393" t="s">
        <v>2712</v>
      </c>
    </row>
    <row r="570" spans="1:3" ht="20.100000000000001" customHeight="1">
      <c r="A570" s="571"/>
      <c r="B570" s="159"/>
      <c r="C570" s="1393" t="s">
        <v>1863</v>
      </c>
    </row>
    <row r="571" spans="1:3" ht="20.100000000000001" customHeight="1">
      <c r="A571" s="571"/>
      <c r="B571" s="159"/>
      <c r="C571" s="1393" t="s">
        <v>1864</v>
      </c>
    </row>
    <row r="572" spans="1:3" ht="20.100000000000001" customHeight="1">
      <c r="A572" s="571"/>
      <c r="B572" s="159"/>
      <c r="C572" s="1393" t="s">
        <v>1865</v>
      </c>
    </row>
    <row r="573" spans="1:3" ht="20.100000000000001" customHeight="1">
      <c r="A573" s="571"/>
      <c r="B573" s="159"/>
      <c r="C573" s="1393" t="s">
        <v>1866</v>
      </c>
    </row>
    <row r="574" spans="1:3" ht="20.100000000000001" customHeight="1">
      <c r="A574" s="571"/>
      <c r="B574" s="159"/>
      <c r="C574" s="1393" t="s">
        <v>1867</v>
      </c>
    </row>
    <row r="575" spans="1:3" ht="20.100000000000001" customHeight="1">
      <c r="A575" s="571"/>
      <c r="B575" s="159"/>
      <c r="C575" s="1393" t="s">
        <v>1868</v>
      </c>
    </row>
    <row r="576" spans="1:3" ht="20.100000000000001" customHeight="1">
      <c r="A576" s="571"/>
      <c r="B576" s="159"/>
      <c r="C576" s="1393" t="s">
        <v>1869</v>
      </c>
    </row>
    <row r="577" spans="1:3" ht="20.100000000000001" customHeight="1">
      <c r="A577" s="571"/>
      <c r="B577" s="159"/>
      <c r="C577" s="1393" t="s">
        <v>1870</v>
      </c>
    </row>
    <row r="578" spans="1:3" ht="20.100000000000001" customHeight="1">
      <c r="A578" s="571"/>
      <c r="B578" s="159"/>
      <c r="C578" s="1393" t="s">
        <v>1871</v>
      </c>
    </row>
    <row r="579" spans="1:3" ht="20.100000000000001" customHeight="1">
      <c r="A579" s="601">
        <v>2014</v>
      </c>
      <c r="B579" s="159">
        <v>26</v>
      </c>
      <c r="C579" s="1393" t="s">
        <v>1872</v>
      </c>
    </row>
    <row r="580" spans="1:3" ht="20.100000000000001" customHeight="1">
      <c r="A580" s="601"/>
      <c r="B580" s="159"/>
      <c r="C580" s="1393" t="s">
        <v>1873</v>
      </c>
    </row>
    <row r="581" spans="1:3" ht="20.100000000000001" customHeight="1">
      <c r="A581" s="601"/>
      <c r="B581" s="159"/>
      <c r="C581" s="1393" t="s">
        <v>1874</v>
      </c>
    </row>
    <row r="582" spans="1:3" ht="20.100000000000001" customHeight="1">
      <c r="A582" s="601"/>
      <c r="B582" s="159"/>
      <c r="C582" s="1393" t="s">
        <v>1875</v>
      </c>
    </row>
    <row r="583" spans="1:3" ht="20.100000000000001" customHeight="1">
      <c r="A583" s="601"/>
      <c r="B583" s="159"/>
      <c r="C583" s="1393" t="s">
        <v>1876</v>
      </c>
    </row>
    <row r="584" spans="1:3" ht="20.100000000000001" customHeight="1">
      <c r="A584" s="601"/>
      <c r="B584" s="159"/>
      <c r="C584" s="1393" t="s">
        <v>1877</v>
      </c>
    </row>
    <row r="585" spans="1:3" ht="20.100000000000001" customHeight="1">
      <c r="A585" s="601"/>
      <c r="B585" s="159"/>
      <c r="C585" s="1393" t="s">
        <v>1878</v>
      </c>
    </row>
    <row r="586" spans="1:3" ht="20.100000000000001" customHeight="1">
      <c r="A586" s="599"/>
      <c r="B586" s="159"/>
      <c r="C586" s="194" t="s">
        <v>1879</v>
      </c>
    </row>
    <row r="587" spans="1:3" ht="20.100000000000001" customHeight="1">
      <c r="A587" s="601"/>
      <c r="B587" s="159"/>
      <c r="C587" s="1393" t="s">
        <v>1880</v>
      </c>
    </row>
    <row r="588" spans="1:3" ht="20.100000000000001" customHeight="1">
      <c r="A588" s="601"/>
      <c r="B588" s="159"/>
      <c r="C588" s="1393" t="s">
        <v>1881</v>
      </c>
    </row>
    <row r="589" spans="1:3" ht="20.100000000000001" customHeight="1">
      <c r="A589" s="601">
        <v>2015</v>
      </c>
      <c r="B589" s="159">
        <v>27</v>
      </c>
      <c r="C589" s="1393" t="s">
        <v>1882</v>
      </c>
    </row>
    <row r="590" spans="1:3" ht="20.100000000000001" customHeight="1">
      <c r="A590" s="601"/>
      <c r="B590" s="159"/>
      <c r="C590" s="1393" t="s">
        <v>1883</v>
      </c>
    </row>
    <row r="591" spans="1:3" ht="20.100000000000001" customHeight="1">
      <c r="A591" s="601"/>
      <c r="B591" s="159"/>
      <c r="C591" s="1393" t="s">
        <v>1884</v>
      </c>
    </row>
    <row r="592" spans="1:3" ht="20.100000000000001" customHeight="1">
      <c r="A592" s="601"/>
      <c r="B592" s="159"/>
      <c r="C592" s="1393" t="s">
        <v>1885</v>
      </c>
    </row>
    <row r="593" spans="1:3" ht="20.100000000000001" customHeight="1">
      <c r="A593" s="601"/>
      <c r="B593" s="159"/>
      <c r="C593" s="1393" t="s">
        <v>1886</v>
      </c>
    </row>
    <row r="594" spans="1:3" ht="20.100000000000001" customHeight="1">
      <c r="A594" s="601"/>
      <c r="B594" s="159"/>
      <c r="C594" s="1393" t="s">
        <v>1887</v>
      </c>
    </row>
    <row r="595" spans="1:3" ht="20.100000000000001" customHeight="1">
      <c r="A595" s="601"/>
      <c r="B595" s="159"/>
      <c r="C595" s="1393" t="s">
        <v>1888</v>
      </c>
    </row>
    <row r="596" spans="1:3" ht="20.100000000000001" customHeight="1">
      <c r="A596" s="601"/>
      <c r="B596" s="159"/>
      <c r="C596" s="1393" t="s">
        <v>1889</v>
      </c>
    </row>
    <row r="597" spans="1:3" ht="20.100000000000001" customHeight="1">
      <c r="A597" s="601"/>
      <c r="B597" s="159"/>
      <c r="C597" s="1393" t="s">
        <v>1890</v>
      </c>
    </row>
    <row r="598" spans="1:3" ht="20.100000000000001" customHeight="1">
      <c r="A598" s="601"/>
      <c r="B598" s="159"/>
      <c r="C598" s="1393" t="s">
        <v>1891</v>
      </c>
    </row>
    <row r="599" spans="1:3" ht="20.100000000000001" customHeight="1">
      <c r="A599" s="601">
        <v>2016</v>
      </c>
      <c r="B599" s="159">
        <v>28</v>
      </c>
      <c r="C599" s="1393" t="s">
        <v>1892</v>
      </c>
    </row>
    <row r="600" spans="1:3" ht="20.100000000000001" customHeight="1">
      <c r="A600" s="601"/>
      <c r="B600" s="159"/>
      <c r="C600" s="1393" t="s">
        <v>1893</v>
      </c>
    </row>
    <row r="601" spans="1:3" ht="20.100000000000001" customHeight="1">
      <c r="A601" s="601"/>
      <c r="B601" s="159"/>
      <c r="C601" s="1393" t="s">
        <v>1894</v>
      </c>
    </row>
    <row r="602" spans="1:3" ht="20.100000000000001" customHeight="1">
      <c r="A602" s="601"/>
      <c r="B602" s="159"/>
      <c r="C602" s="1393" t="s">
        <v>1895</v>
      </c>
    </row>
    <row r="603" spans="1:3" ht="20.100000000000001" customHeight="1">
      <c r="A603" s="601"/>
      <c r="B603" s="159"/>
      <c r="C603" s="1393" t="s">
        <v>1896</v>
      </c>
    </row>
    <row r="604" spans="1:3" ht="20.100000000000001" customHeight="1">
      <c r="A604" s="601"/>
      <c r="B604" s="159"/>
      <c r="C604" s="1393" t="s">
        <v>1897</v>
      </c>
    </row>
    <row r="605" spans="1:3" ht="20.100000000000001" customHeight="1">
      <c r="A605" s="601"/>
      <c r="B605" s="159"/>
      <c r="C605" s="1393" t="s">
        <v>1898</v>
      </c>
    </row>
    <row r="606" spans="1:3" ht="20.100000000000001" customHeight="1">
      <c r="A606" s="601"/>
      <c r="B606" s="159"/>
      <c r="C606" s="1393" t="s">
        <v>3563</v>
      </c>
    </row>
    <row r="607" spans="1:3" ht="20.100000000000001" customHeight="1">
      <c r="A607" s="601">
        <v>2017</v>
      </c>
      <c r="B607" s="159">
        <v>29</v>
      </c>
      <c r="C607" s="1393" t="s">
        <v>1899</v>
      </c>
    </row>
    <row r="608" spans="1:3" ht="20.100000000000001" customHeight="1">
      <c r="A608" s="601"/>
      <c r="B608" s="159"/>
      <c r="C608" s="1393" t="s">
        <v>1900</v>
      </c>
    </row>
    <row r="609" spans="1:3" ht="20.100000000000001" customHeight="1">
      <c r="A609" s="601"/>
      <c r="B609" s="159"/>
      <c r="C609" s="1393" t="s">
        <v>1901</v>
      </c>
    </row>
    <row r="610" spans="1:3" ht="20.100000000000001" customHeight="1">
      <c r="A610" s="601"/>
      <c r="B610" s="159"/>
      <c r="C610" s="1393" t="s">
        <v>1902</v>
      </c>
    </row>
    <row r="611" spans="1:3" ht="20.100000000000001" customHeight="1">
      <c r="A611" s="601"/>
      <c r="B611" s="159"/>
      <c r="C611" s="1393" t="s">
        <v>1903</v>
      </c>
    </row>
    <row r="612" spans="1:3" ht="20.100000000000001" customHeight="1">
      <c r="A612" s="601"/>
      <c r="B612" s="159"/>
      <c r="C612" s="1393" t="s">
        <v>1904</v>
      </c>
    </row>
    <row r="613" spans="1:3" ht="20.100000000000001" customHeight="1">
      <c r="A613" s="601"/>
      <c r="B613" s="159"/>
      <c r="C613" s="1393" t="s">
        <v>1905</v>
      </c>
    </row>
    <row r="614" spans="1:3" ht="19.5" customHeight="1">
      <c r="A614" s="601"/>
      <c r="B614" s="159"/>
      <c r="C614" s="1393" t="s">
        <v>1906</v>
      </c>
    </row>
    <row r="615" spans="1:3" ht="20.100000000000001" customHeight="1">
      <c r="A615" s="601">
        <v>2018</v>
      </c>
      <c r="B615" s="159">
        <v>30</v>
      </c>
      <c r="C615" s="1393" t="s">
        <v>2944</v>
      </c>
    </row>
    <row r="616" spans="1:3" ht="20.100000000000001" customHeight="1">
      <c r="A616" s="571"/>
      <c r="B616" s="159"/>
      <c r="C616" s="1393" t="s">
        <v>1907</v>
      </c>
    </row>
    <row r="617" spans="1:3" ht="20.100000000000001" customHeight="1">
      <c r="A617" s="601"/>
      <c r="B617" s="159"/>
      <c r="C617" s="1393" t="s">
        <v>2492</v>
      </c>
    </row>
    <row r="618" spans="1:3" ht="20.100000000000001" customHeight="1">
      <c r="A618" s="601"/>
      <c r="B618" s="159"/>
      <c r="C618" s="1393" t="s">
        <v>1908</v>
      </c>
    </row>
    <row r="619" spans="1:3" ht="20.100000000000001" customHeight="1">
      <c r="A619" s="601"/>
      <c r="B619" s="159"/>
      <c r="C619" s="1393" t="s">
        <v>1909</v>
      </c>
    </row>
    <row r="620" spans="1:3" ht="20.100000000000001" customHeight="1">
      <c r="A620" s="601"/>
      <c r="B620" s="159"/>
      <c r="C620" s="1393" t="s">
        <v>2493</v>
      </c>
    </row>
    <row r="621" spans="1:3" ht="20.100000000000001" customHeight="1">
      <c r="A621" s="571"/>
      <c r="B621" s="159"/>
      <c r="C621" s="1393" t="s">
        <v>2494</v>
      </c>
    </row>
    <row r="622" spans="1:3" ht="20.100000000000001" customHeight="1">
      <c r="A622" s="571"/>
      <c r="B622" s="159"/>
      <c r="C622" s="1393" t="s">
        <v>1910</v>
      </c>
    </row>
    <row r="623" spans="1:3" ht="20.100000000000001" customHeight="1">
      <c r="A623" s="571">
        <v>2019</v>
      </c>
      <c r="B623" s="159">
        <v>31</v>
      </c>
      <c r="C623" s="194" t="s">
        <v>2920</v>
      </c>
    </row>
    <row r="624" spans="1:3" ht="20.100000000000001" customHeight="1">
      <c r="A624" s="571"/>
      <c r="B624" s="159"/>
      <c r="C624" s="1396" t="s">
        <v>1912</v>
      </c>
    </row>
    <row r="625" spans="1:3" ht="20.100000000000001" customHeight="1">
      <c r="A625" s="571"/>
      <c r="B625" s="159"/>
      <c r="C625" s="1397" t="s">
        <v>2496</v>
      </c>
    </row>
    <row r="626" spans="1:3" ht="20.100000000000001" customHeight="1">
      <c r="A626" s="599"/>
      <c r="B626" s="126"/>
      <c r="C626" s="1397"/>
    </row>
    <row r="627" spans="1:3" ht="20.100000000000001" customHeight="1">
      <c r="A627" s="599" t="s">
        <v>2707</v>
      </c>
      <c r="B627" s="126"/>
      <c r="C627" s="1397"/>
    </row>
    <row r="628" spans="1:3" ht="20.100000000000001" customHeight="1">
      <c r="A628" s="601"/>
      <c r="B628" s="126"/>
      <c r="C628" s="1397"/>
    </row>
    <row r="629" spans="1:3" ht="20.100000000000001" customHeight="1">
      <c r="A629" s="571">
        <v>2019</v>
      </c>
      <c r="B629" s="159" t="s">
        <v>1911</v>
      </c>
      <c r="C629" s="1397" t="s">
        <v>2495</v>
      </c>
    </row>
    <row r="630" spans="1:3" ht="20.100000000000001" customHeight="1">
      <c r="A630" s="571"/>
      <c r="B630" s="159"/>
      <c r="C630" s="1397" t="s">
        <v>2497</v>
      </c>
    </row>
    <row r="631" spans="1:3" ht="20.100000000000001" customHeight="1">
      <c r="A631" s="571"/>
      <c r="B631" s="159"/>
      <c r="C631" s="1397" t="s">
        <v>2475</v>
      </c>
    </row>
    <row r="632" spans="1:3" ht="20.100000000000001" customHeight="1">
      <c r="A632" s="571"/>
      <c r="B632" s="159"/>
      <c r="C632" s="194" t="s">
        <v>2500</v>
      </c>
    </row>
    <row r="633" spans="1:3" ht="20.100000000000001" customHeight="1">
      <c r="A633" s="571">
        <v>2020</v>
      </c>
      <c r="B633" s="159">
        <v>2</v>
      </c>
      <c r="C633" s="1396" t="s">
        <v>1913</v>
      </c>
    </row>
    <row r="634" spans="1:3" ht="20.100000000000001" customHeight="1">
      <c r="A634" s="571"/>
      <c r="B634" s="159"/>
      <c r="C634" s="1396" t="s">
        <v>2499</v>
      </c>
    </row>
    <row r="635" spans="1:3" ht="20.100000000000001" customHeight="1">
      <c r="A635" s="571"/>
      <c r="B635" s="159"/>
      <c r="C635" s="1396" t="s">
        <v>1914</v>
      </c>
    </row>
    <row r="636" spans="1:3" ht="20.100000000000001" customHeight="1">
      <c r="A636" s="571"/>
      <c r="B636" s="159"/>
      <c r="C636" s="1396" t="s">
        <v>1915</v>
      </c>
    </row>
    <row r="637" spans="1:3" ht="20.100000000000001" customHeight="1">
      <c r="A637" s="571"/>
      <c r="B637" s="159"/>
      <c r="C637" s="1396" t="s">
        <v>2476</v>
      </c>
    </row>
    <row r="638" spans="1:3" ht="20.100000000000001" customHeight="1">
      <c r="A638" s="571"/>
      <c r="B638" s="159"/>
      <c r="C638" s="1396" t="s">
        <v>2498</v>
      </c>
    </row>
    <row r="639" spans="1:3" ht="20.100000000000001" customHeight="1">
      <c r="A639" s="571"/>
      <c r="B639" s="159"/>
      <c r="C639" s="194" t="s">
        <v>1916</v>
      </c>
    </row>
    <row r="640" spans="1:3" ht="20.100000000000001" customHeight="1">
      <c r="A640" s="571">
        <v>2021</v>
      </c>
      <c r="B640" s="159">
        <v>3</v>
      </c>
      <c r="C640" s="194" t="s">
        <v>3558</v>
      </c>
    </row>
    <row r="641" spans="1:3" ht="20.100000000000001" customHeight="1">
      <c r="A641" s="571"/>
      <c r="B641" s="159"/>
      <c r="C641" s="1396" t="s">
        <v>3559</v>
      </c>
    </row>
    <row r="642" spans="1:3" ht="20.100000000000001" customHeight="1">
      <c r="A642" s="571"/>
      <c r="B642" s="159"/>
      <c r="C642" s="1397" t="s">
        <v>3560</v>
      </c>
    </row>
    <row r="643" spans="1:3" ht="20.100000000000001" customHeight="1">
      <c r="A643" s="571"/>
      <c r="B643" s="159"/>
      <c r="C643" s="1397" t="s">
        <v>3593</v>
      </c>
    </row>
    <row r="644" spans="1:3" ht="20.100000000000001" customHeight="1">
      <c r="A644" s="571">
        <v>2022</v>
      </c>
      <c r="B644" s="159">
        <v>4</v>
      </c>
      <c r="C644" s="194" t="s">
        <v>3561</v>
      </c>
    </row>
    <row r="645" spans="1:3" ht="20.100000000000001" customHeight="1">
      <c r="A645" s="571"/>
      <c r="B645" s="159"/>
      <c r="C645" s="194" t="s">
        <v>3564</v>
      </c>
    </row>
    <row r="646" spans="1:3" ht="20.100000000000001" customHeight="1">
      <c r="A646" s="571"/>
      <c r="B646" s="159"/>
      <c r="C646" s="1397" t="s">
        <v>3562</v>
      </c>
    </row>
    <row r="647" spans="1:3" ht="20.100000000000001" customHeight="1">
      <c r="A647" s="2527">
        <v>2023</v>
      </c>
      <c r="B647" s="2528">
        <v>5</v>
      </c>
      <c r="C647" s="1121" t="s">
        <v>3761</v>
      </c>
    </row>
    <row r="648" spans="1:3" ht="20.100000000000001" customHeight="1">
      <c r="A648" s="2527"/>
      <c r="B648" s="2528"/>
      <c r="C648" s="1121" t="s">
        <v>3762</v>
      </c>
    </row>
    <row r="649" spans="1:3" ht="20.100000000000001" customHeight="1">
      <c r="A649" s="2527"/>
      <c r="B649" s="2528"/>
      <c r="C649" s="1121" t="s">
        <v>3763</v>
      </c>
    </row>
    <row r="650" spans="1:3" ht="20.100000000000001" customHeight="1">
      <c r="A650" s="2527"/>
      <c r="B650" s="2528"/>
      <c r="C650" s="1121" t="s">
        <v>3764</v>
      </c>
    </row>
    <row r="651" spans="1:3" ht="20.100000000000001" customHeight="1">
      <c r="A651" s="2527"/>
      <c r="B651" s="2528"/>
      <c r="C651" s="1121" t="s">
        <v>3765</v>
      </c>
    </row>
    <row r="652" spans="1:3" ht="20.100000000000001" customHeight="1">
      <c r="A652" s="2527">
        <v>2024</v>
      </c>
      <c r="B652" s="2528">
        <v>6</v>
      </c>
      <c r="C652" s="1121" t="s">
        <v>3766</v>
      </c>
    </row>
    <row r="653" spans="1:3" ht="20.100000000000001" customHeight="1">
      <c r="A653" s="2527"/>
      <c r="B653" s="2528"/>
      <c r="C653" s="1121" t="s">
        <v>4032</v>
      </c>
    </row>
    <row r="654" spans="1:3" ht="20.100000000000001" customHeight="1">
      <c r="A654" s="2527"/>
      <c r="B654" s="2528"/>
      <c r="C654" s="1121" t="s">
        <v>4033</v>
      </c>
    </row>
    <row r="655" spans="1:3" ht="20.100000000000001" customHeight="1">
      <c r="A655" s="2527"/>
      <c r="B655" s="2528"/>
      <c r="C655" s="1121" t="s">
        <v>3767</v>
      </c>
    </row>
    <row r="656" spans="1:3" ht="20.100000000000001" customHeight="1">
      <c r="A656" s="442"/>
    </row>
    <row r="657" spans="1:1" ht="20.100000000000001" customHeight="1">
      <c r="A657" s="442"/>
    </row>
    <row r="658" spans="1:1" ht="20.100000000000001" customHeight="1">
      <c r="A658" s="442"/>
    </row>
    <row r="659" spans="1:1" ht="20.100000000000001" customHeight="1">
      <c r="A659" s="442"/>
    </row>
    <row r="660" spans="1:1" ht="20.100000000000001" customHeight="1">
      <c r="A660" s="442"/>
    </row>
    <row r="661" spans="1:1" ht="20.100000000000001" customHeight="1">
      <c r="A661" s="442"/>
    </row>
    <row r="662" spans="1:1" ht="20.100000000000001" customHeight="1">
      <c r="A662" s="442"/>
    </row>
    <row r="663" spans="1:1" ht="20.100000000000001" customHeight="1">
      <c r="A663" s="442"/>
    </row>
    <row r="664" spans="1:1" ht="20.100000000000001" customHeight="1">
      <c r="A664" s="442"/>
    </row>
    <row r="665" spans="1:1" ht="20.100000000000001" customHeight="1">
      <c r="A665" s="442"/>
    </row>
    <row r="666" spans="1:1" ht="20.100000000000001" customHeight="1">
      <c r="A666" s="442"/>
    </row>
    <row r="667" spans="1:1" ht="20.100000000000001" customHeight="1">
      <c r="A667" s="442"/>
    </row>
    <row r="668" spans="1:1" ht="20.100000000000001" customHeight="1">
      <c r="A668" s="442"/>
    </row>
    <row r="669" spans="1:1" ht="20.100000000000001" customHeight="1">
      <c r="A669" s="442"/>
    </row>
    <row r="670" spans="1:1" ht="20.100000000000001" customHeight="1">
      <c r="A670" s="442"/>
    </row>
    <row r="671" spans="1:1" ht="20.100000000000001" customHeight="1">
      <c r="A671" s="442"/>
    </row>
    <row r="672" spans="1:1" ht="20.100000000000001" customHeight="1">
      <c r="A672" s="442"/>
    </row>
    <row r="673" spans="1:1" ht="20.100000000000001" customHeight="1">
      <c r="A673" s="442"/>
    </row>
    <row r="674" spans="1:1" ht="20.100000000000001" customHeight="1">
      <c r="A674" s="442"/>
    </row>
    <row r="675" spans="1:1" ht="20.100000000000001" customHeight="1">
      <c r="A675" s="442"/>
    </row>
    <row r="676" spans="1:1" ht="20.100000000000001" customHeight="1">
      <c r="A676" s="442"/>
    </row>
    <row r="677" spans="1:1" ht="20.100000000000001" customHeight="1">
      <c r="A677" s="442"/>
    </row>
    <row r="678" spans="1:1" ht="20.100000000000001" customHeight="1">
      <c r="A678" s="442"/>
    </row>
    <row r="679" spans="1:1" ht="20.100000000000001" customHeight="1">
      <c r="A679" s="442"/>
    </row>
    <row r="680" spans="1:1" ht="20.100000000000001" customHeight="1">
      <c r="A680" s="442"/>
    </row>
    <row r="681" spans="1:1" ht="20.100000000000001" customHeight="1">
      <c r="A681" s="442"/>
    </row>
    <row r="682" spans="1:1" ht="20.100000000000001" customHeight="1">
      <c r="A682" s="442"/>
    </row>
    <row r="683" spans="1:1" ht="20.100000000000001" customHeight="1">
      <c r="A683" s="442"/>
    </row>
    <row r="684" spans="1:1" ht="20.100000000000001" customHeight="1">
      <c r="A684" s="442"/>
    </row>
    <row r="685" spans="1:1" ht="20.100000000000001" customHeight="1">
      <c r="A685" s="442"/>
    </row>
    <row r="686" spans="1:1" ht="20.100000000000001" customHeight="1">
      <c r="A686" s="442"/>
    </row>
    <row r="687" spans="1:1" ht="20.100000000000001" customHeight="1">
      <c r="A687" s="442"/>
    </row>
    <row r="688" spans="1:1" ht="20.100000000000001" customHeight="1">
      <c r="A688" s="442"/>
    </row>
    <row r="689" spans="1:1" ht="20.100000000000001" customHeight="1">
      <c r="A689" s="442"/>
    </row>
    <row r="690" spans="1:1" ht="20.100000000000001" customHeight="1">
      <c r="A690" s="442"/>
    </row>
    <row r="691" spans="1:1" ht="20.100000000000001" customHeight="1">
      <c r="A691" s="442"/>
    </row>
    <row r="692" spans="1:1" ht="20.100000000000001" customHeight="1">
      <c r="A692" s="442"/>
    </row>
    <row r="693" spans="1:1" ht="20.100000000000001" customHeight="1">
      <c r="A693" s="442"/>
    </row>
    <row r="694" spans="1:1" ht="20.100000000000001" customHeight="1">
      <c r="A694" s="442"/>
    </row>
    <row r="695" spans="1:1" ht="20.100000000000001" customHeight="1">
      <c r="A695" s="442"/>
    </row>
    <row r="696" spans="1:1" ht="20.100000000000001" customHeight="1">
      <c r="A696" s="442"/>
    </row>
    <row r="697" spans="1:1" ht="20.100000000000001" customHeight="1">
      <c r="A697" s="442"/>
    </row>
    <row r="698" spans="1:1" ht="20.100000000000001" customHeight="1">
      <c r="A698" s="442"/>
    </row>
    <row r="699" spans="1:1" ht="20.100000000000001" customHeight="1">
      <c r="A699" s="442"/>
    </row>
    <row r="700" spans="1:1" ht="20.100000000000001" customHeight="1">
      <c r="A700" s="442"/>
    </row>
    <row r="701" spans="1:1" ht="20.100000000000001" customHeight="1">
      <c r="A701" s="442"/>
    </row>
    <row r="702" spans="1:1" ht="20.100000000000001" customHeight="1">
      <c r="A702" s="442"/>
    </row>
    <row r="703" spans="1:1" ht="20.100000000000001" customHeight="1">
      <c r="A703" s="442"/>
    </row>
    <row r="704" spans="1:1" ht="20.100000000000001" customHeight="1">
      <c r="A704" s="442"/>
    </row>
    <row r="705" spans="1:1" ht="20.100000000000001" customHeight="1">
      <c r="A705" s="442"/>
    </row>
    <row r="706" spans="1:1" ht="20.100000000000001" customHeight="1">
      <c r="A706" s="442"/>
    </row>
    <row r="707" spans="1:1" ht="20.100000000000001" customHeight="1">
      <c r="A707" s="442"/>
    </row>
    <row r="708" spans="1:1" ht="20.100000000000001" customHeight="1">
      <c r="A708" s="442"/>
    </row>
    <row r="709" spans="1:1" ht="20.100000000000001" customHeight="1">
      <c r="A709" s="442"/>
    </row>
    <row r="710" spans="1:1" ht="20.100000000000001" customHeight="1">
      <c r="A710" s="442"/>
    </row>
    <row r="711" spans="1:1" ht="20.100000000000001" customHeight="1">
      <c r="A711" s="442"/>
    </row>
    <row r="712" spans="1:1" ht="20.100000000000001" customHeight="1">
      <c r="A712" s="442"/>
    </row>
    <row r="713" spans="1:1" ht="20.100000000000001" customHeight="1">
      <c r="A713" s="442"/>
    </row>
    <row r="714" spans="1:1" ht="20.100000000000001" customHeight="1">
      <c r="A714" s="442"/>
    </row>
    <row r="715" spans="1:1" ht="20.100000000000001" customHeight="1">
      <c r="A715" s="442"/>
    </row>
    <row r="716" spans="1:1" ht="20.100000000000001" customHeight="1">
      <c r="A716" s="442"/>
    </row>
    <row r="717" spans="1:1" ht="20.100000000000001" customHeight="1">
      <c r="A717" s="442"/>
    </row>
    <row r="718" spans="1:1" ht="20.100000000000001" customHeight="1">
      <c r="A718" s="442"/>
    </row>
    <row r="719" spans="1:1" ht="20.100000000000001" customHeight="1">
      <c r="A719" s="442"/>
    </row>
    <row r="720" spans="1:1" ht="20.100000000000001" customHeight="1">
      <c r="A720" s="442"/>
    </row>
    <row r="721" spans="1:1" ht="20.100000000000001" customHeight="1">
      <c r="A721" s="442"/>
    </row>
    <row r="722" spans="1:1" ht="20.100000000000001" customHeight="1">
      <c r="A722" s="442"/>
    </row>
    <row r="723" spans="1:1" ht="20.100000000000001" customHeight="1">
      <c r="A723" s="442"/>
    </row>
    <row r="724" spans="1:1" ht="20.100000000000001" customHeight="1">
      <c r="A724" s="442"/>
    </row>
    <row r="725" spans="1:1" ht="20.100000000000001" customHeight="1">
      <c r="A725" s="442"/>
    </row>
    <row r="726" spans="1:1" ht="20.100000000000001" customHeight="1">
      <c r="A726" s="442"/>
    </row>
    <row r="727" spans="1:1" ht="20.100000000000001" customHeight="1">
      <c r="A727" s="442"/>
    </row>
    <row r="728" spans="1:1" ht="20.100000000000001" customHeight="1">
      <c r="A728" s="442"/>
    </row>
    <row r="729" spans="1:1" ht="20.100000000000001" customHeight="1">
      <c r="A729" s="442"/>
    </row>
    <row r="730" spans="1:1" ht="20.100000000000001" customHeight="1">
      <c r="A730" s="442"/>
    </row>
    <row r="731" spans="1:1" ht="20.100000000000001" customHeight="1">
      <c r="A731" s="442"/>
    </row>
    <row r="732" spans="1:1" ht="20.100000000000001" customHeight="1">
      <c r="A732" s="442"/>
    </row>
    <row r="733" spans="1:1" ht="20.100000000000001" customHeight="1">
      <c r="A733" s="442"/>
    </row>
    <row r="734" spans="1:1" ht="20.100000000000001" customHeight="1">
      <c r="A734" s="442"/>
    </row>
    <row r="735" spans="1:1" ht="20.100000000000001" customHeight="1">
      <c r="A735" s="442"/>
    </row>
    <row r="736" spans="1:1" ht="20.100000000000001" customHeight="1">
      <c r="A736" s="442"/>
    </row>
    <row r="737" spans="1:1" ht="20.100000000000001" customHeight="1">
      <c r="A737" s="442"/>
    </row>
    <row r="738" spans="1:1" ht="20.100000000000001" customHeight="1">
      <c r="A738" s="442"/>
    </row>
    <row r="739" spans="1:1" ht="20.100000000000001" customHeight="1">
      <c r="A739" s="442"/>
    </row>
    <row r="740" spans="1:1" ht="20.100000000000001" customHeight="1">
      <c r="A740" s="442"/>
    </row>
    <row r="741" spans="1:1" ht="20.100000000000001" customHeight="1">
      <c r="A741" s="442"/>
    </row>
    <row r="742" spans="1:1" ht="20.100000000000001" customHeight="1">
      <c r="A742" s="442"/>
    </row>
    <row r="743" spans="1:1" ht="20.100000000000001" customHeight="1">
      <c r="A743" s="442"/>
    </row>
    <row r="744" spans="1:1" ht="20.100000000000001" customHeight="1">
      <c r="A744" s="442"/>
    </row>
    <row r="745" spans="1:1" ht="20.100000000000001" customHeight="1">
      <c r="A745" s="442"/>
    </row>
    <row r="746" spans="1:1" ht="20.100000000000001" customHeight="1">
      <c r="A746" s="442"/>
    </row>
    <row r="747" spans="1:1" ht="20.100000000000001" customHeight="1">
      <c r="A747" s="442"/>
    </row>
    <row r="748" spans="1:1" ht="20.100000000000001" customHeight="1">
      <c r="A748" s="442"/>
    </row>
    <row r="749" spans="1:1" ht="20.100000000000001" customHeight="1">
      <c r="A749" s="442"/>
    </row>
    <row r="750" spans="1:1" ht="20.100000000000001" customHeight="1">
      <c r="A750" s="442"/>
    </row>
    <row r="751" spans="1:1" ht="20.100000000000001" customHeight="1">
      <c r="A751" s="442"/>
    </row>
    <row r="752" spans="1:1" ht="20.100000000000001" customHeight="1">
      <c r="A752" s="442"/>
    </row>
    <row r="753" spans="1:1" ht="20.100000000000001" customHeight="1">
      <c r="A753" s="442"/>
    </row>
    <row r="754" spans="1:1" ht="20.100000000000001" customHeight="1">
      <c r="A754" s="442"/>
    </row>
    <row r="755" spans="1:1" ht="20.100000000000001" customHeight="1">
      <c r="A755" s="442"/>
    </row>
    <row r="756" spans="1:1" ht="20.100000000000001" customHeight="1">
      <c r="A756" s="442"/>
    </row>
    <row r="757" spans="1:1" ht="20.100000000000001" customHeight="1">
      <c r="A757" s="442"/>
    </row>
    <row r="758" spans="1:1" ht="20.100000000000001" customHeight="1">
      <c r="A758" s="442"/>
    </row>
    <row r="759" spans="1:1" ht="20.100000000000001" customHeight="1">
      <c r="A759" s="442"/>
    </row>
    <row r="760" spans="1:1" ht="20.100000000000001" customHeight="1">
      <c r="A760" s="442"/>
    </row>
  </sheetData>
  <phoneticPr fontId="8"/>
  <pageMargins left="0.59055118110236227" right="0.59055118110236227" top="0.59055118110236227" bottom="0.39370078740157483" header="0" footer="0.19685039370078741"/>
  <pageSetup paperSize="9" orientation="portrait" r:id="rId1"/>
  <headerFooter scaleWithDoc="0" alignWithMargins="0">
    <oddFooter>&amp;C-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95</vt:i4>
      </vt:variant>
      <vt:variant>
        <vt:lpstr>名前付き一覧</vt:lpstr>
      </vt:variant>
      <vt:variant>
        <vt:i4>65</vt:i4>
      </vt:variant>
    </vt:vector>
  </HeadingPairs>
  <TitlesOfParts>
    <vt:vector size="160" baseType="lpstr">
      <vt:lpstr>表紙</vt:lpstr>
      <vt:lpstr>はじめに </vt:lpstr>
      <vt:lpstr>市章等</vt:lpstr>
      <vt:lpstr>利用上の注意</vt:lpstr>
      <vt:lpstr>総目次</vt:lpstr>
      <vt:lpstr>目次</vt:lpstr>
      <vt:lpstr>1-1</vt:lpstr>
      <vt:lpstr>1-2</vt:lpstr>
      <vt:lpstr>1-3</vt:lpstr>
      <vt:lpstr>2-1</vt:lpstr>
      <vt:lpstr>2-2</vt:lpstr>
      <vt:lpstr>2-3</vt:lpstr>
      <vt:lpstr>2-4~5</vt:lpstr>
      <vt:lpstr>2-6</vt:lpstr>
      <vt:lpstr>2-7~8</vt:lpstr>
      <vt:lpstr>2-9~10</vt:lpstr>
      <vt:lpstr>3-1</vt:lpstr>
      <vt:lpstr>3-2</vt:lpstr>
      <vt:lpstr>3-3~4</vt:lpstr>
      <vt:lpstr>3-5</vt:lpstr>
      <vt:lpstr>3-6</vt:lpstr>
      <vt:lpstr>3-7</vt:lpstr>
      <vt:lpstr>3-8</vt:lpstr>
      <vt:lpstr>3-9</vt:lpstr>
      <vt:lpstr>4-1~2</vt:lpstr>
      <vt:lpstr>4-3</vt:lpstr>
      <vt:lpstr>4-4</vt:lpstr>
      <vt:lpstr>5-1~2</vt:lpstr>
      <vt:lpstr>5-3~4</vt:lpstr>
      <vt:lpstr>5-5~7</vt:lpstr>
      <vt:lpstr>5-8~9</vt:lpstr>
      <vt:lpstr>5-10~11</vt:lpstr>
      <vt:lpstr>6-1~3</vt:lpstr>
      <vt:lpstr>6-4~5</vt:lpstr>
      <vt:lpstr>6-6</vt:lpstr>
      <vt:lpstr>7-1</vt:lpstr>
      <vt:lpstr>7-2~3</vt:lpstr>
      <vt:lpstr>8-1</vt:lpstr>
      <vt:lpstr>8-2</vt:lpstr>
      <vt:lpstr>8-3</vt:lpstr>
      <vt:lpstr>8-4~5</vt:lpstr>
      <vt:lpstr>9-1</vt:lpstr>
      <vt:lpstr>9-2</vt:lpstr>
      <vt:lpstr>10-1~3</vt:lpstr>
      <vt:lpstr>10-4~5</vt:lpstr>
      <vt:lpstr>10-６ </vt:lpstr>
      <vt:lpstr>10-7~8</vt:lpstr>
      <vt:lpstr>10-9</vt:lpstr>
      <vt:lpstr>10-10</vt:lpstr>
      <vt:lpstr>10-11~12</vt:lpstr>
      <vt:lpstr>11-1 </vt:lpstr>
      <vt:lpstr>11-2</vt:lpstr>
      <vt:lpstr>11-3</vt:lpstr>
      <vt:lpstr>12-1~2</vt:lpstr>
      <vt:lpstr>12-3~4</vt:lpstr>
      <vt:lpstr>13-1</vt:lpstr>
      <vt:lpstr>13-2~3 </vt:lpstr>
      <vt:lpstr>13-4</vt:lpstr>
      <vt:lpstr>13-5~6</vt:lpstr>
      <vt:lpstr>13-7~8 </vt:lpstr>
      <vt:lpstr>13-9～10</vt:lpstr>
      <vt:lpstr>13-11~12</vt:lpstr>
      <vt:lpstr>13-13~14</vt:lpstr>
      <vt:lpstr>13-15</vt:lpstr>
      <vt:lpstr>14-1 </vt:lpstr>
      <vt:lpstr>14-2~3</vt:lpstr>
      <vt:lpstr>14-4</vt:lpstr>
      <vt:lpstr>14-5~6</vt:lpstr>
      <vt:lpstr>14-7 </vt:lpstr>
      <vt:lpstr>14-8~10 </vt:lpstr>
      <vt:lpstr>14-11</vt:lpstr>
      <vt:lpstr>15-1~2</vt:lpstr>
      <vt:lpstr>15-3~4</vt:lpstr>
      <vt:lpstr>15-5</vt:lpstr>
      <vt:lpstr>16-1~2</vt:lpstr>
      <vt:lpstr>16-3~4</vt:lpstr>
      <vt:lpstr>16-5~6</vt:lpstr>
      <vt:lpstr>16-7~8</vt:lpstr>
      <vt:lpstr>16-9~11</vt:lpstr>
      <vt:lpstr>16-12~13</vt:lpstr>
      <vt:lpstr>16-14~15</vt:lpstr>
      <vt:lpstr>16-16~17</vt:lpstr>
      <vt:lpstr>16-18 </vt:lpstr>
      <vt:lpstr>16-19~20</vt:lpstr>
      <vt:lpstr>17-1 </vt:lpstr>
      <vt:lpstr>17-2</vt:lpstr>
      <vt:lpstr>17-3 </vt:lpstr>
      <vt:lpstr>17-4 </vt:lpstr>
      <vt:lpstr>18-1 </vt:lpstr>
      <vt:lpstr>18-2 </vt:lpstr>
      <vt:lpstr>18-3 </vt:lpstr>
      <vt:lpstr>18-4</vt:lpstr>
      <vt:lpstr>18-5~6</vt:lpstr>
      <vt:lpstr>18-7</vt:lpstr>
      <vt:lpstr>19-1</vt:lpstr>
      <vt:lpstr>'10-10'!Print_Area</vt:lpstr>
      <vt:lpstr>'10-11~12'!Print_Area</vt:lpstr>
      <vt:lpstr>'10-4~5'!Print_Area</vt:lpstr>
      <vt:lpstr>'10-６ '!Print_Area</vt:lpstr>
      <vt:lpstr>'10-7~8'!Print_Area</vt:lpstr>
      <vt:lpstr>'11-3'!Print_Area</vt:lpstr>
      <vt:lpstr>'12-3~4'!Print_Area</vt:lpstr>
      <vt:lpstr>'13-1'!Print_Area</vt:lpstr>
      <vt:lpstr>'13-11~12'!Print_Area</vt:lpstr>
      <vt:lpstr>'13-13~14'!Print_Area</vt:lpstr>
      <vt:lpstr>'13-5~6'!Print_Area</vt:lpstr>
      <vt:lpstr>'13-7~8 '!Print_Area</vt:lpstr>
      <vt:lpstr>'14-1 '!Print_Area</vt:lpstr>
      <vt:lpstr>'14-2~3'!Print_Area</vt:lpstr>
      <vt:lpstr>'14-7 '!Print_Area</vt:lpstr>
      <vt:lpstr>'14-8~10 '!Print_Area</vt:lpstr>
      <vt:lpstr>'15-1~2'!Print_Area</vt:lpstr>
      <vt:lpstr>'15-3~4'!Print_Area</vt:lpstr>
      <vt:lpstr>'16-1~2'!Print_Area</vt:lpstr>
      <vt:lpstr>'16-14~15'!Print_Area</vt:lpstr>
      <vt:lpstr>'16-16~17'!Print_Area</vt:lpstr>
      <vt:lpstr>'16-18 '!Print_Area</vt:lpstr>
      <vt:lpstr>'16-3~4'!Print_Area</vt:lpstr>
      <vt:lpstr>'16-5~6'!Print_Area</vt:lpstr>
      <vt:lpstr>'16-7~8'!Print_Area</vt:lpstr>
      <vt:lpstr>'16-9~11'!Print_Area</vt:lpstr>
      <vt:lpstr>'17-1 '!Print_Area</vt:lpstr>
      <vt:lpstr>'17-2'!Print_Area</vt:lpstr>
      <vt:lpstr>'17-3 '!Print_Area</vt:lpstr>
      <vt:lpstr>'18-1 '!Print_Area</vt:lpstr>
      <vt:lpstr>'18-3 '!Print_Area</vt:lpstr>
      <vt:lpstr>'18-5~6'!Print_Area</vt:lpstr>
      <vt:lpstr>'18-7'!Print_Area</vt:lpstr>
      <vt:lpstr>'19-1'!Print_Area</vt:lpstr>
      <vt:lpstr>'2-3'!Print_Area</vt:lpstr>
      <vt:lpstr>'2-4~5'!Print_Area</vt:lpstr>
      <vt:lpstr>'2-6'!Print_Area</vt:lpstr>
      <vt:lpstr>'2-7~8'!Print_Area</vt:lpstr>
      <vt:lpstr>'2-9~10'!Print_Area</vt:lpstr>
      <vt:lpstr>'3-1'!Print_Area</vt:lpstr>
      <vt:lpstr>'3-3~4'!Print_Area</vt:lpstr>
      <vt:lpstr>'3-5'!Print_Area</vt:lpstr>
      <vt:lpstr>'3-6'!Print_Area</vt:lpstr>
      <vt:lpstr>'4-1~2'!Print_Area</vt:lpstr>
      <vt:lpstr>'4-4'!Print_Area</vt:lpstr>
      <vt:lpstr>'5-1~2'!Print_Area</vt:lpstr>
      <vt:lpstr>'5-3~4'!Print_Area</vt:lpstr>
      <vt:lpstr>'5-5~7'!Print_Area</vt:lpstr>
      <vt:lpstr>'5-8~9'!Print_Area</vt:lpstr>
      <vt:lpstr>'6-1~3'!Print_Area</vt:lpstr>
      <vt:lpstr>'6-4~5'!Print_Area</vt:lpstr>
      <vt:lpstr>'6-6'!Print_Area</vt:lpstr>
      <vt:lpstr>'7-1'!Print_Area</vt:lpstr>
      <vt:lpstr>'7-2~3'!Print_Area</vt:lpstr>
      <vt:lpstr>'8-1'!Print_Area</vt:lpstr>
      <vt:lpstr>'8-2'!Print_Area</vt:lpstr>
      <vt:lpstr>'8-3'!Print_Area</vt:lpstr>
      <vt:lpstr>'8-4~5'!Print_Area</vt:lpstr>
      <vt:lpstr>'9-2'!Print_Area</vt:lpstr>
      <vt:lpstr>'はじめに '!Print_Area</vt:lpstr>
      <vt:lpstr>目次!Print_Area</vt:lpstr>
      <vt:lpstr>利用上の注意!Print_Area</vt:lpstr>
      <vt:lpstr>'17-1 '!Print_Titles</vt:lpstr>
      <vt:lpstr>'19-1'!Print_Titles</vt:lpstr>
      <vt:lpstr>'17-1 '!文化財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郁人</dc:creator>
  <cp:lastModifiedBy>岩﨑 文乃</cp:lastModifiedBy>
  <cp:lastPrinted>2025-04-11T10:29:21Z</cp:lastPrinted>
  <dcterms:created xsi:type="dcterms:W3CDTF">2015-06-05T18:19:34Z</dcterms:created>
  <dcterms:modified xsi:type="dcterms:W3CDTF">2025-04-18T10:34:10Z</dcterms:modified>
</cp:coreProperties>
</file>